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525" windowWidth="18615" windowHeight="11190" activeTab="23"/>
  </bookViews>
  <sheets>
    <sheet name="Lista de precios" sheetId="1" r:id="rId1"/>
    <sheet name="DEUDA TOTAL" sheetId="2" r:id="rId2"/>
    <sheet name="CULTIVO" sheetId="3" r:id="rId3"/>
    <sheet name="AMBROGGIO" sheetId="4" r:id="rId4"/>
    <sheet name="BARRA" sheetId="5" r:id="rId5"/>
    <sheet name="BIGNANTE" sheetId="6" r:id="rId6"/>
    <sheet name="BISIG" sheetId="7" r:id="rId7"/>
    <sheet name="CARRIZO" sheetId="8" r:id="rId8"/>
    <sheet name="CONTIN" sheetId="9" r:id="rId9"/>
    <sheet name="DEGANO" sheetId="10" r:id="rId10"/>
    <sheet name="GALIANO" sheetId="11" r:id="rId11"/>
    <sheet name="GARBARINO" sheetId="12" r:id="rId12"/>
    <sheet name="GIL" sheetId="13" r:id="rId13"/>
    <sheet name="GUIDO" sheetId="14" r:id="rId14"/>
    <sheet name="IRAZOQUI" sheetId="15" r:id="rId15"/>
    <sheet name="LOPEZ" sheetId="16" r:id="rId16"/>
    <sheet name="MONTI" sheetId="17" r:id="rId17"/>
    <sheet name="PRUCCA" sheetId="18" r:id="rId18"/>
    <sheet name="SMANIA" sheetId="19" r:id="rId19"/>
    <sheet name="SOSA" sheetId="20" r:id="rId20"/>
    <sheet name="VALDEZ" sheetId="21" r:id="rId21"/>
    <sheet name="VILCAES" sheetId="22" r:id="rId22"/>
    <sheet name="OTROS" sheetId="23" r:id="rId23"/>
    <sheet name="MARIANI" sheetId="24" r:id="rId24"/>
    <sheet name="Nuevo Usuario" sheetId="25" r:id="rId25"/>
  </sheets>
  <calcPr calcId="125725"/>
</workbook>
</file>

<file path=xl/calcChain.xml><?xml version="1.0" encoding="utf-8"?>
<calcChain xmlns="http://schemas.openxmlformats.org/spreadsheetml/2006/main">
  <c r="N32" i="25"/>
  <c r="M32"/>
  <c r="M33" s="1"/>
  <c r="Q9" s="1"/>
  <c r="L32"/>
  <c r="K32"/>
  <c r="K33" s="1"/>
  <c r="N9" s="1"/>
  <c r="J32"/>
  <c r="I32"/>
  <c r="I33" s="1"/>
  <c r="K9" s="1"/>
  <c r="H32"/>
  <c r="G32"/>
  <c r="G33" s="1"/>
  <c r="H9" s="1"/>
  <c r="F32"/>
  <c r="E32"/>
  <c r="E33" s="1"/>
  <c r="E9" s="1"/>
  <c r="D32"/>
  <c r="C32"/>
  <c r="C33" s="1"/>
  <c r="B9" s="1"/>
  <c r="N33" i="24"/>
  <c r="M33"/>
  <c r="M34" s="1"/>
  <c r="Q9" s="1"/>
  <c r="L33"/>
  <c r="K33"/>
  <c r="K34" s="1"/>
  <c r="N9" s="1"/>
  <c r="J33"/>
  <c r="I33"/>
  <c r="I34" s="1"/>
  <c r="K9" s="1"/>
  <c r="H33"/>
  <c r="G33"/>
  <c r="G34" s="1"/>
  <c r="H9" s="1"/>
  <c r="F33"/>
  <c r="E33"/>
  <c r="E34" s="1"/>
  <c r="E9" s="1"/>
  <c r="D33"/>
  <c r="C33"/>
  <c r="C34" s="1"/>
  <c r="B9" s="1"/>
  <c r="D10" s="1"/>
  <c r="D17"/>
  <c r="G8"/>
  <c r="J57" i="23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63" s="1"/>
  <c r="M28"/>
  <c r="E28"/>
  <c r="N27"/>
  <c r="M27"/>
  <c r="L27"/>
  <c r="K27"/>
  <c r="K28" s="1"/>
  <c r="J27"/>
  <c r="I28" s="1"/>
  <c r="I27"/>
  <c r="H27"/>
  <c r="G28" s="1"/>
  <c r="G27"/>
  <c r="F27"/>
  <c r="E27"/>
  <c r="D27"/>
  <c r="C27"/>
  <c r="C28" s="1"/>
  <c r="B8" s="1"/>
  <c r="N33" i="22"/>
  <c r="M34" s="1"/>
  <c r="Q9" s="1"/>
  <c r="M33"/>
  <c r="L33"/>
  <c r="K33"/>
  <c r="K34" s="1"/>
  <c r="N9" s="1"/>
  <c r="J33"/>
  <c r="I33"/>
  <c r="I34" s="1"/>
  <c r="K9" s="1"/>
  <c r="H33"/>
  <c r="G34" s="1"/>
  <c r="H9" s="1"/>
  <c r="G33"/>
  <c r="F33"/>
  <c r="E34" s="1"/>
  <c r="E33"/>
  <c r="D33"/>
  <c r="C33"/>
  <c r="N31" i="21"/>
  <c r="M31"/>
  <c r="M32" s="1"/>
  <c r="Q8" s="1"/>
  <c r="L31"/>
  <c r="K31"/>
  <c r="K32" s="1"/>
  <c r="N8" s="1"/>
  <c r="J31"/>
  <c r="I31"/>
  <c r="I32" s="1"/>
  <c r="K8" s="1"/>
  <c r="H31"/>
  <c r="G31"/>
  <c r="G32" s="1"/>
  <c r="H8" s="1"/>
  <c r="F31"/>
  <c r="E31"/>
  <c r="E32" s="1"/>
  <c r="E8" s="1"/>
  <c r="D31"/>
  <c r="C31"/>
  <c r="C32" s="1"/>
  <c r="B8" s="1"/>
  <c r="D9" s="1"/>
  <c r="D10" s="1"/>
  <c r="AB72" i="20"/>
  <c r="F72"/>
  <c r="G72" s="1"/>
  <c r="C72"/>
  <c r="D72" s="1"/>
  <c r="N33"/>
  <c r="M33"/>
  <c r="M34" s="1"/>
  <c r="Q9" s="1"/>
  <c r="L33"/>
  <c r="K33"/>
  <c r="K34" s="1"/>
  <c r="N9" s="1"/>
  <c r="J33"/>
  <c r="I33"/>
  <c r="I34" s="1"/>
  <c r="K9" s="1"/>
  <c r="H33"/>
  <c r="G33"/>
  <c r="G34" s="1"/>
  <c r="H9" s="1"/>
  <c r="F33"/>
  <c r="E33"/>
  <c r="E34" s="1"/>
  <c r="E9" s="1"/>
  <c r="D33"/>
  <c r="C33"/>
  <c r="C34" s="1"/>
  <c r="B9" s="1"/>
  <c r="D10" s="1"/>
  <c r="D11" s="1"/>
  <c r="AK67" i="19"/>
  <c r="AH67"/>
  <c r="AG67"/>
  <c r="AJ67" s="1"/>
  <c r="AH66"/>
  <c r="AG66"/>
  <c r="AJ66" s="1"/>
  <c r="AK66" s="1"/>
  <c r="M66"/>
  <c r="AJ65"/>
  <c r="AK65" s="1"/>
  <c r="AG65"/>
  <c r="AH65" s="1"/>
  <c r="M65"/>
  <c r="AK64"/>
  <c r="AH64"/>
  <c r="AG64"/>
  <c r="AJ64" s="1"/>
  <c r="M64"/>
  <c r="AJ63"/>
  <c r="AK63" s="1"/>
  <c r="AG63"/>
  <c r="AH63" s="1"/>
  <c r="M63"/>
  <c r="AK62"/>
  <c r="AJ62"/>
  <c r="AH62"/>
  <c r="AG62"/>
  <c r="M62"/>
  <c r="AJ61"/>
  <c r="AK61" s="1"/>
  <c r="AH61"/>
  <c r="AG61"/>
  <c r="M61"/>
  <c r="AH60"/>
  <c r="AG60"/>
  <c r="AJ60" s="1"/>
  <c r="AK60" s="1"/>
  <c r="M60"/>
  <c r="AG59"/>
  <c r="AH59" s="1"/>
  <c r="M59"/>
  <c r="AJ58"/>
  <c r="AK58" s="1"/>
  <c r="AH58"/>
  <c r="AG58"/>
  <c r="M58"/>
  <c r="AJ57"/>
  <c r="AK57" s="1"/>
  <c r="AG57"/>
  <c r="AH57" s="1"/>
  <c r="M57"/>
  <c r="AG56"/>
  <c r="M56"/>
  <c r="AJ55"/>
  <c r="AK55" s="1"/>
  <c r="AG55"/>
  <c r="AH55" s="1"/>
  <c r="M55"/>
  <c r="AK54"/>
  <c r="AJ54"/>
  <c r="AH54"/>
  <c r="AG54"/>
  <c r="M54"/>
  <c r="AH53"/>
  <c r="AG53"/>
  <c r="AJ53" s="1"/>
  <c r="AK53" s="1"/>
  <c r="M53"/>
  <c r="AK52"/>
  <c r="AH52"/>
  <c r="AG52"/>
  <c r="AJ52" s="1"/>
  <c r="M52"/>
  <c r="AG51"/>
  <c r="M51"/>
  <c r="AJ50"/>
  <c r="AK50" s="1"/>
  <c r="AH50"/>
  <c r="AG50"/>
  <c r="M50"/>
  <c r="AG49"/>
  <c r="M49"/>
  <c r="AK48"/>
  <c r="AG48"/>
  <c r="AJ48" s="1"/>
  <c r="M48"/>
  <c r="AH47"/>
  <c r="AG47"/>
  <c r="AJ47" s="1"/>
  <c r="AK47" s="1"/>
  <c r="M47"/>
  <c r="AG46"/>
  <c r="M46"/>
  <c r="AK45"/>
  <c r="AJ45"/>
  <c r="AH45"/>
  <c r="AG45"/>
  <c r="M45"/>
  <c r="M72" s="1"/>
  <c r="AJ44"/>
  <c r="AK44" s="1"/>
  <c r="AG44"/>
  <c r="AH44" s="1"/>
  <c r="M44"/>
  <c r="N33"/>
  <c r="M34" s="1"/>
  <c r="Q8" s="1"/>
  <c r="M33"/>
  <c r="L33"/>
  <c r="K33"/>
  <c r="K34" s="1"/>
  <c r="N8" s="1"/>
  <c r="J33"/>
  <c r="I34" s="1"/>
  <c r="K8" s="1"/>
  <c r="I33"/>
  <c r="H33"/>
  <c r="G34" s="1"/>
  <c r="H8" s="1"/>
  <c r="G33"/>
  <c r="F33"/>
  <c r="E34" s="1"/>
  <c r="E8" s="1"/>
  <c r="E33"/>
  <c r="D33"/>
  <c r="C33"/>
  <c r="C34" s="1"/>
  <c r="B8" s="1"/>
  <c r="D9" s="1"/>
  <c r="D10" s="1"/>
  <c r="E33" i="18"/>
  <c r="B8" s="1"/>
  <c r="N32"/>
  <c r="M33" s="1"/>
  <c r="Q8" s="1"/>
  <c r="M32"/>
  <c r="L32"/>
  <c r="K32"/>
  <c r="K33" s="1"/>
  <c r="N8" s="1"/>
  <c r="J32"/>
  <c r="I32"/>
  <c r="I33" s="1"/>
  <c r="K8" s="1"/>
  <c r="H32"/>
  <c r="G33" s="1"/>
  <c r="H8" s="1"/>
  <c r="G32"/>
  <c r="F32"/>
  <c r="E32"/>
  <c r="D32"/>
  <c r="C32"/>
  <c r="C33" s="1"/>
  <c r="D9"/>
  <c r="D10" s="1"/>
  <c r="AJ71" i="17"/>
  <c r="AD71"/>
  <c r="X71"/>
  <c r="R71"/>
  <c r="L66"/>
  <c r="M33"/>
  <c r="E33"/>
  <c r="N32"/>
  <c r="M32"/>
  <c r="L32"/>
  <c r="K32"/>
  <c r="K33" s="1"/>
  <c r="N8" s="1"/>
  <c r="J32"/>
  <c r="I33" s="1"/>
  <c r="K8" s="1"/>
  <c r="I32"/>
  <c r="H32"/>
  <c r="G32"/>
  <c r="F32"/>
  <c r="E32"/>
  <c r="D32"/>
  <c r="C32"/>
  <c r="C33" s="1"/>
  <c r="B8" s="1"/>
  <c r="D9" s="1"/>
  <c r="D10" s="1"/>
  <c r="Q8"/>
  <c r="E8"/>
  <c r="AK67" i="16"/>
  <c r="AH67"/>
  <c r="AE67"/>
  <c r="G32"/>
  <c r="N31"/>
  <c r="M31"/>
  <c r="L31"/>
  <c r="K31"/>
  <c r="K32" s="1"/>
  <c r="N8" s="1"/>
  <c r="J31"/>
  <c r="I32" s="1"/>
  <c r="I31"/>
  <c r="H31"/>
  <c r="G31"/>
  <c r="F31"/>
  <c r="E31"/>
  <c r="D31"/>
  <c r="C31"/>
  <c r="C32" s="1"/>
  <c r="B8" s="1"/>
  <c r="D9" s="1"/>
  <c r="D10" s="1"/>
  <c r="K8"/>
  <c r="H8"/>
  <c r="M65" i="1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K33"/>
  <c r="N32"/>
  <c r="M32"/>
  <c r="M33" s="1"/>
  <c r="Q8" s="1"/>
  <c r="S9" s="1"/>
  <c r="S10" s="1"/>
  <c r="L32"/>
  <c r="K32"/>
  <c r="J32"/>
  <c r="I33" s="1"/>
  <c r="K8" s="1"/>
  <c r="I32"/>
  <c r="H32"/>
  <c r="G32"/>
  <c r="G33" s="1"/>
  <c r="H8" s="1"/>
  <c r="F32"/>
  <c r="E32"/>
  <c r="E33" s="1"/>
  <c r="E8" s="1"/>
  <c r="D32"/>
  <c r="C32"/>
  <c r="C33" s="1"/>
  <c r="B8" s="1"/>
  <c r="D9" s="1"/>
  <c r="D10" s="1"/>
  <c r="N8"/>
  <c r="M32" i="14"/>
  <c r="E32"/>
  <c r="E8" s="1"/>
  <c r="N31"/>
  <c r="M31"/>
  <c r="L31"/>
  <c r="K31"/>
  <c r="J31"/>
  <c r="I31"/>
  <c r="I32" s="1"/>
  <c r="K8" s="1"/>
  <c r="H31"/>
  <c r="G31"/>
  <c r="F31"/>
  <c r="E31"/>
  <c r="D31"/>
  <c r="C31"/>
  <c r="Q8"/>
  <c r="G32" i="13"/>
  <c r="N31"/>
  <c r="M31"/>
  <c r="M32" s="1"/>
  <c r="Q8" s="1"/>
  <c r="L31"/>
  <c r="K31"/>
  <c r="K32" s="1"/>
  <c r="N8" s="1"/>
  <c r="J31"/>
  <c r="I31"/>
  <c r="I32" s="1"/>
  <c r="K8" s="1"/>
  <c r="H31"/>
  <c r="G31"/>
  <c r="F31"/>
  <c r="E31"/>
  <c r="E32" s="1"/>
  <c r="E8" s="1"/>
  <c r="D31"/>
  <c r="C31"/>
  <c r="C32" s="1"/>
  <c r="B8" s="1"/>
  <c r="D9" s="1"/>
  <c r="D10" s="1"/>
  <c r="H8"/>
  <c r="G33" i="12"/>
  <c r="H9" s="1"/>
  <c r="N32"/>
  <c r="M32"/>
  <c r="M33" s="1"/>
  <c r="Q9" s="1"/>
  <c r="L32"/>
  <c r="K32"/>
  <c r="K33" s="1"/>
  <c r="N9" s="1"/>
  <c r="J32"/>
  <c r="I33" s="1"/>
  <c r="K9" s="1"/>
  <c r="I32"/>
  <c r="H32"/>
  <c r="G32"/>
  <c r="F32"/>
  <c r="E32"/>
  <c r="E33" s="1"/>
  <c r="D32"/>
  <c r="C32"/>
  <c r="C33" s="1"/>
  <c r="B9" s="1"/>
  <c r="D10" s="1"/>
  <c r="D11" s="1"/>
  <c r="E9"/>
  <c r="C70" i="11"/>
  <c r="M32"/>
  <c r="E32"/>
  <c r="E8" s="1"/>
  <c r="N31"/>
  <c r="M31"/>
  <c r="L31"/>
  <c r="K31"/>
  <c r="K32" s="1"/>
  <c r="N8" s="1"/>
  <c r="J31"/>
  <c r="I32" s="1"/>
  <c r="K8" s="1"/>
  <c r="I31"/>
  <c r="H31"/>
  <c r="G31"/>
  <c r="F31"/>
  <c r="E31"/>
  <c r="D31"/>
  <c r="C31"/>
  <c r="C32" s="1"/>
  <c r="B8" s="1"/>
  <c r="D9" s="1"/>
  <c r="D10" s="1"/>
  <c r="Q8"/>
  <c r="AJ71" i="10"/>
  <c r="AG71"/>
  <c r="AD71"/>
  <c r="AA71"/>
  <c r="AK66"/>
  <c r="AJ66"/>
  <c r="AH66"/>
  <c r="AE66"/>
  <c r="AB66"/>
  <c r="G33"/>
  <c r="N32"/>
  <c r="M32"/>
  <c r="M33" s="1"/>
  <c r="L32"/>
  <c r="K32"/>
  <c r="K33" s="1"/>
  <c r="N8" s="1"/>
  <c r="J32"/>
  <c r="I32"/>
  <c r="I33" s="1"/>
  <c r="H32"/>
  <c r="G32"/>
  <c r="F32"/>
  <c r="E32"/>
  <c r="E33" s="1"/>
  <c r="E8" s="1"/>
  <c r="D32"/>
  <c r="C32"/>
  <c r="C33" s="1"/>
  <c r="B8" s="1"/>
  <c r="D9"/>
  <c r="D10" s="1"/>
  <c r="H8"/>
  <c r="AG71" i="9"/>
  <c r="AJ71" s="1"/>
  <c r="AA71"/>
  <c r="AD71" s="1"/>
  <c r="F71"/>
  <c r="E33"/>
  <c r="E8" s="1"/>
  <c r="N32"/>
  <c r="M32"/>
  <c r="M33" s="1"/>
  <c r="L32"/>
  <c r="K32"/>
  <c r="K33" s="1"/>
  <c r="N8" s="1"/>
  <c r="J32"/>
  <c r="I32"/>
  <c r="I33" s="1"/>
  <c r="K8" s="1"/>
  <c r="H32"/>
  <c r="G33" s="1"/>
  <c r="H8" s="1"/>
  <c r="G32"/>
  <c r="F32"/>
  <c r="E32"/>
  <c r="D32"/>
  <c r="C32"/>
  <c r="C33" s="1"/>
  <c r="AG71" i="8"/>
  <c r="AJ71" s="1"/>
  <c r="AA71"/>
  <c r="AD71" s="1"/>
  <c r="G33"/>
  <c r="N32"/>
  <c r="M32"/>
  <c r="M33" s="1"/>
  <c r="Q8" s="1"/>
  <c r="L32"/>
  <c r="K32"/>
  <c r="K33" s="1"/>
  <c r="N8" s="1"/>
  <c r="J32"/>
  <c r="I32"/>
  <c r="I33" s="1"/>
  <c r="K8" s="1"/>
  <c r="H32"/>
  <c r="G32"/>
  <c r="F32"/>
  <c r="E32"/>
  <c r="E33" s="1"/>
  <c r="E8" s="1"/>
  <c r="D32"/>
  <c r="C32"/>
  <c r="C33" s="1"/>
  <c r="B8" s="1"/>
  <c r="D9" s="1"/>
  <c r="D10" s="1"/>
  <c r="H8"/>
  <c r="G32" i="7"/>
  <c r="N31"/>
  <c r="M31"/>
  <c r="M32" s="1"/>
  <c r="Q8" s="1"/>
  <c r="L31"/>
  <c r="K31"/>
  <c r="K32" s="1"/>
  <c r="N8" s="1"/>
  <c r="J31"/>
  <c r="I32" s="1"/>
  <c r="K8" s="1"/>
  <c r="I31"/>
  <c r="H31"/>
  <c r="G31"/>
  <c r="F31"/>
  <c r="E31"/>
  <c r="E32" s="1"/>
  <c r="E8" s="1"/>
  <c r="D31"/>
  <c r="C31"/>
  <c r="C32" s="1"/>
  <c r="B8" s="1"/>
  <c r="D9" s="1"/>
  <c r="D10" s="1"/>
  <c r="H8"/>
  <c r="AE71" i="6"/>
  <c r="AB71"/>
  <c r="G34"/>
  <c r="H9" s="1"/>
  <c r="N33"/>
  <c r="M33"/>
  <c r="M34" s="1"/>
  <c r="Q9" s="1"/>
  <c r="L33"/>
  <c r="K33"/>
  <c r="K34" s="1"/>
  <c r="N9" s="1"/>
  <c r="J33"/>
  <c r="I33"/>
  <c r="I34" s="1"/>
  <c r="K9" s="1"/>
  <c r="H33"/>
  <c r="G33"/>
  <c r="F33"/>
  <c r="E33"/>
  <c r="E34" s="1"/>
  <c r="E9" s="1"/>
  <c r="D33"/>
  <c r="C33"/>
  <c r="C34" s="1"/>
  <c r="B9" s="1"/>
  <c r="D10" s="1"/>
  <c r="D11" s="1"/>
  <c r="J17"/>
  <c r="M8"/>
  <c r="M62" i="5"/>
  <c r="J62"/>
  <c r="I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67" s="1"/>
  <c r="N31"/>
  <c r="M31"/>
  <c r="M32" s="1"/>
  <c r="Q8" s="1"/>
  <c r="L31"/>
  <c r="K31"/>
  <c r="K32" s="1"/>
  <c r="N8" s="1"/>
  <c r="J31"/>
  <c r="I32" s="1"/>
  <c r="K8" s="1"/>
  <c r="I31"/>
  <c r="H31"/>
  <c r="G31"/>
  <c r="G32" s="1"/>
  <c r="H8" s="1"/>
  <c r="F31"/>
  <c r="E31"/>
  <c r="E32" s="1"/>
  <c r="E8" s="1"/>
  <c r="D31"/>
  <c r="C31"/>
  <c r="C32" s="1"/>
  <c r="B8" s="1"/>
  <c r="D9" s="1"/>
  <c r="D10" s="1"/>
  <c r="AJ71" i="4"/>
  <c r="AD71"/>
  <c r="X71"/>
  <c r="G33"/>
  <c r="N32"/>
  <c r="M32"/>
  <c r="M33" s="1"/>
  <c r="Q8" s="1"/>
  <c r="L32"/>
  <c r="K32"/>
  <c r="K33" s="1"/>
  <c r="N8" s="1"/>
  <c r="J32"/>
  <c r="I33" s="1"/>
  <c r="K8" s="1"/>
  <c r="I32"/>
  <c r="H32"/>
  <c r="G32"/>
  <c r="F32"/>
  <c r="E32"/>
  <c r="E33" s="1"/>
  <c r="D32"/>
  <c r="C32"/>
  <c r="C33" s="1"/>
  <c r="B8" s="1"/>
  <c r="D9" s="1"/>
  <c r="D10" s="1"/>
  <c r="H8"/>
  <c r="S92" i="3"/>
  <c r="R14" i="6" s="1"/>
  <c r="P92" i="3"/>
  <c r="S91"/>
  <c r="P91"/>
  <c r="M91"/>
  <c r="J91"/>
  <c r="I14" i="20" s="1"/>
  <c r="G91" i="3"/>
  <c r="F14" i="20" s="1"/>
  <c r="D91" i="3"/>
  <c r="C14" i="22" s="1"/>
  <c r="S90" i="3"/>
  <c r="R13" i="17" s="1"/>
  <c r="P90" i="3"/>
  <c r="O13" i="17" s="1"/>
  <c r="M90" i="3"/>
  <c r="L13" i="17" s="1"/>
  <c r="J90" i="3"/>
  <c r="I13" i="17" s="1"/>
  <c r="G90" i="3"/>
  <c r="F13" i="17" s="1"/>
  <c r="D90" i="3"/>
  <c r="C13" i="21" s="1"/>
  <c r="S89" i="3"/>
  <c r="R13" i="9" s="1"/>
  <c r="P89" i="3"/>
  <c r="O13" i="9" s="1"/>
  <c r="M89" i="3"/>
  <c r="L13" i="9" s="1"/>
  <c r="J89" i="3"/>
  <c r="I13" i="9" s="1"/>
  <c r="G89" i="3"/>
  <c r="F13" i="9" s="1"/>
  <c r="D89" i="3"/>
  <c r="C14" i="20" s="1"/>
  <c r="S88" i="3"/>
  <c r="R13" i="8" s="1"/>
  <c r="P88" i="3"/>
  <c r="O13" i="8" s="1"/>
  <c r="M88" i="3"/>
  <c r="L13" i="8" s="1"/>
  <c r="J88" i="3"/>
  <c r="I13" i="8" s="1"/>
  <c r="G88" i="3"/>
  <c r="F13" i="8" s="1"/>
  <c r="D88" i="3"/>
  <c r="C13" i="19" s="1"/>
  <c r="S87" i="3"/>
  <c r="P87"/>
  <c r="O14" i="6" s="1"/>
  <c r="M87" i="3"/>
  <c r="J87"/>
  <c r="G87"/>
  <c r="F14" i="22" s="1"/>
  <c r="D87" i="3"/>
  <c r="C13" i="18" s="1"/>
  <c r="S86" i="3"/>
  <c r="R13" i="21" s="1"/>
  <c r="P86" i="3"/>
  <c r="O13" i="21" s="1"/>
  <c r="M86" i="3"/>
  <c r="L13" i="21" s="1"/>
  <c r="J86" i="3"/>
  <c r="I13" i="21" s="1"/>
  <c r="G86" i="3"/>
  <c r="F13" i="21" s="1"/>
  <c r="D86" i="3"/>
  <c r="C13" i="17" s="1"/>
  <c r="S85" i="3"/>
  <c r="R13" i="19" s="1"/>
  <c r="P85" i="3"/>
  <c r="O13" i="19" s="1"/>
  <c r="M85" i="3"/>
  <c r="L13" i="19" s="1"/>
  <c r="J85" i="3"/>
  <c r="I13" i="19" s="1"/>
  <c r="G85" i="3"/>
  <c r="F13" i="19" s="1"/>
  <c r="D85" i="3"/>
  <c r="C13" i="16" s="1"/>
  <c r="P84" i="3"/>
  <c r="M84"/>
  <c r="J84"/>
  <c r="G84"/>
  <c r="D84"/>
  <c r="C13" i="15" s="1"/>
  <c r="S83" i="3"/>
  <c r="R13" i="16" s="1"/>
  <c r="P83" i="3"/>
  <c r="O13" i="16" s="1"/>
  <c r="M83" i="3"/>
  <c r="L13" i="16" s="1"/>
  <c r="J83" i="3"/>
  <c r="I13" i="16" s="1"/>
  <c r="G83" i="3"/>
  <c r="F13" i="16" s="1"/>
  <c r="D83" i="3"/>
  <c r="C13" i="14" s="1"/>
  <c r="S82" i="3"/>
  <c r="R13" i="15" s="1"/>
  <c r="P82" i="3"/>
  <c r="O13" i="15" s="1"/>
  <c r="M82" i="3"/>
  <c r="L13" i="15" s="1"/>
  <c r="J82" i="3"/>
  <c r="I13" i="15" s="1"/>
  <c r="G82" i="3"/>
  <c r="F13" i="15" s="1"/>
  <c r="D82" i="3"/>
  <c r="D81"/>
  <c r="S80"/>
  <c r="R13" i="11" s="1"/>
  <c r="P80" i="3"/>
  <c r="M80"/>
  <c r="L13" i="14" s="1"/>
  <c r="J80" i="3"/>
  <c r="G80"/>
  <c r="F13" i="11" s="1"/>
  <c r="D80" i="3"/>
  <c r="C13" i="11" s="1"/>
  <c r="S79" i="3"/>
  <c r="R13" i="14" s="1"/>
  <c r="P79" i="3"/>
  <c r="M79"/>
  <c r="J79"/>
  <c r="G79"/>
  <c r="F13" i="14" s="1"/>
  <c r="D79" i="3"/>
  <c r="C13" i="10" s="1"/>
  <c r="S78" i="3"/>
  <c r="R13" i="18" s="1"/>
  <c r="P78" i="3"/>
  <c r="O13" i="18" s="1"/>
  <c r="M78" i="3"/>
  <c r="L13" i="18" s="1"/>
  <c r="J78" i="3"/>
  <c r="I13" i="18" s="1"/>
  <c r="G78" i="3"/>
  <c r="F13" i="18" s="1"/>
  <c r="D78" i="3"/>
  <c r="C13" i="9" s="1"/>
  <c r="S77" i="3"/>
  <c r="R13" i="10" s="1"/>
  <c r="P77" i="3"/>
  <c r="O13" i="10" s="1"/>
  <c r="M77" i="3"/>
  <c r="L13" i="10" s="1"/>
  <c r="J77" i="3"/>
  <c r="I13" i="10" s="1"/>
  <c r="G77" i="3"/>
  <c r="F13" i="10" s="1"/>
  <c r="D77" i="3"/>
  <c r="C13" i="8" s="1"/>
  <c r="S76" i="3"/>
  <c r="R13" i="13" s="1"/>
  <c r="P76" i="3"/>
  <c r="O13" i="13" s="1"/>
  <c r="M76" i="3"/>
  <c r="L13" i="13" s="1"/>
  <c r="J76" i="3"/>
  <c r="I13" i="13" s="1"/>
  <c r="G76" i="3"/>
  <c r="F13" i="13" s="1"/>
  <c r="D76" i="3"/>
  <c r="C13" i="7" s="1"/>
  <c r="S75" i="3"/>
  <c r="R13" i="7" s="1"/>
  <c r="P75" i="3"/>
  <c r="O13" i="7" s="1"/>
  <c r="M75" i="3"/>
  <c r="L13" i="7" s="1"/>
  <c r="J75" i="3"/>
  <c r="I13" i="7" s="1"/>
  <c r="G75" i="3"/>
  <c r="F13" i="7" s="1"/>
  <c r="D75" i="3"/>
  <c r="C14" i="6" s="1"/>
  <c r="S74" i="3"/>
  <c r="R13" i="5" s="1"/>
  <c r="P74" i="3"/>
  <c r="O13" i="5" s="1"/>
  <c r="M74" i="3"/>
  <c r="L13" i="5" s="1"/>
  <c r="J74" i="3"/>
  <c r="I13" i="5" s="1"/>
  <c r="G74" i="3"/>
  <c r="F13" i="5" s="1"/>
  <c r="D74" i="3"/>
  <c r="C13" i="5" s="1"/>
  <c r="S73" i="3"/>
  <c r="R13" i="4" s="1"/>
  <c r="P73" i="3"/>
  <c r="O13" i="4" s="1"/>
  <c r="M73" i="3"/>
  <c r="L13" i="4" s="1"/>
  <c r="J73" i="3"/>
  <c r="J93" s="1"/>
  <c r="G73"/>
  <c r="F13" i="4" s="1"/>
  <c r="D73" i="3"/>
  <c r="C13" i="4" s="1"/>
  <c r="AG32" i="3"/>
  <c r="AJ32" s="1"/>
  <c r="X28"/>
  <c r="Y28" s="1"/>
  <c r="AH27"/>
  <c r="AG27"/>
  <c r="AJ27" s="1"/>
  <c r="AK27" s="1"/>
  <c r="J27"/>
  <c r="I27"/>
  <c r="V26"/>
  <c r="U26"/>
  <c r="AH25"/>
  <c r="AG25"/>
  <c r="AJ25" s="1"/>
  <c r="AK25" s="1"/>
  <c r="J25"/>
  <c r="I25"/>
  <c r="V24"/>
  <c r="U24"/>
  <c r="AH23"/>
  <c r="AG23"/>
  <c r="AJ23" s="1"/>
  <c r="AK23" s="1"/>
  <c r="J23"/>
  <c r="I23"/>
  <c r="V22"/>
  <c r="U22"/>
  <c r="AH21"/>
  <c r="AG21"/>
  <c r="AJ21" s="1"/>
  <c r="AK21" s="1"/>
  <c r="J21"/>
  <c r="I21"/>
  <c r="V20"/>
  <c r="U20"/>
  <c r="AH19"/>
  <c r="AG19"/>
  <c r="AJ19" s="1"/>
  <c r="AK19" s="1"/>
  <c r="J19"/>
  <c r="I19"/>
  <c r="V18"/>
  <c r="U18"/>
  <c r="AH17"/>
  <c r="AG17"/>
  <c r="AJ17" s="1"/>
  <c r="AK17" s="1"/>
  <c r="J17"/>
  <c r="I17"/>
  <c r="V16"/>
  <c r="U16"/>
  <c r="AH15"/>
  <c r="AG15"/>
  <c r="AJ15" s="1"/>
  <c r="AK15" s="1"/>
  <c r="J15"/>
  <c r="I15"/>
  <c r="V14"/>
  <c r="U14"/>
  <c r="AH13"/>
  <c r="AG13"/>
  <c r="AJ13" s="1"/>
  <c r="AK13" s="1"/>
  <c r="J13"/>
  <c r="I13"/>
  <c r="V12"/>
  <c r="U12"/>
  <c r="AH11"/>
  <c r="AG11"/>
  <c r="AJ11" s="1"/>
  <c r="AK11" s="1"/>
  <c r="J11"/>
  <c r="I11"/>
  <c r="V10"/>
  <c r="U10"/>
  <c r="AH9"/>
  <c r="AG9"/>
  <c r="AJ9" s="1"/>
  <c r="AK9" s="1"/>
  <c r="J9"/>
  <c r="I9"/>
  <c r="B22" i="2"/>
  <c r="M34" i="1"/>
  <c r="K34"/>
  <c r="C34"/>
  <c r="M33"/>
  <c r="K33"/>
  <c r="C33"/>
  <c r="M32"/>
  <c r="K32"/>
  <c r="G32"/>
  <c r="E32"/>
  <c r="L65" i="14" s="1"/>
  <c r="M65" s="1"/>
  <c r="C32" i="1"/>
  <c r="M31"/>
  <c r="K31"/>
  <c r="I31"/>
  <c r="G31"/>
  <c r="E31"/>
  <c r="C31"/>
  <c r="M30"/>
  <c r="K30"/>
  <c r="I30"/>
  <c r="G30"/>
  <c r="E30"/>
  <c r="C30"/>
  <c r="M29"/>
  <c r="K29"/>
  <c r="I29"/>
  <c r="G29"/>
  <c r="E29"/>
  <c r="C29"/>
  <c r="M28"/>
  <c r="K28"/>
  <c r="I28"/>
  <c r="G28"/>
  <c r="E28"/>
  <c r="C28"/>
  <c r="M27"/>
  <c r="K27"/>
  <c r="I27"/>
  <c r="G27"/>
  <c r="E27"/>
  <c r="C27"/>
  <c r="M26"/>
  <c r="K26"/>
  <c r="I26"/>
  <c r="G26"/>
  <c r="R28" i="3" s="1"/>
  <c r="S28" s="1"/>
  <c r="E26" i="1"/>
  <c r="L28" i="3" s="1"/>
  <c r="M28" s="1"/>
  <c r="C26" i="1"/>
  <c r="C28" i="3" s="1"/>
  <c r="D28" s="1"/>
  <c r="M25" i="1"/>
  <c r="K25"/>
  <c r="I25"/>
  <c r="X27" i="3" s="1"/>
  <c r="Y27" s="1"/>
  <c r="G25" i="1"/>
  <c r="O27" i="3" s="1"/>
  <c r="P27" s="1"/>
  <c r="E25" i="1"/>
  <c r="C25"/>
  <c r="F27" i="3" s="1"/>
  <c r="G27" s="1"/>
  <c r="M24" i="1"/>
  <c r="K24"/>
  <c r="AA26" i="3" s="1"/>
  <c r="I24" i="1"/>
  <c r="G24"/>
  <c r="R26" i="3" s="1"/>
  <c r="S26" s="1"/>
  <c r="E24" i="1"/>
  <c r="L26" i="3" s="1"/>
  <c r="M26" s="1"/>
  <c r="C24" i="1"/>
  <c r="C26" i="3" s="1"/>
  <c r="D26" s="1"/>
  <c r="M23" i="1"/>
  <c r="K23"/>
  <c r="I23"/>
  <c r="X25" i="3" s="1"/>
  <c r="Y25" s="1"/>
  <c r="G23" i="1"/>
  <c r="O25" i="3" s="1"/>
  <c r="P25" s="1"/>
  <c r="E23" i="1"/>
  <c r="C23"/>
  <c r="F25" i="3" s="1"/>
  <c r="G25" s="1"/>
  <c r="M22" i="1"/>
  <c r="K22"/>
  <c r="AA24" i="3" s="1"/>
  <c r="I22" i="1"/>
  <c r="G22"/>
  <c r="R24" i="3" s="1"/>
  <c r="S24" s="1"/>
  <c r="E22" i="1"/>
  <c r="L24" i="3" s="1"/>
  <c r="M24" s="1"/>
  <c r="C22" i="1"/>
  <c r="C24" i="3" s="1"/>
  <c r="D24" s="1"/>
  <c r="M21" i="1"/>
  <c r="K21"/>
  <c r="I21"/>
  <c r="X23" i="3" s="1"/>
  <c r="Y23" s="1"/>
  <c r="G21" i="1"/>
  <c r="O23" i="3" s="1"/>
  <c r="P23" s="1"/>
  <c r="E21" i="1"/>
  <c r="C21"/>
  <c r="F23" i="3" s="1"/>
  <c r="G23" s="1"/>
  <c r="M20" i="1"/>
  <c r="K20"/>
  <c r="AA22" i="3" s="1"/>
  <c r="I20" i="1"/>
  <c r="G20"/>
  <c r="R22" i="3" s="1"/>
  <c r="S22" s="1"/>
  <c r="E20" i="1"/>
  <c r="L22" i="3" s="1"/>
  <c r="M22" s="1"/>
  <c r="C20" i="1"/>
  <c r="C22" i="3" s="1"/>
  <c r="D22" s="1"/>
  <c r="M19" i="1"/>
  <c r="K19"/>
  <c r="I19"/>
  <c r="X21" i="3" s="1"/>
  <c r="Y21" s="1"/>
  <c r="G19" i="1"/>
  <c r="O21" i="3" s="1"/>
  <c r="P21" s="1"/>
  <c r="E19" i="1"/>
  <c r="C19"/>
  <c r="F21" i="3" s="1"/>
  <c r="G21" s="1"/>
  <c r="M18" i="1"/>
  <c r="K18"/>
  <c r="AA20" i="3" s="1"/>
  <c r="I18" i="1"/>
  <c r="G18"/>
  <c r="R20" i="3" s="1"/>
  <c r="S20" s="1"/>
  <c r="E18" i="1"/>
  <c r="L20" i="3" s="1"/>
  <c r="M20" s="1"/>
  <c r="C18" i="1"/>
  <c r="C20" i="3" s="1"/>
  <c r="D20" s="1"/>
  <c r="M17" i="1"/>
  <c r="K17"/>
  <c r="I17"/>
  <c r="X19" i="3" s="1"/>
  <c r="Y19" s="1"/>
  <c r="G17" i="1"/>
  <c r="O19" i="3" s="1"/>
  <c r="P19" s="1"/>
  <c r="E17" i="1"/>
  <c r="C17"/>
  <c r="F19" i="3" s="1"/>
  <c r="G19" s="1"/>
  <c r="M16" i="1"/>
  <c r="K16"/>
  <c r="AA18" i="3" s="1"/>
  <c r="I16" i="1"/>
  <c r="G16"/>
  <c r="R18" i="3" s="1"/>
  <c r="S18" s="1"/>
  <c r="E16" i="1"/>
  <c r="L18" i="3" s="1"/>
  <c r="M18" s="1"/>
  <c r="C16" i="1"/>
  <c r="C18" i="3" s="1"/>
  <c r="D18" s="1"/>
  <c r="M15" i="1"/>
  <c r="K15"/>
  <c r="I15"/>
  <c r="X17" i="3" s="1"/>
  <c r="Y17" s="1"/>
  <c r="G15" i="1"/>
  <c r="O17" i="3" s="1"/>
  <c r="P17" s="1"/>
  <c r="E15" i="1"/>
  <c r="C15"/>
  <c r="F17" i="3" s="1"/>
  <c r="G17" s="1"/>
  <c r="M14" i="1"/>
  <c r="K14"/>
  <c r="AA16" i="3" s="1"/>
  <c r="I14" i="1"/>
  <c r="G14"/>
  <c r="R16" i="3" s="1"/>
  <c r="S16" s="1"/>
  <c r="E14" i="1"/>
  <c r="L16" i="3" s="1"/>
  <c r="M16" s="1"/>
  <c r="C14" i="1"/>
  <c r="C16" i="3" s="1"/>
  <c r="D16" s="1"/>
  <c r="M13" i="1"/>
  <c r="K13"/>
  <c r="I13"/>
  <c r="X15" i="3" s="1"/>
  <c r="Y15" s="1"/>
  <c r="G13" i="1"/>
  <c r="O15" i="3" s="1"/>
  <c r="P15" s="1"/>
  <c r="E13" i="1"/>
  <c r="C13"/>
  <c r="F15" i="3" s="1"/>
  <c r="G15" s="1"/>
  <c r="M12" i="1"/>
  <c r="K12"/>
  <c r="AA14" i="3" s="1"/>
  <c r="I12" i="1"/>
  <c r="G12"/>
  <c r="R14" i="3" s="1"/>
  <c r="S14" s="1"/>
  <c r="E12" i="1"/>
  <c r="L14" i="3" s="1"/>
  <c r="M14" s="1"/>
  <c r="C12" i="1"/>
  <c r="C14" i="3" s="1"/>
  <c r="D14" s="1"/>
  <c r="M11" i="1"/>
  <c r="K11"/>
  <c r="I11"/>
  <c r="X13" i="3" s="1"/>
  <c r="Y13" s="1"/>
  <c r="G11" i="1"/>
  <c r="O13" i="3" s="1"/>
  <c r="P13" s="1"/>
  <c r="E11" i="1"/>
  <c r="C11"/>
  <c r="F13" i="3" s="1"/>
  <c r="G13" s="1"/>
  <c r="M10" i="1"/>
  <c r="K10"/>
  <c r="AA12" i="3" s="1"/>
  <c r="I10" i="1"/>
  <c r="G10"/>
  <c r="R12" i="3" s="1"/>
  <c r="S12" s="1"/>
  <c r="E10" i="1"/>
  <c r="L12" i="3" s="1"/>
  <c r="M12" s="1"/>
  <c r="C10" i="1"/>
  <c r="C12" i="3" s="1"/>
  <c r="D12" s="1"/>
  <c r="M9" i="1"/>
  <c r="K9"/>
  <c r="I9"/>
  <c r="X11" i="3" s="1"/>
  <c r="Y11" s="1"/>
  <c r="G9" i="1"/>
  <c r="O11" i="3" s="1"/>
  <c r="P11" s="1"/>
  <c r="E9" i="1"/>
  <c r="C9"/>
  <c r="F11" i="3" s="1"/>
  <c r="G11" s="1"/>
  <c r="M8" i="1"/>
  <c r="K8"/>
  <c r="AA10" i="3" s="1"/>
  <c r="I8" i="1"/>
  <c r="G8"/>
  <c r="R10" i="3" s="1"/>
  <c r="S10" s="1"/>
  <c r="E8" i="1"/>
  <c r="L10" i="3" s="1"/>
  <c r="M10" s="1"/>
  <c r="C8" i="1"/>
  <c r="C10" i="3" s="1"/>
  <c r="D10" s="1"/>
  <c r="M7" i="1"/>
  <c r="K7"/>
  <c r="I7"/>
  <c r="X9" i="3" s="1"/>
  <c r="Y9" s="1"/>
  <c r="G7" i="1"/>
  <c r="O9" i="3" s="1"/>
  <c r="P9" s="1"/>
  <c r="E7" i="1"/>
  <c r="C7"/>
  <c r="F9" i="3" s="1"/>
  <c r="G9" s="1"/>
  <c r="AB10" l="1"/>
  <c r="AD10"/>
  <c r="AE10" s="1"/>
  <c r="AB12"/>
  <c r="AD12"/>
  <c r="AE12" s="1"/>
  <c r="AB14"/>
  <c r="AD14"/>
  <c r="AE14" s="1"/>
  <c r="AB16"/>
  <c r="AD16"/>
  <c r="AE16" s="1"/>
  <c r="AB18"/>
  <c r="AD18"/>
  <c r="AE18" s="1"/>
  <c r="AB20"/>
  <c r="AD20"/>
  <c r="AE20" s="1"/>
  <c r="AB22"/>
  <c r="AD22"/>
  <c r="AE22" s="1"/>
  <c r="AB24"/>
  <c r="AD24"/>
  <c r="AE24" s="1"/>
  <c r="AB26"/>
  <c r="AD26"/>
  <c r="AE26" s="1"/>
  <c r="I44" i="24"/>
  <c r="J44" s="1"/>
  <c r="I43" i="25"/>
  <c r="J43" s="1"/>
  <c r="L43"/>
  <c r="M43" s="1"/>
  <c r="L44" i="24"/>
  <c r="M44" s="1"/>
  <c r="F35" i="23"/>
  <c r="G35" s="1"/>
  <c r="L44" i="22"/>
  <c r="M44" s="1"/>
  <c r="I44"/>
  <c r="J44" s="1"/>
  <c r="L42" i="21"/>
  <c r="M42" s="1"/>
  <c r="I42"/>
  <c r="J42" s="1"/>
  <c r="L44" i="20"/>
  <c r="M44" s="1"/>
  <c r="I44" i="19"/>
  <c r="J44" s="1"/>
  <c r="I44" i="20"/>
  <c r="J44" s="1"/>
  <c r="I43" i="17"/>
  <c r="I43" i="18"/>
  <c r="I43" i="15"/>
  <c r="J43" s="1"/>
  <c r="I42" i="16"/>
  <c r="J42" s="1"/>
  <c r="L42"/>
  <c r="M42" s="1"/>
  <c r="L42" i="13"/>
  <c r="M42" s="1"/>
  <c r="I42" i="14"/>
  <c r="J42" s="1"/>
  <c r="I43" i="12"/>
  <c r="J43" s="1"/>
  <c r="L43"/>
  <c r="M43" s="1"/>
  <c r="I42" i="11"/>
  <c r="J42" s="1"/>
  <c r="L42" i="14"/>
  <c r="M42" s="1"/>
  <c r="I42" i="13"/>
  <c r="J42" s="1"/>
  <c r="L44" i="6"/>
  <c r="M44" s="1"/>
  <c r="I39" i="5"/>
  <c r="J39" s="1"/>
  <c r="L42" i="11"/>
  <c r="M42" s="1"/>
  <c r="I42" i="7"/>
  <c r="I43" i="4"/>
  <c r="I43" i="8"/>
  <c r="I44" i="6"/>
  <c r="J44" s="1"/>
  <c r="I43" i="10"/>
  <c r="I43" i="9"/>
  <c r="AG44" i="24"/>
  <c r="AG43" i="25"/>
  <c r="AG44" i="22"/>
  <c r="AG42" i="21"/>
  <c r="AG44" i="20"/>
  <c r="AG43" i="17"/>
  <c r="AG43" i="18"/>
  <c r="AG42" i="16"/>
  <c r="AG43" i="15"/>
  <c r="AG42" i="14"/>
  <c r="AG43" i="12"/>
  <c r="AG42" i="11"/>
  <c r="AG42" i="13"/>
  <c r="AG42" i="7"/>
  <c r="AG43" i="4"/>
  <c r="AG43" i="8"/>
  <c r="AG44" i="6"/>
  <c r="AG43" i="10"/>
  <c r="AG43" i="9"/>
  <c r="AG39" i="5"/>
  <c r="U45" i="24"/>
  <c r="U44" i="25"/>
  <c r="U45" i="22"/>
  <c r="U43" i="21"/>
  <c r="U45" i="20"/>
  <c r="U45" i="19"/>
  <c r="U44" i="17"/>
  <c r="U44" i="18"/>
  <c r="U43" i="16"/>
  <c r="X43" i="13"/>
  <c r="Y43" s="1"/>
  <c r="U43" i="14"/>
  <c r="U44" i="12"/>
  <c r="U44" i="15"/>
  <c r="U43" i="11"/>
  <c r="U43" i="7"/>
  <c r="U44" i="4"/>
  <c r="U43" i="13"/>
  <c r="V43" s="1"/>
  <c r="U44" i="8"/>
  <c r="U45" i="6"/>
  <c r="U40" i="5"/>
  <c r="U44" i="10"/>
  <c r="U44" i="9"/>
  <c r="I46" i="24"/>
  <c r="J46" s="1"/>
  <c r="I45" i="25"/>
  <c r="J45" s="1"/>
  <c r="F37" i="23"/>
  <c r="G37" s="1"/>
  <c r="L45" i="25"/>
  <c r="M45" s="1"/>
  <c r="L46" i="24"/>
  <c r="M46" s="1"/>
  <c r="L46" i="22"/>
  <c r="M46" s="1"/>
  <c r="I46"/>
  <c r="J46" s="1"/>
  <c r="L44" i="21"/>
  <c r="M44" s="1"/>
  <c r="I44"/>
  <c r="J44" s="1"/>
  <c r="L46" i="20"/>
  <c r="M46" s="1"/>
  <c r="I46"/>
  <c r="J46" s="1"/>
  <c r="I46" i="19"/>
  <c r="J46" s="1"/>
  <c r="I45" i="17"/>
  <c r="I45" i="18"/>
  <c r="I44" i="16"/>
  <c r="J44" s="1"/>
  <c r="L44"/>
  <c r="M44" s="1"/>
  <c r="L44" i="13"/>
  <c r="M44" s="1"/>
  <c r="I44" i="14"/>
  <c r="J44" s="1"/>
  <c r="I45" i="12"/>
  <c r="J45" s="1"/>
  <c r="I45" i="15"/>
  <c r="J45" s="1"/>
  <c r="L45" i="12"/>
  <c r="M45" s="1"/>
  <c r="I44" i="11"/>
  <c r="J44" s="1"/>
  <c r="L44" i="14"/>
  <c r="M44" s="1"/>
  <c r="L46" i="6"/>
  <c r="M46" s="1"/>
  <c r="I44" i="7"/>
  <c r="I45" i="4"/>
  <c r="L44" i="11"/>
  <c r="M44" s="1"/>
  <c r="I45" i="8"/>
  <c r="I46" i="6"/>
  <c r="J46" s="1"/>
  <c r="I41" i="5"/>
  <c r="J41" s="1"/>
  <c r="I44" i="13"/>
  <c r="J44" s="1"/>
  <c r="I45" i="10"/>
  <c r="I45" i="9"/>
  <c r="AG46" i="24"/>
  <c r="AG45" i="25"/>
  <c r="AG46" i="22"/>
  <c r="AG44" i="21"/>
  <c r="AG46" i="20"/>
  <c r="AG45" i="17"/>
  <c r="AG45" i="18"/>
  <c r="AG44" i="16"/>
  <c r="AG45" i="15"/>
  <c r="AG44" i="14"/>
  <c r="AG45" i="12"/>
  <c r="AG44" i="11"/>
  <c r="AG44" i="13"/>
  <c r="AG44" i="7"/>
  <c r="AG41" i="5"/>
  <c r="AG45" i="4"/>
  <c r="AG45" i="8"/>
  <c r="AG46" i="6"/>
  <c r="AG45" i="10"/>
  <c r="AG45" i="9"/>
  <c r="U47" i="24"/>
  <c r="U46" i="25"/>
  <c r="U47" i="22"/>
  <c r="U45" i="21"/>
  <c r="U47" i="19"/>
  <c r="U47" i="20"/>
  <c r="U46" i="17"/>
  <c r="U46" i="18"/>
  <c r="U46" i="15"/>
  <c r="U45" i="16"/>
  <c r="X45" i="13"/>
  <c r="Y45" s="1"/>
  <c r="U45" i="14"/>
  <c r="U46" i="12"/>
  <c r="U45" i="11"/>
  <c r="U42" i="5"/>
  <c r="U45" i="13"/>
  <c r="V45" s="1"/>
  <c r="U45" i="7"/>
  <c r="U46" i="4"/>
  <c r="U46" i="8"/>
  <c r="U47" i="6"/>
  <c r="U46" i="10"/>
  <c r="U46" i="9"/>
  <c r="L47" i="25"/>
  <c r="M47" s="1"/>
  <c r="I48" i="24"/>
  <c r="J48" s="1"/>
  <c r="I47" i="25"/>
  <c r="J47" s="1"/>
  <c r="L48" i="24"/>
  <c r="M48" s="1"/>
  <c r="F39" i="23"/>
  <c r="G39" s="1"/>
  <c r="L48" i="22"/>
  <c r="M48" s="1"/>
  <c r="I48"/>
  <c r="J48" s="1"/>
  <c r="L46" i="21"/>
  <c r="M46" s="1"/>
  <c r="I46"/>
  <c r="J46" s="1"/>
  <c r="L48" i="20"/>
  <c r="M48" s="1"/>
  <c r="I48" i="19"/>
  <c r="J48" s="1"/>
  <c r="I48" i="20"/>
  <c r="J48" s="1"/>
  <c r="I47" i="17"/>
  <c r="I47" i="18"/>
  <c r="I47" i="15"/>
  <c r="J47" s="1"/>
  <c r="I46" i="16"/>
  <c r="J46" s="1"/>
  <c r="L46"/>
  <c r="M46" s="1"/>
  <c r="L46" i="13"/>
  <c r="M46" s="1"/>
  <c r="I46" i="14"/>
  <c r="J46" s="1"/>
  <c r="I47" i="12"/>
  <c r="J47" s="1"/>
  <c r="L47"/>
  <c r="M47" s="1"/>
  <c r="I46" i="11"/>
  <c r="J46" s="1"/>
  <c r="L46" i="14"/>
  <c r="M46" s="1"/>
  <c r="L48" i="6"/>
  <c r="M48" s="1"/>
  <c r="I43" i="5"/>
  <c r="J43" s="1"/>
  <c r="I46" i="7"/>
  <c r="I47" i="4"/>
  <c r="I46" i="13"/>
  <c r="J46" s="1"/>
  <c r="I47" i="8"/>
  <c r="I48" i="6"/>
  <c r="J48" s="1"/>
  <c r="L46" i="11"/>
  <c r="M46" s="1"/>
  <c r="I47" i="10"/>
  <c r="I47" i="9"/>
  <c r="AG48" i="24"/>
  <c r="AG47" i="25"/>
  <c r="AG48" i="22"/>
  <c r="AG46" i="21"/>
  <c r="AG48" i="20"/>
  <c r="AG47" i="17"/>
  <c r="AG47" i="18"/>
  <c r="AG46" i="16"/>
  <c r="AG47" i="15"/>
  <c r="AG46" i="14"/>
  <c r="AG47" i="12"/>
  <c r="AG46" i="11"/>
  <c r="AG46" i="7"/>
  <c r="AG47" i="4"/>
  <c r="AG47" i="8"/>
  <c r="AG48" i="6"/>
  <c r="AG46" i="13"/>
  <c r="AG47" i="10"/>
  <c r="AG47" i="9"/>
  <c r="AG43" i="5"/>
  <c r="U49" i="24"/>
  <c r="U48" i="25"/>
  <c r="U49" i="22"/>
  <c r="U47" i="21"/>
  <c r="U49" i="19"/>
  <c r="U49" i="20"/>
  <c r="U48" i="17"/>
  <c r="U48" i="18"/>
  <c r="U47" i="16"/>
  <c r="X47" i="13"/>
  <c r="Y47" s="1"/>
  <c r="U48" i="15"/>
  <c r="U47" i="14"/>
  <c r="U48" i="12"/>
  <c r="U47" i="11"/>
  <c r="U47" i="13"/>
  <c r="V47" s="1"/>
  <c r="U47" i="7"/>
  <c r="U48" i="4"/>
  <c r="U48" i="8"/>
  <c r="U49" i="6"/>
  <c r="U44" i="5"/>
  <c r="U48" i="10"/>
  <c r="U48" i="9"/>
  <c r="L49" i="25"/>
  <c r="M49" s="1"/>
  <c r="I50" i="24"/>
  <c r="J50" s="1"/>
  <c r="I49" i="25"/>
  <c r="J49" s="1"/>
  <c r="F41" i="23"/>
  <c r="G41" s="1"/>
  <c r="L50" i="24"/>
  <c r="M50" s="1"/>
  <c r="L50" i="22"/>
  <c r="M50" s="1"/>
  <c r="I50"/>
  <c r="J50" s="1"/>
  <c r="L48" i="21"/>
  <c r="M48" s="1"/>
  <c r="I48"/>
  <c r="J48" s="1"/>
  <c r="L50" i="20"/>
  <c r="M50" s="1"/>
  <c r="I50" i="19"/>
  <c r="J50" s="1"/>
  <c r="I50" i="20"/>
  <c r="J50" s="1"/>
  <c r="I49" i="17"/>
  <c r="I49" i="18"/>
  <c r="I48" i="16"/>
  <c r="J48" s="1"/>
  <c r="L48"/>
  <c r="M48" s="1"/>
  <c r="L48" i="13"/>
  <c r="M48" s="1"/>
  <c r="I49" i="15"/>
  <c r="J49" s="1"/>
  <c r="I48" i="14"/>
  <c r="J48" s="1"/>
  <c r="I49" i="12"/>
  <c r="J49" s="1"/>
  <c r="L49"/>
  <c r="M49" s="1"/>
  <c r="I48" i="11"/>
  <c r="J48" s="1"/>
  <c r="L48" i="14"/>
  <c r="M48" s="1"/>
  <c r="L48" i="11"/>
  <c r="M48" s="1"/>
  <c r="L50" i="6"/>
  <c r="M50" s="1"/>
  <c r="I48" i="13"/>
  <c r="J48" s="1"/>
  <c r="I48" i="7"/>
  <c r="I49" i="4"/>
  <c r="I49" i="8"/>
  <c r="I50" i="6"/>
  <c r="J50" s="1"/>
  <c r="I45" i="5"/>
  <c r="J45" s="1"/>
  <c r="I49" i="10"/>
  <c r="I49" i="9"/>
  <c r="AG50" i="24"/>
  <c r="AG49" i="25"/>
  <c r="AG50" i="22"/>
  <c r="AG48" i="21"/>
  <c r="AG50" i="20"/>
  <c r="AG49" i="17"/>
  <c r="AG49" i="18"/>
  <c r="AG48" i="16"/>
  <c r="AG49" i="15"/>
  <c r="AG48" i="14"/>
  <c r="AG49" i="12"/>
  <c r="AG48" i="11"/>
  <c r="AG49" i="9"/>
  <c r="AG48" i="7"/>
  <c r="AG45" i="5"/>
  <c r="AG49" i="4"/>
  <c r="AG48" i="13"/>
  <c r="AG49" i="8"/>
  <c r="AG50" i="6"/>
  <c r="AG49" i="10"/>
  <c r="U51" i="24"/>
  <c r="U50" i="25"/>
  <c r="U51" i="22"/>
  <c r="U49" i="21"/>
  <c r="U51" i="19"/>
  <c r="U51" i="20"/>
  <c r="U50" i="17"/>
  <c r="U50" i="18"/>
  <c r="U50" i="15"/>
  <c r="U49" i="16"/>
  <c r="X49" i="13"/>
  <c r="Y49" s="1"/>
  <c r="U49" i="14"/>
  <c r="U50" i="12"/>
  <c r="U49" i="11"/>
  <c r="U46" i="5"/>
  <c r="U50" i="9"/>
  <c r="U49" i="7"/>
  <c r="U50" i="4"/>
  <c r="U50" i="8"/>
  <c r="U51" i="6"/>
  <c r="U49" i="13"/>
  <c r="V49" s="1"/>
  <c r="U50" i="10"/>
  <c r="L51" i="25"/>
  <c r="M51" s="1"/>
  <c r="I52" i="24"/>
  <c r="J52" s="1"/>
  <c r="I51" i="25"/>
  <c r="J51" s="1"/>
  <c r="L52" i="24"/>
  <c r="M52" s="1"/>
  <c r="F43" i="23"/>
  <c r="G43" s="1"/>
  <c r="L52" i="22"/>
  <c r="M52" s="1"/>
  <c r="I52"/>
  <c r="J52" s="1"/>
  <c r="L50" i="21"/>
  <c r="M50" s="1"/>
  <c r="I50"/>
  <c r="J50" s="1"/>
  <c r="L52" i="20"/>
  <c r="M52" s="1"/>
  <c r="I52" i="19"/>
  <c r="J52" s="1"/>
  <c r="I52" i="20"/>
  <c r="J52" s="1"/>
  <c r="I51" i="17"/>
  <c r="I51" i="18"/>
  <c r="I51" i="15"/>
  <c r="J51" s="1"/>
  <c r="L50" i="14"/>
  <c r="M50" s="1"/>
  <c r="I50" i="16"/>
  <c r="J50" s="1"/>
  <c r="L50"/>
  <c r="M50" s="1"/>
  <c r="L50" i="13"/>
  <c r="M50" s="1"/>
  <c r="I50" i="14"/>
  <c r="J50" s="1"/>
  <c r="I51" i="12"/>
  <c r="J51" s="1"/>
  <c r="L51"/>
  <c r="M51" s="1"/>
  <c r="I50" i="11"/>
  <c r="J50" s="1"/>
  <c r="I50" i="13"/>
  <c r="J50" s="1"/>
  <c r="L52" i="6"/>
  <c r="M52" s="1"/>
  <c r="I47" i="5"/>
  <c r="J47" s="1"/>
  <c r="L50" i="11"/>
  <c r="M50" s="1"/>
  <c r="I51" i="9"/>
  <c r="I50" i="7"/>
  <c r="I51" i="4"/>
  <c r="I51" i="8"/>
  <c r="I52" i="6"/>
  <c r="J52" s="1"/>
  <c r="I51" i="10"/>
  <c r="AG52" i="24"/>
  <c r="AG51" i="25"/>
  <c r="AG52" i="22"/>
  <c r="AG50" i="21"/>
  <c r="AG52" i="20"/>
  <c r="AG51" i="17"/>
  <c r="AG51" i="18"/>
  <c r="AG50" i="16"/>
  <c r="AG51" i="15"/>
  <c r="AG50" i="14"/>
  <c r="AG51" i="12"/>
  <c r="AG50" i="11"/>
  <c r="AG50" i="13"/>
  <c r="AG51" i="9"/>
  <c r="AG51" i="8"/>
  <c r="AG50" i="7"/>
  <c r="AG51" i="4"/>
  <c r="AG52" i="6"/>
  <c r="AG51" i="10"/>
  <c r="AG47" i="5"/>
  <c r="U53" i="24"/>
  <c r="U52" i="25"/>
  <c r="U53" i="22"/>
  <c r="U51" i="21"/>
  <c r="U53" i="20"/>
  <c r="U53" i="19"/>
  <c r="U52" i="17"/>
  <c r="U52" i="18"/>
  <c r="U51" i="16"/>
  <c r="X51" i="13"/>
  <c r="Y51" s="1"/>
  <c r="U51" i="14"/>
  <c r="U52" i="12"/>
  <c r="U52" i="15"/>
  <c r="U51" i="11"/>
  <c r="U52" i="9"/>
  <c r="U52" i="8"/>
  <c r="U51" i="7"/>
  <c r="U52" i="4"/>
  <c r="U51" i="13"/>
  <c r="V51" s="1"/>
  <c r="U53" i="6"/>
  <c r="U48" i="5"/>
  <c r="U52" i="10"/>
  <c r="L53" i="25"/>
  <c r="M53" s="1"/>
  <c r="I54" i="24"/>
  <c r="J54" s="1"/>
  <c r="I53" i="25"/>
  <c r="J53" s="1"/>
  <c r="F45" i="23"/>
  <c r="G45" s="1"/>
  <c r="L54" i="24"/>
  <c r="M54" s="1"/>
  <c r="L54" i="22"/>
  <c r="M54" s="1"/>
  <c r="I54"/>
  <c r="J54" s="1"/>
  <c r="L52" i="21"/>
  <c r="M52" s="1"/>
  <c r="I52"/>
  <c r="J52" s="1"/>
  <c r="L54" i="20"/>
  <c r="M54" s="1"/>
  <c r="I54"/>
  <c r="J54" s="1"/>
  <c r="I54" i="19"/>
  <c r="J54" s="1"/>
  <c r="I53" i="17"/>
  <c r="I53" i="18"/>
  <c r="L52" i="14"/>
  <c r="M52" s="1"/>
  <c r="I52" i="16"/>
  <c r="J52" s="1"/>
  <c r="L52"/>
  <c r="M52" s="1"/>
  <c r="L52" i="13"/>
  <c r="M52" s="1"/>
  <c r="I52" i="14"/>
  <c r="J52" s="1"/>
  <c r="I53" i="12"/>
  <c r="J53" s="1"/>
  <c r="I53" i="15"/>
  <c r="J53" s="1"/>
  <c r="L53" i="12"/>
  <c r="M53" s="1"/>
  <c r="I52" i="11"/>
  <c r="J52" s="1"/>
  <c r="L54" i="6"/>
  <c r="M54" s="1"/>
  <c r="I53" i="9"/>
  <c r="I53" i="8"/>
  <c r="I52" i="7"/>
  <c r="I53" i="4"/>
  <c r="L52" i="11"/>
  <c r="M52" s="1"/>
  <c r="I54" i="6"/>
  <c r="J54" s="1"/>
  <c r="I49" i="5"/>
  <c r="J49" s="1"/>
  <c r="I52" i="13"/>
  <c r="J52" s="1"/>
  <c r="I53" i="10"/>
  <c r="AG54" i="24"/>
  <c r="AG53" i="25"/>
  <c r="AG54" i="22"/>
  <c r="AG52" i="21"/>
  <c r="AG54" i="20"/>
  <c r="AG53" i="17"/>
  <c r="AG53" i="18"/>
  <c r="AG52" i="16"/>
  <c r="AG53" i="15"/>
  <c r="AG52" i="14"/>
  <c r="AG53" i="12"/>
  <c r="AG52" i="11"/>
  <c r="AG52" i="13"/>
  <c r="AG53" i="9"/>
  <c r="AG53" i="8"/>
  <c r="AG52" i="7"/>
  <c r="AG49" i="5"/>
  <c r="AG53" i="4"/>
  <c r="AG54" i="6"/>
  <c r="AG53" i="10"/>
  <c r="U55" i="24"/>
  <c r="U54" i="25"/>
  <c r="U55" i="22"/>
  <c r="U53" i="21"/>
  <c r="U55" i="20"/>
  <c r="U55" i="19"/>
  <c r="U54" i="17"/>
  <c r="U54" i="18"/>
  <c r="U54" i="15"/>
  <c r="U53" i="16"/>
  <c r="X53" i="13"/>
  <c r="Y53" s="1"/>
  <c r="U53" i="14"/>
  <c r="U54" i="12"/>
  <c r="U53" i="11"/>
  <c r="U50" i="5"/>
  <c r="U53" i="13"/>
  <c r="V53" s="1"/>
  <c r="U54" i="9"/>
  <c r="U54" i="8"/>
  <c r="U53" i="7"/>
  <c r="U54" i="4"/>
  <c r="U55" i="6"/>
  <c r="U54" i="10"/>
  <c r="L55" i="25"/>
  <c r="M55" s="1"/>
  <c r="I56" i="24"/>
  <c r="J56" s="1"/>
  <c r="I55" i="25"/>
  <c r="J55" s="1"/>
  <c r="L56" i="24"/>
  <c r="M56" s="1"/>
  <c r="F47" i="23"/>
  <c r="G47" s="1"/>
  <c r="L56" i="22"/>
  <c r="M56" s="1"/>
  <c r="I56"/>
  <c r="J56" s="1"/>
  <c r="I54" i="21"/>
  <c r="J54" s="1"/>
  <c r="L54"/>
  <c r="M54" s="1"/>
  <c r="L56" i="20"/>
  <c r="M56" s="1"/>
  <c r="I56"/>
  <c r="J56" s="1"/>
  <c r="I56" i="19"/>
  <c r="J56" s="1"/>
  <c r="I55" i="17"/>
  <c r="I55" i="18"/>
  <c r="I55" i="15"/>
  <c r="J55" s="1"/>
  <c r="L54" i="14"/>
  <c r="M54" s="1"/>
  <c r="I54" i="16"/>
  <c r="J54" s="1"/>
  <c r="L54"/>
  <c r="M54" s="1"/>
  <c r="L54" i="13"/>
  <c r="M54" s="1"/>
  <c r="I54" i="14"/>
  <c r="J54" s="1"/>
  <c r="I55" i="12"/>
  <c r="J55" s="1"/>
  <c r="L55"/>
  <c r="M55" s="1"/>
  <c r="I54" i="11"/>
  <c r="J54" s="1"/>
  <c r="L56" i="6"/>
  <c r="M56" s="1"/>
  <c r="I51" i="5"/>
  <c r="J51" s="1"/>
  <c r="I55" i="9"/>
  <c r="I55" i="8"/>
  <c r="I54" i="7"/>
  <c r="I55" i="4"/>
  <c r="I54" i="13"/>
  <c r="J54" s="1"/>
  <c r="I56" i="6"/>
  <c r="J56" s="1"/>
  <c r="L54" i="11"/>
  <c r="M54" s="1"/>
  <c r="I55" i="10"/>
  <c r="AG56" i="24"/>
  <c r="AG55" i="25"/>
  <c r="AG56" i="22"/>
  <c r="AG54" i="21"/>
  <c r="AG56" i="20"/>
  <c r="AG55" i="17"/>
  <c r="AG55" i="18"/>
  <c r="AG54" i="16"/>
  <c r="AG55" i="15"/>
  <c r="AG54" i="14"/>
  <c r="AG55" i="12"/>
  <c r="AG54" i="11"/>
  <c r="AG55" i="9"/>
  <c r="AG55" i="8"/>
  <c r="AG54" i="7"/>
  <c r="AG55" i="4"/>
  <c r="AG56" i="6"/>
  <c r="AG54" i="13"/>
  <c r="AG55" i="10"/>
  <c r="AG51" i="5"/>
  <c r="U57" i="24"/>
  <c r="U56" i="25"/>
  <c r="U57" i="22"/>
  <c r="U55" i="21"/>
  <c r="U56" i="18"/>
  <c r="U57" i="20"/>
  <c r="U56" i="17"/>
  <c r="U57" i="19"/>
  <c r="U55" i="16"/>
  <c r="X55" i="13"/>
  <c r="Y55" s="1"/>
  <c r="U56" i="15"/>
  <c r="U55" i="14"/>
  <c r="U56" i="12"/>
  <c r="U55" i="11"/>
  <c r="U55" i="13"/>
  <c r="V55" s="1"/>
  <c r="U56" i="9"/>
  <c r="U56" i="8"/>
  <c r="U55" i="7"/>
  <c r="U56" i="4"/>
  <c r="U57" i="6"/>
  <c r="U52" i="5"/>
  <c r="U56" i="10"/>
  <c r="L57" i="25"/>
  <c r="M57" s="1"/>
  <c r="I58" i="24"/>
  <c r="J58" s="1"/>
  <c r="I57" i="25"/>
  <c r="J57" s="1"/>
  <c r="F49" i="23"/>
  <c r="G49" s="1"/>
  <c r="L58" i="24"/>
  <c r="M58" s="1"/>
  <c r="L58" i="22"/>
  <c r="M58" s="1"/>
  <c r="I58"/>
  <c r="J58" s="1"/>
  <c r="I56" i="21"/>
  <c r="J56" s="1"/>
  <c r="L56"/>
  <c r="M56" s="1"/>
  <c r="L58" i="20"/>
  <c r="M58" s="1"/>
  <c r="I57" i="18"/>
  <c r="I58" i="20"/>
  <c r="J58" s="1"/>
  <c r="I57" i="17"/>
  <c r="I58" i="19"/>
  <c r="J58" s="1"/>
  <c r="L56" i="14"/>
  <c r="M56" s="1"/>
  <c r="I56" i="16"/>
  <c r="J56" s="1"/>
  <c r="L56"/>
  <c r="M56" s="1"/>
  <c r="L56" i="13"/>
  <c r="M56" s="1"/>
  <c r="I57" i="15"/>
  <c r="J57" s="1"/>
  <c r="I56" i="14"/>
  <c r="J56" s="1"/>
  <c r="I57" i="12"/>
  <c r="J57" s="1"/>
  <c r="L57"/>
  <c r="M57" s="1"/>
  <c r="I56" i="11"/>
  <c r="J56" s="1"/>
  <c r="L56"/>
  <c r="M56" s="1"/>
  <c r="L58" i="6"/>
  <c r="M58" s="1"/>
  <c r="I56" i="13"/>
  <c r="J56" s="1"/>
  <c r="I57" i="9"/>
  <c r="I57" i="8"/>
  <c r="I56" i="7"/>
  <c r="I57" i="4"/>
  <c r="I58" i="6"/>
  <c r="J58" s="1"/>
  <c r="I53" i="5"/>
  <c r="J53" s="1"/>
  <c r="I57" i="10"/>
  <c r="AG58" i="24"/>
  <c r="AG57" i="25"/>
  <c r="AG58" i="22"/>
  <c r="AG56" i="21"/>
  <c r="AG57" i="18"/>
  <c r="AG58" i="20"/>
  <c r="AG57" i="17"/>
  <c r="AG56" i="16"/>
  <c r="AG57" i="15"/>
  <c r="AG56" i="14"/>
  <c r="AG57" i="12"/>
  <c r="AG56" i="11"/>
  <c r="AG57" i="9"/>
  <c r="AG57" i="8"/>
  <c r="AG56" i="7"/>
  <c r="AG53" i="5"/>
  <c r="AG57" i="4"/>
  <c r="AG56" i="13"/>
  <c r="AG58" i="6"/>
  <c r="AG57" i="10"/>
  <c r="U59" i="24"/>
  <c r="U58" i="25"/>
  <c r="U59" i="22"/>
  <c r="U57" i="21"/>
  <c r="U58" i="18"/>
  <c r="U59" i="20"/>
  <c r="U58" i="17"/>
  <c r="U59" i="19"/>
  <c r="U58" i="15"/>
  <c r="U57" i="16"/>
  <c r="X57" i="13"/>
  <c r="Y57" s="1"/>
  <c r="U57" i="14"/>
  <c r="U58" i="12"/>
  <c r="U57" i="11"/>
  <c r="U54" i="5"/>
  <c r="U58" i="9"/>
  <c r="U58" i="8"/>
  <c r="U57" i="7"/>
  <c r="U58" i="4"/>
  <c r="U59" i="6"/>
  <c r="U57" i="13"/>
  <c r="V57" s="1"/>
  <c r="U58" i="10"/>
  <c r="L59" i="25"/>
  <c r="M59" s="1"/>
  <c r="I60" i="24"/>
  <c r="J60" s="1"/>
  <c r="I59" i="25"/>
  <c r="J59" s="1"/>
  <c r="I60" i="22"/>
  <c r="J60" s="1"/>
  <c r="L60" i="24"/>
  <c r="M60" s="1"/>
  <c r="F51" i="23"/>
  <c r="G51" s="1"/>
  <c r="L60" i="22"/>
  <c r="M60" s="1"/>
  <c r="I58" i="21"/>
  <c r="J58" s="1"/>
  <c r="L58"/>
  <c r="M58" s="1"/>
  <c r="L60" i="20"/>
  <c r="M60" s="1"/>
  <c r="I59" i="18"/>
  <c r="I60" i="20"/>
  <c r="J60" s="1"/>
  <c r="I59" i="17"/>
  <c r="I60" i="19"/>
  <c r="J60" s="1"/>
  <c r="I59" i="15"/>
  <c r="J59" s="1"/>
  <c r="L58" i="14"/>
  <c r="M58" s="1"/>
  <c r="I58" i="16"/>
  <c r="J58" s="1"/>
  <c r="L58"/>
  <c r="M58" s="1"/>
  <c r="L58" i="13"/>
  <c r="M58" s="1"/>
  <c r="I58" i="14"/>
  <c r="J58" s="1"/>
  <c r="I59" i="12"/>
  <c r="J59" s="1"/>
  <c r="L59"/>
  <c r="M59" s="1"/>
  <c r="I58" i="11"/>
  <c r="J58" s="1"/>
  <c r="I58" i="13"/>
  <c r="J58" s="1"/>
  <c r="L60" i="6"/>
  <c r="M60" s="1"/>
  <c r="I55" i="5"/>
  <c r="J55" s="1"/>
  <c r="L58" i="11"/>
  <c r="M58" s="1"/>
  <c r="I59" i="9"/>
  <c r="I59" i="8"/>
  <c r="I58" i="7"/>
  <c r="I59" i="4"/>
  <c r="I60" i="6"/>
  <c r="J60" s="1"/>
  <c r="I59" i="10"/>
  <c r="AG60" i="24"/>
  <c r="AG59" i="25"/>
  <c r="AG60" i="22"/>
  <c r="AG58" i="21"/>
  <c r="AG59" i="18"/>
  <c r="AG60" i="20"/>
  <c r="AG59" i="17"/>
  <c r="AG58" i="16"/>
  <c r="AG59" i="15"/>
  <c r="AG58" i="14"/>
  <c r="AG59" i="12"/>
  <c r="AG58" i="11"/>
  <c r="AG58" i="13"/>
  <c r="AG59" i="9"/>
  <c r="AG59" i="8"/>
  <c r="AG58" i="7"/>
  <c r="AG59" i="4"/>
  <c r="AG60" i="6"/>
  <c r="AG59" i="10"/>
  <c r="AG55" i="5"/>
  <c r="U61" i="24"/>
  <c r="U60" i="25"/>
  <c r="U61" i="22"/>
  <c r="U59" i="21"/>
  <c r="U61" i="19"/>
  <c r="U60" i="18"/>
  <c r="U61" i="20"/>
  <c r="U60" i="17"/>
  <c r="U59" i="16"/>
  <c r="X59" i="13"/>
  <c r="Y59" s="1"/>
  <c r="U59" i="14"/>
  <c r="U60" i="12"/>
  <c r="U60" i="15"/>
  <c r="U59" i="11"/>
  <c r="U60" i="9"/>
  <c r="U60" i="8"/>
  <c r="U59" i="7"/>
  <c r="U60" i="4"/>
  <c r="U59" i="13"/>
  <c r="V59" s="1"/>
  <c r="U61" i="6"/>
  <c r="U56" i="5"/>
  <c r="U60" i="10"/>
  <c r="L61" i="25"/>
  <c r="M61" s="1"/>
  <c r="I62" i="24"/>
  <c r="J62" s="1"/>
  <c r="I61" i="25"/>
  <c r="J61" s="1"/>
  <c r="F53" i="23"/>
  <c r="G53" s="1"/>
  <c r="I62" i="22"/>
  <c r="J62" s="1"/>
  <c r="L62" i="24"/>
  <c r="M62" s="1"/>
  <c r="L62" i="22"/>
  <c r="M62" s="1"/>
  <c r="I60" i="21"/>
  <c r="J60" s="1"/>
  <c r="L60"/>
  <c r="M60" s="1"/>
  <c r="L62" i="20"/>
  <c r="M62" s="1"/>
  <c r="I62" i="19"/>
  <c r="J62" s="1"/>
  <c r="I61" i="18"/>
  <c r="I62" i="20"/>
  <c r="J62" s="1"/>
  <c r="I61" i="17"/>
  <c r="L60" i="14"/>
  <c r="M60" s="1"/>
  <c r="I60" i="16"/>
  <c r="J60" s="1"/>
  <c r="L60"/>
  <c r="M60" s="1"/>
  <c r="L60" i="13"/>
  <c r="M60" s="1"/>
  <c r="I60" i="14"/>
  <c r="J60" s="1"/>
  <c r="I61" i="12"/>
  <c r="J61" s="1"/>
  <c r="I61" i="15"/>
  <c r="J61" s="1"/>
  <c r="L61" i="12"/>
  <c r="M61" s="1"/>
  <c r="I60" i="11"/>
  <c r="J60" s="1"/>
  <c r="L60"/>
  <c r="M60" s="1"/>
  <c r="L62" i="6"/>
  <c r="M62" s="1"/>
  <c r="I61" i="9"/>
  <c r="I61" i="8"/>
  <c r="I60" i="7"/>
  <c r="I61" i="4"/>
  <c r="I62" i="6"/>
  <c r="J62" s="1"/>
  <c r="I57" i="5"/>
  <c r="J57" s="1"/>
  <c r="I60" i="13"/>
  <c r="J60" s="1"/>
  <c r="I61" i="10"/>
  <c r="AG62" i="24"/>
  <c r="AG61" i="25"/>
  <c r="AG62" i="22"/>
  <c r="AG60" i="21"/>
  <c r="AG61" i="18"/>
  <c r="AG62" i="20"/>
  <c r="AG61" i="17"/>
  <c r="AG60" i="16"/>
  <c r="AG61" i="15"/>
  <c r="AG60" i="14"/>
  <c r="AG61" i="12"/>
  <c r="AG60" i="11"/>
  <c r="AG60" i="13"/>
  <c r="AG61" i="9"/>
  <c r="AG61" i="8"/>
  <c r="AG60" i="7"/>
  <c r="AG57" i="5"/>
  <c r="AG61" i="4"/>
  <c r="AG62" i="6"/>
  <c r="AG61" i="10"/>
  <c r="U63" i="24"/>
  <c r="U62" i="25"/>
  <c r="U63" i="22"/>
  <c r="U61" i="21"/>
  <c r="U63" i="19"/>
  <c r="U62" i="18"/>
  <c r="U63" i="20"/>
  <c r="U62" i="17"/>
  <c r="U62" i="15"/>
  <c r="U61" i="16"/>
  <c r="X61" i="13"/>
  <c r="Y61" s="1"/>
  <c r="U61" i="14"/>
  <c r="U62" i="12"/>
  <c r="U61" i="11"/>
  <c r="U58" i="5"/>
  <c r="U61" i="13"/>
  <c r="V61" s="1"/>
  <c r="U62" i="9"/>
  <c r="U62" i="8"/>
  <c r="U61" i="7"/>
  <c r="U62" i="4"/>
  <c r="U63" i="6"/>
  <c r="U62" i="10"/>
  <c r="U28" i="3"/>
  <c r="V28" s="1"/>
  <c r="L63" i="25"/>
  <c r="M63" s="1"/>
  <c r="I64" i="24"/>
  <c r="J64" s="1"/>
  <c r="I63" i="25"/>
  <c r="J63" s="1"/>
  <c r="I64" i="22"/>
  <c r="J64" s="1"/>
  <c r="L64" i="24"/>
  <c r="M64" s="1"/>
  <c r="F55" i="23"/>
  <c r="G55" s="1"/>
  <c r="L64" i="22"/>
  <c r="M64" s="1"/>
  <c r="I62" i="21"/>
  <c r="J62" s="1"/>
  <c r="L62"/>
  <c r="M62" s="1"/>
  <c r="L64" i="20"/>
  <c r="M64" s="1"/>
  <c r="I64" i="19"/>
  <c r="J64" s="1"/>
  <c r="I63" i="18"/>
  <c r="I64" i="20"/>
  <c r="J64" s="1"/>
  <c r="I63" i="17"/>
  <c r="I63" i="15"/>
  <c r="J63" s="1"/>
  <c r="L62" i="14"/>
  <c r="M62" s="1"/>
  <c r="I62" i="16"/>
  <c r="J62" s="1"/>
  <c r="L62"/>
  <c r="M62" s="1"/>
  <c r="L62" i="13"/>
  <c r="M62" s="1"/>
  <c r="I62" i="14"/>
  <c r="J62" s="1"/>
  <c r="I63" i="12"/>
  <c r="J63" s="1"/>
  <c r="L63"/>
  <c r="M63" s="1"/>
  <c r="I62" i="11"/>
  <c r="J62" s="1"/>
  <c r="L62"/>
  <c r="M62" s="1"/>
  <c r="L64" i="6"/>
  <c r="M64" s="1"/>
  <c r="I59" i="5"/>
  <c r="J59" s="1"/>
  <c r="I63" i="9"/>
  <c r="I63" i="8"/>
  <c r="I62" i="7"/>
  <c r="I63" i="4"/>
  <c r="L29" i="3"/>
  <c r="M29" s="1"/>
  <c r="I62" i="13"/>
  <c r="J62" s="1"/>
  <c r="I64" i="6"/>
  <c r="J64" s="1"/>
  <c r="I63" i="10"/>
  <c r="I29" i="3"/>
  <c r="J29" s="1"/>
  <c r="AG64" i="24"/>
  <c r="AG63" i="25"/>
  <c r="AG64" i="22"/>
  <c r="AG62" i="21"/>
  <c r="AG63" i="18"/>
  <c r="AG64" i="20"/>
  <c r="AG63" i="17"/>
  <c r="AG62" i="16"/>
  <c r="AG63" i="15"/>
  <c r="AG62" i="14"/>
  <c r="AG63" i="12"/>
  <c r="AG62" i="11"/>
  <c r="AG63" i="9"/>
  <c r="AG63" i="8"/>
  <c r="AG62" i="7"/>
  <c r="AG63" i="4"/>
  <c r="AG64" i="6"/>
  <c r="AG62" i="13"/>
  <c r="AG63" i="10"/>
  <c r="AG59" i="5"/>
  <c r="AG29" i="3"/>
  <c r="U65" i="24"/>
  <c r="U64" i="25"/>
  <c r="U65" i="22"/>
  <c r="U63" i="21"/>
  <c r="U65" i="19"/>
  <c r="U64" i="18"/>
  <c r="U65" i="20"/>
  <c r="U64" i="17"/>
  <c r="U63" i="16"/>
  <c r="X63" i="13"/>
  <c r="Y63" s="1"/>
  <c r="U64" i="15"/>
  <c r="U63" i="14"/>
  <c r="U64" i="12"/>
  <c r="U63" i="11"/>
  <c r="U63" i="13"/>
  <c r="V63" s="1"/>
  <c r="U64" i="9"/>
  <c r="U64" i="8"/>
  <c r="U63" i="7"/>
  <c r="U64" i="4"/>
  <c r="X30" i="3"/>
  <c r="Y30" s="1"/>
  <c r="U65" i="6"/>
  <c r="U60" i="5"/>
  <c r="U64" i="10"/>
  <c r="U30" i="3"/>
  <c r="V30" s="1"/>
  <c r="L65" i="25"/>
  <c r="M65" s="1"/>
  <c r="I66" i="24"/>
  <c r="J66" s="1"/>
  <c r="I65" i="25"/>
  <c r="J65" s="1"/>
  <c r="F57" i="23"/>
  <c r="G57" s="1"/>
  <c r="I66" i="22"/>
  <c r="J66" s="1"/>
  <c r="L66" i="24"/>
  <c r="M66" s="1"/>
  <c r="L66" i="22"/>
  <c r="M66" s="1"/>
  <c r="I64" i="21"/>
  <c r="J64" s="1"/>
  <c r="L64"/>
  <c r="M64" s="1"/>
  <c r="L66" i="20"/>
  <c r="M66" s="1"/>
  <c r="I66" i="19"/>
  <c r="J66" s="1"/>
  <c r="I65" i="18"/>
  <c r="I66" i="20"/>
  <c r="J66" s="1"/>
  <c r="I65" i="17"/>
  <c r="L64" i="14"/>
  <c r="M64" s="1"/>
  <c r="I64" i="16"/>
  <c r="J64" s="1"/>
  <c r="L64"/>
  <c r="M64" s="1"/>
  <c r="L64" i="13"/>
  <c r="M64" s="1"/>
  <c r="I65" i="15"/>
  <c r="J65" s="1"/>
  <c r="I64" i="14"/>
  <c r="J64" s="1"/>
  <c r="I65" i="12"/>
  <c r="J65" s="1"/>
  <c r="L65"/>
  <c r="M65" s="1"/>
  <c r="I64" i="11"/>
  <c r="J64" s="1"/>
  <c r="L64"/>
  <c r="M64" s="1"/>
  <c r="L66" i="6"/>
  <c r="M66" s="1"/>
  <c r="I64" i="13"/>
  <c r="J64" s="1"/>
  <c r="I65" i="9"/>
  <c r="I65" i="8"/>
  <c r="I64" i="7"/>
  <c r="I65" i="4"/>
  <c r="L31" i="3"/>
  <c r="M31" s="1"/>
  <c r="I66" i="6"/>
  <c r="J66" s="1"/>
  <c r="I61" i="5"/>
  <c r="J61" s="1"/>
  <c r="I65" i="10"/>
  <c r="I31" i="3"/>
  <c r="J31" s="1"/>
  <c r="AG66" i="24"/>
  <c r="AG65" i="25"/>
  <c r="AG66" i="22"/>
  <c r="AG64" i="21"/>
  <c r="AG65" i="18"/>
  <c r="AG66" i="20"/>
  <c r="AG65" i="17"/>
  <c r="AG64" i="16"/>
  <c r="AG65" i="15"/>
  <c r="AG64" i="14"/>
  <c r="AG65" i="12"/>
  <c r="AG64" i="11"/>
  <c r="AG65" i="9"/>
  <c r="AG65" i="8"/>
  <c r="AG64" i="7"/>
  <c r="AG61" i="5"/>
  <c r="AG65" i="4"/>
  <c r="AG64" i="13"/>
  <c r="AG66" i="6"/>
  <c r="AG65" i="10"/>
  <c r="AG31" i="3"/>
  <c r="U67" i="24"/>
  <c r="U67" i="22"/>
  <c r="U66" i="25"/>
  <c r="U67" i="20"/>
  <c r="U65" i="21"/>
  <c r="U67" i="19"/>
  <c r="U66" i="18"/>
  <c r="U66" i="17"/>
  <c r="X66" s="1"/>
  <c r="U65" i="14"/>
  <c r="U66" i="15"/>
  <c r="U67" i="16"/>
  <c r="U65" i="13"/>
  <c r="V65" s="1"/>
  <c r="U66" i="12"/>
  <c r="X65" i="13"/>
  <c r="Y65" s="1"/>
  <c r="U65" i="11"/>
  <c r="U66" i="9"/>
  <c r="X66" s="1"/>
  <c r="U62" i="5"/>
  <c r="X32" i="3"/>
  <c r="U66" i="8"/>
  <c r="U65" i="7"/>
  <c r="U66" i="4"/>
  <c r="U71" i="6"/>
  <c r="U66" i="10"/>
  <c r="U32" i="3"/>
  <c r="L65" i="21"/>
  <c r="I65"/>
  <c r="L67" i="16"/>
  <c r="L65" i="13"/>
  <c r="L65" i="11"/>
  <c r="I65" i="13"/>
  <c r="U71" i="10"/>
  <c r="X71" s="1"/>
  <c r="U71" i="9"/>
  <c r="X71" s="1"/>
  <c r="U71" i="8"/>
  <c r="X71" s="1"/>
  <c r="L9" i="3"/>
  <c r="M9" s="1"/>
  <c r="R9"/>
  <c r="S9" s="1"/>
  <c r="F10"/>
  <c r="G10" s="1"/>
  <c r="X10"/>
  <c r="Y10" s="1"/>
  <c r="L11"/>
  <c r="M11" s="1"/>
  <c r="R11"/>
  <c r="S11" s="1"/>
  <c r="F12"/>
  <c r="G12" s="1"/>
  <c r="X12"/>
  <c r="Y12" s="1"/>
  <c r="L13"/>
  <c r="M13" s="1"/>
  <c r="R13"/>
  <c r="S13" s="1"/>
  <c r="F14"/>
  <c r="G14" s="1"/>
  <c r="X14"/>
  <c r="Y14" s="1"/>
  <c r="L15"/>
  <c r="M15" s="1"/>
  <c r="R15"/>
  <c r="S15" s="1"/>
  <c r="F16"/>
  <c r="G16" s="1"/>
  <c r="X16"/>
  <c r="Y16" s="1"/>
  <c r="L17"/>
  <c r="M17" s="1"/>
  <c r="R17"/>
  <c r="S17" s="1"/>
  <c r="F18"/>
  <c r="G18" s="1"/>
  <c r="X18"/>
  <c r="Y18" s="1"/>
  <c r="L19"/>
  <c r="M19" s="1"/>
  <c r="R19"/>
  <c r="S19" s="1"/>
  <c r="F20"/>
  <c r="G20" s="1"/>
  <c r="X20"/>
  <c r="Y20" s="1"/>
  <c r="L21"/>
  <c r="M21" s="1"/>
  <c r="R21"/>
  <c r="S21" s="1"/>
  <c r="F22"/>
  <c r="G22" s="1"/>
  <c r="X22"/>
  <c r="Y22" s="1"/>
  <c r="L23"/>
  <c r="M23" s="1"/>
  <c r="R23"/>
  <c r="S23" s="1"/>
  <c r="F24"/>
  <c r="G24" s="1"/>
  <c r="X24"/>
  <c r="Y24" s="1"/>
  <c r="L25"/>
  <c r="M25" s="1"/>
  <c r="R25"/>
  <c r="S25" s="1"/>
  <c r="F26"/>
  <c r="G26" s="1"/>
  <c r="X26"/>
  <c r="Y26" s="1"/>
  <c r="L27"/>
  <c r="M27" s="1"/>
  <c r="R27"/>
  <c r="S27" s="1"/>
  <c r="F28"/>
  <c r="G28" s="1"/>
  <c r="F43" i="25"/>
  <c r="G43" s="1"/>
  <c r="C44" i="24"/>
  <c r="D44" s="1"/>
  <c r="F44"/>
  <c r="G44" s="1"/>
  <c r="C43" i="25"/>
  <c r="D43" s="1"/>
  <c r="F44" i="22"/>
  <c r="G44" s="1"/>
  <c r="F42" i="21"/>
  <c r="G42" s="1"/>
  <c r="C44" i="22"/>
  <c r="D44" s="1"/>
  <c r="C42" i="21"/>
  <c r="D42" s="1"/>
  <c r="C44" i="20"/>
  <c r="D44" s="1"/>
  <c r="C44" i="19"/>
  <c r="F43" i="18"/>
  <c r="G43" s="1"/>
  <c r="C43" i="17"/>
  <c r="F44" i="20"/>
  <c r="G44" s="1"/>
  <c r="C43" i="15"/>
  <c r="D43" s="1"/>
  <c r="C43" i="18"/>
  <c r="D43" s="1"/>
  <c r="C42" i="16"/>
  <c r="D42" s="1"/>
  <c r="F42"/>
  <c r="G42" s="1"/>
  <c r="F42" i="13"/>
  <c r="G42" s="1"/>
  <c r="C43" i="12"/>
  <c r="D43" s="1"/>
  <c r="F42" i="14"/>
  <c r="G42" s="1"/>
  <c r="F43" i="12"/>
  <c r="G43" s="1"/>
  <c r="C42" i="11"/>
  <c r="D42" s="1"/>
  <c r="F43" i="15"/>
  <c r="G43" s="1"/>
  <c r="C42" i="14"/>
  <c r="D42" s="1"/>
  <c r="F42" i="11"/>
  <c r="G42" s="1"/>
  <c r="C42" i="13"/>
  <c r="D42" s="1"/>
  <c r="F44" i="6"/>
  <c r="G44" s="1"/>
  <c r="C39" i="5"/>
  <c r="D39" s="1"/>
  <c r="C43" i="9"/>
  <c r="C42" i="7"/>
  <c r="D42" s="1"/>
  <c r="C43" i="4"/>
  <c r="C43" i="10"/>
  <c r="C43" i="8"/>
  <c r="C44" i="6"/>
  <c r="D44" s="1"/>
  <c r="F39" i="5"/>
  <c r="G39" s="1"/>
  <c r="F42" i="7"/>
  <c r="G42" s="1"/>
  <c r="AA44" i="24"/>
  <c r="C35" i="23"/>
  <c r="D35" s="1"/>
  <c r="AA43" i="25"/>
  <c r="AA44" i="22"/>
  <c r="AA42" i="21"/>
  <c r="AA44" i="19"/>
  <c r="AA44" i="20"/>
  <c r="AA43" i="17"/>
  <c r="AA43" i="18"/>
  <c r="AA42" i="16"/>
  <c r="AA43" i="15"/>
  <c r="AA43" i="12"/>
  <c r="AA42" i="11"/>
  <c r="AA42" i="13"/>
  <c r="AA42" i="14"/>
  <c r="AA43" i="9"/>
  <c r="AA42" i="7"/>
  <c r="AA43" i="4"/>
  <c r="AA43" i="10"/>
  <c r="AA43" i="8"/>
  <c r="AA44" i="6"/>
  <c r="AA39" i="5"/>
  <c r="R44" i="25"/>
  <c r="S44" s="1"/>
  <c r="O45" i="24"/>
  <c r="P45" s="1"/>
  <c r="R45"/>
  <c r="S45" s="1"/>
  <c r="O44" i="25"/>
  <c r="P44" s="1"/>
  <c r="R45" i="22"/>
  <c r="S45" s="1"/>
  <c r="R43" i="21"/>
  <c r="S43" s="1"/>
  <c r="O45" i="22"/>
  <c r="P45" s="1"/>
  <c r="O43" i="21"/>
  <c r="P43" s="1"/>
  <c r="O45" i="20"/>
  <c r="P45" s="1"/>
  <c r="O45" i="19"/>
  <c r="O44" i="17"/>
  <c r="R44" i="15"/>
  <c r="S44" s="1"/>
  <c r="R45" i="20"/>
  <c r="S45" s="1"/>
  <c r="O43" i="16"/>
  <c r="P43" s="1"/>
  <c r="O44" i="18"/>
  <c r="R43" i="16"/>
  <c r="S43" s="1"/>
  <c r="R43" i="13"/>
  <c r="S43" s="1"/>
  <c r="O44" i="12"/>
  <c r="P44" s="1"/>
  <c r="R43" i="14"/>
  <c r="S43" s="1"/>
  <c r="R44" i="12"/>
  <c r="S44" s="1"/>
  <c r="O43" i="11"/>
  <c r="P43" s="1"/>
  <c r="O44" i="15"/>
  <c r="P44" s="1"/>
  <c r="R43" i="11"/>
  <c r="S43" s="1"/>
  <c r="O43" i="14"/>
  <c r="P43" s="1"/>
  <c r="O43" i="13"/>
  <c r="P43" s="1"/>
  <c r="R45" i="6"/>
  <c r="S45" s="1"/>
  <c r="O44" i="9"/>
  <c r="O43" i="7"/>
  <c r="O44" i="4"/>
  <c r="O44" i="10"/>
  <c r="O44" i="8"/>
  <c r="O45" i="6"/>
  <c r="P45" s="1"/>
  <c r="O40" i="5"/>
  <c r="F45" i="25"/>
  <c r="G45" s="1"/>
  <c r="C46" i="24"/>
  <c r="D46" s="1"/>
  <c r="F46"/>
  <c r="G46" s="1"/>
  <c r="C45" i="25"/>
  <c r="D45" s="1"/>
  <c r="F46" i="22"/>
  <c r="G46" s="1"/>
  <c r="F44" i="21"/>
  <c r="G44" s="1"/>
  <c r="C46" i="22"/>
  <c r="D46" s="1"/>
  <c r="C44" i="21"/>
  <c r="D44" s="1"/>
  <c r="C46" i="20"/>
  <c r="D46" s="1"/>
  <c r="C46" i="19"/>
  <c r="F45" i="18"/>
  <c r="G45" s="1"/>
  <c r="F46" i="20"/>
  <c r="G46" s="1"/>
  <c r="C45" i="17"/>
  <c r="F45" i="15"/>
  <c r="G45" s="1"/>
  <c r="C44" i="16"/>
  <c r="D44" s="1"/>
  <c r="F44"/>
  <c r="G44" s="1"/>
  <c r="C45" i="18"/>
  <c r="D45" s="1"/>
  <c r="F44" i="13"/>
  <c r="G44" s="1"/>
  <c r="C45" i="12"/>
  <c r="D45" s="1"/>
  <c r="F44" i="14"/>
  <c r="G44" s="1"/>
  <c r="F45" i="12"/>
  <c r="G45" s="1"/>
  <c r="C44" i="11"/>
  <c r="D44" s="1"/>
  <c r="F44"/>
  <c r="G44" s="1"/>
  <c r="C45" i="15"/>
  <c r="D45" s="1"/>
  <c r="C44" i="14"/>
  <c r="D44" s="1"/>
  <c r="C44" i="13"/>
  <c r="D44" s="1"/>
  <c r="F46" i="6"/>
  <c r="G46" s="1"/>
  <c r="F41" i="5"/>
  <c r="G41" s="1"/>
  <c r="C45" i="9"/>
  <c r="C44" i="7"/>
  <c r="D44" s="1"/>
  <c r="C45" i="4"/>
  <c r="C45" i="10"/>
  <c r="C45" i="8"/>
  <c r="C46" i="6"/>
  <c r="D46" s="1"/>
  <c r="C41" i="5"/>
  <c r="D41" s="1"/>
  <c r="F44" i="7"/>
  <c r="G44" s="1"/>
  <c r="AA46" i="24"/>
  <c r="AA45" i="25"/>
  <c r="C37" i="23"/>
  <c r="D37" s="1"/>
  <c r="AA46" i="22"/>
  <c r="AA44" i="21"/>
  <c r="AA46" i="20"/>
  <c r="AA45" i="17"/>
  <c r="AA45" i="18"/>
  <c r="AA44" i="16"/>
  <c r="AA45" i="15"/>
  <c r="AA46" i="19"/>
  <c r="AA45" i="12"/>
  <c r="AA44" i="11"/>
  <c r="AA44" i="14"/>
  <c r="AA44" i="13"/>
  <c r="AA45" i="9"/>
  <c r="AA44" i="7"/>
  <c r="AA41" i="5"/>
  <c r="AA45" i="4"/>
  <c r="AA45" i="10"/>
  <c r="AA45" i="8"/>
  <c r="AA46" i="6"/>
  <c r="R46" i="25"/>
  <c r="S46" s="1"/>
  <c r="O46"/>
  <c r="P46" s="1"/>
  <c r="O47" i="24"/>
  <c r="P47" s="1"/>
  <c r="R47"/>
  <c r="S47" s="1"/>
  <c r="R47" i="22"/>
  <c r="S47" s="1"/>
  <c r="R45" i="21"/>
  <c r="S45" s="1"/>
  <c r="O47" i="22"/>
  <c r="P47" s="1"/>
  <c r="O45" i="21"/>
  <c r="P45" s="1"/>
  <c r="O47" i="20"/>
  <c r="P47" s="1"/>
  <c r="O47" i="19"/>
  <c r="R47" i="20"/>
  <c r="S47" s="1"/>
  <c r="O46" i="17"/>
  <c r="O46" i="18"/>
  <c r="O46" i="15"/>
  <c r="P46" s="1"/>
  <c r="O45" i="16"/>
  <c r="P45" s="1"/>
  <c r="R45"/>
  <c r="S45" s="1"/>
  <c r="R46" i="15"/>
  <c r="S46" s="1"/>
  <c r="R45" i="13"/>
  <c r="S45" s="1"/>
  <c r="O46" i="12"/>
  <c r="P46" s="1"/>
  <c r="R45" i="14"/>
  <c r="S45" s="1"/>
  <c r="R46" i="12"/>
  <c r="S46" s="1"/>
  <c r="O45" i="11"/>
  <c r="P45" s="1"/>
  <c r="R45"/>
  <c r="S45" s="1"/>
  <c r="O45" i="13"/>
  <c r="P45" s="1"/>
  <c r="O45" i="14"/>
  <c r="P45" s="1"/>
  <c r="R47" i="6"/>
  <c r="S47" s="1"/>
  <c r="O42" i="5"/>
  <c r="O46" i="9"/>
  <c r="O45" i="7"/>
  <c r="O46" i="4"/>
  <c r="O46" i="10"/>
  <c r="O46" i="8"/>
  <c r="O47" i="6"/>
  <c r="P47" s="1"/>
  <c r="F47" i="25"/>
  <c r="G47" s="1"/>
  <c r="C47"/>
  <c r="D47" s="1"/>
  <c r="C48" i="24"/>
  <c r="D48" s="1"/>
  <c r="F48"/>
  <c r="G48" s="1"/>
  <c r="F48" i="22"/>
  <c r="G48" s="1"/>
  <c r="F46" i="21"/>
  <c r="G46" s="1"/>
  <c r="C48" i="22"/>
  <c r="D48" s="1"/>
  <c r="C46" i="21"/>
  <c r="D46" s="1"/>
  <c r="C48" i="20"/>
  <c r="D48" s="1"/>
  <c r="C48" i="19"/>
  <c r="F47" i="18"/>
  <c r="G47" s="1"/>
  <c r="C47" i="17"/>
  <c r="C47" i="15"/>
  <c r="D47" s="1"/>
  <c r="C46" i="16"/>
  <c r="D46" s="1"/>
  <c r="F48" i="20"/>
  <c r="G48" s="1"/>
  <c r="C47" i="18"/>
  <c r="D47" s="1"/>
  <c r="F46" i="16"/>
  <c r="G46" s="1"/>
  <c r="F47" i="15"/>
  <c r="G47" s="1"/>
  <c r="F46" i="13"/>
  <c r="G46" s="1"/>
  <c r="C47" i="12"/>
  <c r="D47" s="1"/>
  <c r="F46" i="14"/>
  <c r="G46" s="1"/>
  <c r="F47" i="12"/>
  <c r="G47" s="1"/>
  <c r="C46" i="11"/>
  <c r="D46" s="1"/>
  <c r="F46"/>
  <c r="G46" s="1"/>
  <c r="C46" i="14"/>
  <c r="D46" s="1"/>
  <c r="C46" i="13"/>
  <c r="D46" s="1"/>
  <c r="F48" i="6"/>
  <c r="G48" s="1"/>
  <c r="C43" i="5"/>
  <c r="D43" s="1"/>
  <c r="C47" i="9"/>
  <c r="C46" i="7"/>
  <c r="D46" s="1"/>
  <c r="C47" i="4"/>
  <c r="C47" i="10"/>
  <c r="C47" i="8"/>
  <c r="C48" i="6"/>
  <c r="D48" s="1"/>
  <c r="F43" i="5"/>
  <c r="G43" s="1"/>
  <c r="F46" i="7"/>
  <c r="G46" s="1"/>
  <c r="AA47" i="25"/>
  <c r="AA48" i="24"/>
  <c r="C39" i="23"/>
  <c r="D39" s="1"/>
  <c r="AA48" i="22"/>
  <c r="AA46" i="21"/>
  <c r="AA48" i="20"/>
  <c r="AA48" i="19"/>
  <c r="AA47" i="17"/>
  <c r="AA46" i="16"/>
  <c r="AA47" i="15"/>
  <c r="AA47" i="12"/>
  <c r="AA47" i="18"/>
  <c r="AA46" i="11"/>
  <c r="AA46" i="14"/>
  <c r="AA46" i="13"/>
  <c r="AA47" i="9"/>
  <c r="AA46" i="7"/>
  <c r="AA47" i="4"/>
  <c r="AA47" i="10"/>
  <c r="AA47" i="8"/>
  <c r="AA48" i="6"/>
  <c r="AA43" i="5"/>
  <c r="R48" i="25"/>
  <c r="S48" s="1"/>
  <c r="O48"/>
  <c r="P48" s="1"/>
  <c r="O49" i="24"/>
  <c r="P49" s="1"/>
  <c r="R49"/>
  <c r="S49" s="1"/>
  <c r="R49" i="22"/>
  <c r="S49" s="1"/>
  <c r="R47" i="21"/>
  <c r="S47" s="1"/>
  <c r="O49" i="22"/>
  <c r="P49" s="1"/>
  <c r="O47" i="21"/>
  <c r="P47" s="1"/>
  <c r="O49" i="20"/>
  <c r="P49" s="1"/>
  <c r="O49" i="19"/>
  <c r="O48" i="17"/>
  <c r="R49" i="20"/>
  <c r="S49" s="1"/>
  <c r="R48" i="15"/>
  <c r="S48" s="1"/>
  <c r="O48" i="18"/>
  <c r="O47" i="16"/>
  <c r="P47" s="1"/>
  <c r="R47"/>
  <c r="S47" s="1"/>
  <c r="O48" i="15"/>
  <c r="P48" s="1"/>
  <c r="R47" i="13"/>
  <c r="S47" s="1"/>
  <c r="O48" i="12"/>
  <c r="P48" s="1"/>
  <c r="R47" i="14"/>
  <c r="S47" s="1"/>
  <c r="R48" i="12"/>
  <c r="S48" s="1"/>
  <c r="O47" i="11"/>
  <c r="P47" s="1"/>
  <c r="O47" i="14"/>
  <c r="P47" s="1"/>
  <c r="R47" i="11"/>
  <c r="S47" s="1"/>
  <c r="O47" i="13"/>
  <c r="P47" s="1"/>
  <c r="R49" i="6"/>
  <c r="S49" s="1"/>
  <c r="O48" i="9"/>
  <c r="O47" i="7"/>
  <c r="O48" i="4"/>
  <c r="O48" i="10"/>
  <c r="O48" i="8"/>
  <c r="O49" i="6"/>
  <c r="P49" s="1"/>
  <c r="O44" i="5"/>
  <c r="F49" i="25"/>
  <c r="G49" s="1"/>
  <c r="C49"/>
  <c r="D49" s="1"/>
  <c r="C50" i="24"/>
  <c r="D50" s="1"/>
  <c r="F50"/>
  <c r="G50" s="1"/>
  <c r="F50" i="22"/>
  <c r="G50" s="1"/>
  <c r="F48" i="21"/>
  <c r="G48" s="1"/>
  <c r="C50" i="22"/>
  <c r="D50" s="1"/>
  <c r="C48" i="21"/>
  <c r="D48" s="1"/>
  <c r="C50" i="20"/>
  <c r="D50" s="1"/>
  <c r="C50" i="19"/>
  <c r="F49" i="18"/>
  <c r="G49" s="1"/>
  <c r="F50" i="20"/>
  <c r="G50" s="1"/>
  <c r="C49" i="17"/>
  <c r="C49" i="18"/>
  <c r="D49" s="1"/>
  <c r="F49" i="15"/>
  <c r="G49" s="1"/>
  <c r="C48" i="16"/>
  <c r="D48" s="1"/>
  <c r="F48"/>
  <c r="G48" s="1"/>
  <c r="C49" i="15"/>
  <c r="D49" s="1"/>
  <c r="F48" i="13"/>
  <c r="G48" s="1"/>
  <c r="C49" i="12"/>
  <c r="D49" s="1"/>
  <c r="F48" i="14"/>
  <c r="G48" s="1"/>
  <c r="F49" i="12"/>
  <c r="G49" s="1"/>
  <c r="C48" i="11"/>
  <c r="D48" s="1"/>
  <c r="F48"/>
  <c r="G48" s="1"/>
  <c r="C48" i="13"/>
  <c r="D48" s="1"/>
  <c r="C48" i="14"/>
  <c r="D48" s="1"/>
  <c r="F50" i="6"/>
  <c r="G50" s="1"/>
  <c r="F45" i="5"/>
  <c r="G45" s="1"/>
  <c r="C49" i="9"/>
  <c r="C48" i="7"/>
  <c r="D48" s="1"/>
  <c r="C49" i="4"/>
  <c r="C49" i="10"/>
  <c r="C49" i="8"/>
  <c r="C50" i="6"/>
  <c r="D50" s="1"/>
  <c r="C45" i="5"/>
  <c r="D45" s="1"/>
  <c r="F48" i="7"/>
  <c r="G48" s="1"/>
  <c r="AA49" i="25"/>
  <c r="AA50" i="24"/>
  <c r="C41" i="23"/>
  <c r="D41" s="1"/>
  <c r="AA50" i="22"/>
  <c r="AA48" i="21"/>
  <c r="AA50" i="19"/>
  <c r="AA50" i="20"/>
  <c r="AA49" i="17"/>
  <c r="AA48" i="16"/>
  <c r="AA49" i="15"/>
  <c r="AA49" i="18"/>
  <c r="AA49" i="12"/>
  <c r="AA48" i="11"/>
  <c r="AA48" i="14"/>
  <c r="AA48" i="13"/>
  <c r="AA49" i="9"/>
  <c r="AA48" i="7"/>
  <c r="AA45" i="5"/>
  <c r="AA49" i="4"/>
  <c r="AA49" i="10"/>
  <c r="AA49" i="8"/>
  <c r="AA50" i="6"/>
  <c r="R50" i="25"/>
  <c r="S50" s="1"/>
  <c r="O50"/>
  <c r="P50" s="1"/>
  <c r="O51" i="24"/>
  <c r="P51" s="1"/>
  <c r="R51"/>
  <c r="S51" s="1"/>
  <c r="R51" i="22"/>
  <c r="S51" s="1"/>
  <c r="R49" i="21"/>
  <c r="S49" s="1"/>
  <c r="O51" i="22"/>
  <c r="P51" s="1"/>
  <c r="O49" i="21"/>
  <c r="P49" s="1"/>
  <c r="O51" i="20"/>
  <c r="P51" s="1"/>
  <c r="O51" i="19"/>
  <c r="R51" i="20"/>
  <c r="S51" s="1"/>
  <c r="O50" i="17"/>
  <c r="O50" i="15"/>
  <c r="P50" s="1"/>
  <c r="O49" i="16"/>
  <c r="P49" s="1"/>
  <c r="R49"/>
  <c r="S49" s="1"/>
  <c r="R49" i="13"/>
  <c r="S49" s="1"/>
  <c r="O50" i="12"/>
  <c r="P50" s="1"/>
  <c r="R49" i="14"/>
  <c r="S49" s="1"/>
  <c r="R50" i="12"/>
  <c r="S50" s="1"/>
  <c r="O49" i="11"/>
  <c r="P49" s="1"/>
  <c r="R49"/>
  <c r="S49" s="1"/>
  <c r="O49" i="14"/>
  <c r="P49" s="1"/>
  <c r="O49" i="13"/>
  <c r="P49" s="1"/>
  <c r="O50" i="18"/>
  <c r="R50" i="15"/>
  <c r="S50" s="1"/>
  <c r="O50" i="9"/>
  <c r="R51" i="6"/>
  <c r="S51" s="1"/>
  <c r="O46" i="5"/>
  <c r="O49" i="7"/>
  <c r="O50" i="4"/>
  <c r="O50" i="10"/>
  <c r="O50" i="8"/>
  <c r="O51" i="6"/>
  <c r="P51" s="1"/>
  <c r="F51" i="25"/>
  <c r="G51" s="1"/>
  <c r="C52" i="24"/>
  <c r="D52" s="1"/>
  <c r="C51" i="25"/>
  <c r="D51" s="1"/>
  <c r="F52" i="24"/>
  <c r="G52" s="1"/>
  <c r="F52" i="22"/>
  <c r="G52" s="1"/>
  <c r="F50" i="21"/>
  <c r="G50" s="1"/>
  <c r="C52" i="22"/>
  <c r="D52" s="1"/>
  <c r="C50" i="21"/>
  <c r="D50" s="1"/>
  <c r="C52" i="20"/>
  <c r="D52" s="1"/>
  <c r="C52" i="19"/>
  <c r="F51" i="18"/>
  <c r="G51" s="1"/>
  <c r="C51" i="17"/>
  <c r="C51" i="15"/>
  <c r="D51" s="1"/>
  <c r="F50" i="14"/>
  <c r="G50" s="1"/>
  <c r="C51" i="18"/>
  <c r="D51" s="1"/>
  <c r="C50" i="16"/>
  <c r="D50" s="1"/>
  <c r="F50"/>
  <c r="G50" s="1"/>
  <c r="F50" i="13"/>
  <c r="G50" s="1"/>
  <c r="C51" i="12"/>
  <c r="D51" s="1"/>
  <c r="F52" i="20"/>
  <c r="G52" s="1"/>
  <c r="C50" i="14"/>
  <c r="D50" s="1"/>
  <c r="F51" i="12"/>
  <c r="G51" s="1"/>
  <c r="C50" i="11"/>
  <c r="D50" s="1"/>
  <c r="F51" i="15"/>
  <c r="G51" s="1"/>
  <c r="F50" i="11"/>
  <c r="G50" s="1"/>
  <c r="C50" i="13"/>
  <c r="D50" s="1"/>
  <c r="C51" i="9"/>
  <c r="F52" i="6"/>
  <c r="G52" s="1"/>
  <c r="C47" i="5"/>
  <c r="D47" s="1"/>
  <c r="C50" i="7"/>
  <c r="D50" s="1"/>
  <c r="C51" i="4"/>
  <c r="C51" i="10"/>
  <c r="C51" i="8"/>
  <c r="C52" i="6"/>
  <c r="D52" s="1"/>
  <c r="F47" i="5"/>
  <c r="G47" s="1"/>
  <c r="F50" i="7"/>
  <c r="G50" s="1"/>
  <c r="AA52" i="24"/>
  <c r="AA51" i="25"/>
  <c r="C43" i="23"/>
  <c r="D43" s="1"/>
  <c r="AA52" i="22"/>
  <c r="AA50" i="21"/>
  <c r="AA52" i="19"/>
  <c r="AA52" i="20"/>
  <c r="AA51" i="17"/>
  <c r="AA51" i="18"/>
  <c r="AA50" i="16"/>
  <c r="AA51" i="15"/>
  <c r="AA51" i="12"/>
  <c r="AA50" i="14"/>
  <c r="AA50" i="11"/>
  <c r="AA50" i="13"/>
  <c r="AA51" i="9"/>
  <c r="AA50" i="7"/>
  <c r="AA51" i="4"/>
  <c r="AA51" i="10"/>
  <c r="AA52" i="6"/>
  <c r="AA51" i="8"/>
  <c r="AA47" i="5"/>
  <c r="R52" i="25"/>
  <c r="S52" s="1"/>
  <c r="O53" i="24"/>
  <c r="P53" s="1"/>
  <c r="O52" i="25"/>
  <c r="P52" s="1"/>
  <c r="R53" i="24"/>
  <c r="S53" s="1"/>
  <c r="R53" i="22"/>
  <c r="S53" s="1"/>
  <c r="R51" i="21"/>
  <c r="S51" s="1"/>
  <c r="O53" i="22"/>
  <c r="P53" s="1"/>
  <c r="O51" i="21"/>
  <c r="P51" s="1"/>
  <c r="O53" i="19"/>
  <c r="O53" i="20"/>
  <c r="P53" s="1"/>
  <c r="O52" i="17"/>
  <c r="R52" i="15"/>
  <c r="S52" s="1"/>
  <c r="R51" i="14"/>
  <c r="S51" s="1"/>
  <c r="O51" i="16"/>
  <c r="P51" s="1"/>
  <c r="R53" i="20"/>
  <c r="S53" s="1"/>
  <c r="O52" i="18"/>
  <c r="R51" i="16"/>
  <c r="S51" s="1"/>
  <c r="R51" i="13"/>
  <c r="S51" s="1"/>
  <c r="O52" i="12"/>
  <c r="P52" s="1"/>
  <c r="O51" i="14"/>
  <c r="P51" s="1"/>
  <c r="R52" i="12"/>
  <c r="S52" s="1"/>
  <c r="O51" i="11"/>
  <c r="P51" s="1"/>
  <c r="O52" i="15"/>
  <c r="P52" s="1"/>
  <c r="R51" i="11"/>
  <c r="S51" s="1"/>
  <c r="O51" i="13"/>
  <c r="P51" s="1"/>
  <c r="O52" i="9"/>
  <c r="R53" i="6"/>
  <c r="S53" s="1"/>
  <c r="O51" i="7"/>
  <c r="O52" i="4"/>
  <c r="O52" i="10"/>
  <c r="O53" i="6"/>
  <c r="P53" s="1"/>
  <c r="O48" i="5"/>
  <c r="O52" i="8"/>
  <c r="F53" i="25"/>
  <c r="G53" s="1"/>
  <c r="C54" i="24"/>
  <c r="D54" s="1"/>
  <c r="C53" i="25"/>
  <c r="D53" s="1"/>
  <c r="F54" i="24"/>
  <c r="G54" s="1"/>
  <c r="F54" i="22"/>
  <c r="G54" s="1"/>
  <c r="F52" i="21"/>
  <c r="G52" s="1"/>
  <c r="C54" i="22"/>
  <c r="D54" s="1"/>
  <c r="C52" i="21"/>
  <c r="D52" s="1"/>
  <c r="C54" i="19"/>
  <c r="C54" i="20"/>
  <c r="D54" s="1"/>
  <c r="F53" i="18"/>
  <c r="G53" s="1"/>
  <c r="C53" i="17"/>
  <c r="F54" i="20"/>
  <c r="G54" s="1"/>
  <c r="F53" i="15"/>
  <c r="G53" s="1"/>
  <c r="F52" i="14"/>
  <c r="G52" s="1"/>
  <c r="C52" i="16"/>
  <c r="D52" s="1"/>
  <c r="F52"/>
  <c r="G52" s="1"/>
  <c r="F52" i="13"/>
  <c r="G52" s="1"/>
  <c r="C53" i="18"/>
  <c r="D53" s="1"/>
  <c r="C53" i="12"/>
  <c r="D53" s="1"/>
  <c r="C52" i="14"/>
  <c r="D52" s="1"/>
  <c r="F53" i="12"/>
  <c r="G53" s="1"/>
  <c r="C52" i="11"/>
  <c r="D52" s="1"/>
  <c r="F52"/>
  <c r="G52" s="1"/>
  <c r="C53" i="15"/>
  <c r="D53" s="1"/>
  <c r="C52" i="13"/>
  <c r="D52" s="1"/>
  <c r="C53" i="9"/>
  <c r="F54" i="6"/>
  <c r="G54" s="1"/>
  <c r="F49" i="5"/>
  <c r="G49" s="1"/>
  <c r="C52" i="7"/>
  <c r="D52" s="1"/>
  <c r="C53" i="4"/>
  <c r="C53" i="10"/>
  <c r="C54" i="6"/>
  <c r="D54" s="1"/>
  <c r="C49" i="5"/>
  <c r="D49" s="1"/>
  <c r="C53" i="8"/>
  <c r="F52" i="7"/>
  <c r="G52" s="1"/>
  <c r="AA54" i="24"/>
  <c r="AA53" i="25"/>
  <c r="C45" i="23"/>
  <c r="D45" s="1"/>
  <c r="AA54" i="22"/>
  <c r="AA52" i="21"/>
  <c r="AA54" i="19"/>
  <c r="AA54" i="20"/>
  <c r="AA53" i="17"/>
  <c r="AA53" i="18"/>
  <c r="AA52" i="16"/>
  <c r="AA53" i="15"/>
  <c r="AA53" i="12"/>
  <c r="AA52" i="14"/>
  <c r="AA52" i="11"/>
  <c r="AA52" i="13"/>
  <c r="AA53" i="9"/>
  <c r="AA52" i="7"/>
  <c r="AA49" i="5"/>
  <c r="AA53" i="4"/>
  <c r="AA53" i="10"/>
  <c r="AA54" i="6"/>
  <c r="AA53" i="8"/>
  <c r="R54" i="25"/>
  <c r="S54" s="1"/>
  <c r="O55" i="24"/>
  <c r="P55" s="1"/>
  <c r="O54" i="25"/>
  <c r="P54" s="1"/>
  <c r="R55" i="24"/>
  <c r="S55" s="1"/>
  <c r="R55" i="22"/>
  <c r="S55" s="1"/>
  <c r="R53" i="21"/>
  <c r="S53" s="1"/>
  <c r="O55" i="22"/>
  <c r="P55" s="1"/>
  <c r="O53" i="21"/>
  <c r="P53" s="1"/>
  <c r="O55" i="19"/>
  <c r="O55" i="20"/>
  <c r="P55" s="1"/>
  <c r="O54" i="17"/>
  <c r="R55" i="20"/>
  <c r="S55" s="1"/>
  <c r="O54" i="18"/>
  <c r="O54" i="15"/>
  <c r="P54" s="1"/>
  <c r="R53" i="14"/>
  <c r="S53" s="1"/>
  <c r="O53" i="16"/>
  <c r="P53" s="1"/>
  <c r="R53"/>
  <c r="S53" s="1"/>
  <c r="R54" i="15"/>
  <c r="S54" s="1"/>
  <c r="R53" i="13"/>
  <c r="S53" s="1"/>
  <c r="O54" i="12"/>
  <c r="P54" s="1"/>
  <c r="O53" i="14"/>
  <c r="P53" s="1"/>
  <c r="R54" i="12"/>
  <c r="S54" s="1"/>
  <c r="O53" i="11"/>
  <c r="P53" s="1"/>
  <c r="R53"/>
  <c r="S53" s="1"/>
  <c r="O53" i="13"/>
  <c r="P53" s="1"/>
  <c r="O54" i="9"/>
  <c r="R55" i="6"/>
  <c r="S55" s="1"/>
  <c r="O50" i="5"/>
  <c r="O53" i="7"/>
  <c r="O54" i="4"/>
  <c r="O54" i="10"/>
  <c r="O55" i="6"/>
  <c r="P55" s="1"/>
  <c r="O54" i="8"/>
  <c r="F55" i="25"/>
  <c r="G55" s="1"/>
  <c r="C56" i="24"/>
  <c r="D56" s="1"/>
  <c r="C55" i="25"/>
  <c r="D55" s="1"/>
  <c r="F56" i="24"/>
  <c r="G56" s="1"/>
  <c r="F56" i="22"/>
  <c r="G56" s="1"/>
  <c r="F54" i="21"/>
  <c r="G54" s="1"/>
  <c r="C56" i="22"/>
  <c r="D56" s="1"/>
  <c r="C54" i="21"/>
  <c r="D54" s="1"/>
  <c r="C56" i="19"/>
  <c r="C56" i="20"/>
  <c r="D56" s="1"/>
  <c r="F55" i="18"/>
  <c r="G55" s="1"/>
  <c r="C55" i="17"/>
  <c r="C55" i="15"/>
  <c r="D55" s="1"/>
  <c r="F54" i="14"/>
  <c r="G54" s="1"/>
  <c r="F56" i="20"/>
  <c r="G56" s="1"/>
  <c r="C54" i="16"/>
  <c r="D54" s="1"/>
  <c r="C55" i="18"/>
  <c r="D55" s="1"/>
  <c r="F54" i="16"/>
  <c r="G54" s="1"/>
  <c r="F55" i="15"/>
  <c r="G55" s="1"/>
  <c r="F54" i="13"/>
  <c r="G54" s="1"/>
  <c r="C55" i="12"/>
  <c r="D55" s="1"/>
  <c r="C54" i="14"/>
  <c r="D54" s="1"/>
  <c r="F55" i="12"/>
  <c r="G55" s="1"/>
  <c r="C54" i="11"/>
  <c r="D54" s="1"/>
  <c r="F54"/>
  <c r="G54" s="1"/>
  <c r="C54" i="13"/>
  <c r="D54" s="1"/>
  <c r="C55" i="9"/>
  <c r="F56" i="6"/>
  <c r="G56" s="1"/>
  <c r="C51" i="5"/>
  <c r="D51" s="1"/>
  <c r="C54" i="7"/>
  <c r="D54" s="1"/>
  <c r="C55" i="4"/>
  <c r="C55" i="10"/>
  <c r="C56" i="6"/>
  <c r="D56" s="1"/>
  <c r="F51" i="5"/>
  <c r="G51" s="1"/>
  <c r="C55" i="8"/>
  <c r="F54" i="7"/>
  <c r="G54" s="1"/>
  <c r="AA56" i="24"/>
  <c r="AA55" i="25"/>
  <c r="C47" i="23"/>
  <c r="D47" s="1"/>
  <c r="AA56" i="22"/>
  <c r="AA54" i="21"/>
  <c r="AA56" i="20"/>
  <c r="AA56" i="19"/>
  <c r="AA55" i="17"/>
  <c r="AA54" i="16"/>
  <c r="AA55" i="15"/>
  <c r="AA55" i="18"/>
  <c r="AA55" i="12"/>
  <c r="AA54" i="14"/>
  <c r="AA54" i="11"/>
  <c r="AA54" i="13"/>
  <c r="AA55" i="9"/>
  <c r="AA54" i="7"/>
  <c r="AA55" i="4"/>
  <c r="AA55" i="10"/>
  <c r="AA56" i="6"/>
  <c r="AA55" i="8"/>
  <c r="AA51" i="5"/>
  <c r="R56" i="25"/>
  <c r="S56" s="1"/>
  <c r="O57" i="24"/>
  <c r="P57" s="1"/>
  <c r="O56" i="25"/>
  <c r="P56" s="1"/>
  <c r="R57" i="24"/>
  <c r="S57" s="1"/>
  <c r="R57" i="22"/>
  <c r="S57" s="1"/>
  <c r="R55" i="21"/>
  <c r="S55" s="1"/>
  <c r="O57" i="22"/>
  <c r="P57" s="1"/>
  <c r="O55" i="21"/>
  <c r="P55" s="1"/>
  <c r="O57" i="20"/>
  <c r="P57" s="1"/>
  <c r="O56" i="18"/>
  <c r="O57" i="19"/>
  <c r="O56" i="17"/>
  <c r="R56" i="15"/>
  <c r="S56" s="1"/>
  <c r="R55" i="14"/>
  <c r="S55" s="1"/>
  <c r="O55" i="16"/>
  <c r="P55" s="1"/>
  <c r="R55"/>
  <c r="S55" s="1"/>
  <c r="R57" i="20"/>
  <c r="S57" s="1"/>
  <c r="O56" i="15"/>
  <c r="P56" s="1"/>
  <c r="R55" i="13"/>
  <c r="S55" s="1"/>
  <c r="O56" i="12"/>
  <c r="P56" s="1"/>
  <c r="O55" i="14"/>
  <c r="P55" s="1"/>
  <c r="R56" i="12"/>
  <c r="S56" s="1"/>
  <c r="O55" i="11"/>
  <c r="P55" s="1"/>
  <c r="R55"/>
  <c r="S55" s="1"/>
  <c r="O55" i="13"/>
  <c r="P55" s="1"/>
  <c r="O56" i="9"/>
  <c r="R57" i="6"/>
  <c r="S57" s="1"/>
  <c r="O55" i="7"/>
  <c r="O56" i="4"/>
  <c r="O56" i="10"/>
  <c r="O57" i="6"/>
  <c r="P57" s="1"/>
  <c r="O52" i="5"/>
  <c r="O56" i="8"/>
  <c r="F57" i="25"/>
  <c r="G57" s="1"/>
  <c r="C58" i="24"/>
  <c r="D58" s="1"/>
  <c r="C57" i="25"/>
  <c r="D57" s="1"/>
  <c r="F58" i="24"/>
  <c r="G58" s="1"/>
  <c r="F58" i="22"/>
  <c r="G58" s="1"/>
  <c r="F56" i="21"/>
  <c r="G56" s="1"/>
  <c r="C58" i="22"/>
  <c r="D58" s="1"/>
  <c r="C56" i="21"/>
  <c r="D56" s="1"/>
  <c r="C58" i="20"/>
  <c r="D58" s="1"/>
  <c r="C57" i="18"/>
  <c r="D57" s="1"/>
  <c r="C58" i="19"/>
  <c r="F57" i="18"/>
  <c r="G57" s="1"/>
  <c r="C57" i="17"/>
  <c r="F58" i="20"/>
  <c r="G58" s="1"/>
  <c r="F57" i="15"/>
  <c r="G57" s="1"/>
  <c r="F56" i="14"/>
  <c r="G56" s="1"/>
  <c r="C56" i="16"/>
  <c r="D56" s="1"/>
  <c r="F56"/>
  <c r="G56" s="1"/>
  <c r="C57" i="15"/>
  <c r="D57" s="1"/>
  <c r="F56" i="13"/>
  <c r="G56" s="1"/>
  <c r="C57" i="12"/>
  <c r="D57" s="1"/>
  <c r="C56" i="14"/>
  <c r="D56" s="1"/>
  <c r="F57" i="12"/>
  <c r="G57" s="1"/>
  <c r="C56" i="11"/>
  <c r="D56" s="1"/>
  <c r="F56"/>
  <c r="G56" s="1"/>
  <c r="C56" i="13"/>
  <c r="D56" s="1"/>
  <c r="C57" i="9"/>
  <c r="F58" i="6"/>
  <c r="G58" s="1"/>
  <c r="F53" i="5"/>
  <c r="G53" s="1"/>
  <c r="C56" i="7"/>
  <c r="D56" s="1"/>
  <c r="C57" i="4"/>
  <c r="C57" i="10"/>
  <c r="C58" i="6"/>
  <c r="D58" s="1"/>
  <c r="C53" i="5"/>
  <c r="D53" s="1"/>
  <c r="C57" i="8"/>
  <c r="F56" i="7"/>
  <c r="G56" s="1"/>
  <c r="AA58" i="24"/>
  <c r="AA57" i="25"/>
  <c r="C49" i="23"/>
  <c r="D49" s="1"/>
  <c r="AA58" i="22"/>
  <c r="AA56" i="21"/>
  <c r="AA58" i="19"/>
  <c r="AA58" i="20"/>
  <c r="AA57" i="18"/>
  <c r="AA57" i="17"/>
  <c r="AA56" i="16"/>
  <c r="AA57" i="15"/>
  <c r="AA56" i="14"/>
  <c r="AA57" i="12"/>
  <c r="AA56" i="11"/>
  <c r="AA56" i="13"/>
  <c r="AA57" i="9"/>
  <c r="AA56" i="7"/>
  <c r="AA53" i="5"/>
  <c r="AA57" i="4"/>
  <c r="AA57" i="10"/>
  <c r="AA58" i="6"/>
  <c r="AA57" i="8"/>
  <c r="R58" i="25"/>
  <c r="S58" s="1"/>
  <c r="O59" i="24"/>
  <c r="P59" s="1"/>
  <c r="O58" i="25"/>
  <c r="P58" s="1"/>
  <c r="R59" i="24"/>
  <c r="S59" s="1"/>
  <c r="R59" i="22"/>
  <c r="S59" s="1"/>
  <c r="R57" i="21"/>
  <c r="S57" s="1"/>
  <c r="O59" i="22"/>
  <c r="P59" s="1"/>
  <c r="O57" i="21"/>
  <c r="P57" s="1"/>
  <c r="O59" i="20"/>
  <c r="P59" s="1"/>
  <c r="O58" i="18"/>
  <c r="O59" i="19"/>
  <c r="O58" i="17"/>
  <c r="R59" i="20"/>
  <c r="S59" s="1"/>
  <c r="O58" i="15"/>
  <c r="P58" s="1"/>
  <c r="R57" i="14"/>
  <c r="S57" s="1"/>
  <c r="O57" i="16"/>
  <c r="P57" s="1"/>
  <c r="R57"/>
  <c r="S57" s="1"/>
  <c r="O57" i="14"/>
  <c r="P57" s="1"/>
  <c r="R57" i="13"/>
  <c r="S57" s="1"/>
  <c r="O58" i="12"/>
  <c r="P58" s="1"/>
  <c r="R58"/>
  <c r="S58" s="1"/>
  <c r="O57" i="11"/>
  <c r="P57" s="1"/>
  <c r="R57"/>
  <c r="S57" s="1"/>
  <c r="O57" i="13"/>
  <c r="P57" s="1"/>
  <c r="R58" i="15"/>
  <c r="S58" s="1"/>
  <c r="O58" i="9"/>
  <c r="R59" i="6"/>
  <c r="S59" s="1"/>
  <c r="O54" i="5"/>
  <c r="O57" i="7"/>
  <c r="O58" i="4"/>
  <c r="O58" i="10"/>
  <c r="O59" i="6"/>
  <c r="P59" s="1"/>
  <c r="O58" i="8"/>
  <c r="F59" i="25"/>
  <c r="G59" s="1"/>
  <c r="C60" i="24"/>
  <c r="D60" s="1"/>
  <c r="C59" i="25"/>
  <c r="D59" s="1"/>
  <c r="F60" i="24"/>
  <c r="G60" s="1"/>
  <c r="C60" i="22"/>
  <c r="D60" s="1"/>
  <c r="F60"/>
  <c r="G60" s="1"/>
  <c r="F58" i="21"/>
  <c r="G58" s="1"/>
  <c r="C58"/>
  <c r="D58" s="1"/>
  <c r="C60" i="20"/>
  <c r="D60" s="1"/>
  <c r="C59" i="18"/>
  <c r="D59" s="1"/>
  <c r="C60" i="19"/>
  <c r="F59" i="18"/>
  <c r="G59" s="1"/>
  <c r="C59" i="17"/>
  <c r="F60" i="20"/>
  <c r="G60" s="1"/>
  <c r="C59" i="15"/>
  <c r="D59" s="1"/>
  <c r="F58" i="14"/>
  <c r="G58" s="1"/>
  <c r="C58" i="16"/>
  <c r="D58" s="1"/>
  <c r="F58"/>
  <c r="G58" s="1"/>
  <c r="C58" i="14"/>
  <c r="D58" s="1"/>
  <c r="F58" i="13"/>
  <c r="G58" s="1"/>
  <c r="C59" i="12"/>
  <c r="D59" s="1"/>
  <c r="F59"/>
  <c r="G59" s="1"/>
  <c r="C58" i="11"/>
  <c r="D58" s="1"/>
  <c r="F59" i="15"/>
  <c r="G59" s="1"/>
  <c r="F58" i="11"/>
  <c r="G58" s="1"/>
  <c r="C58" i="13"/>
  <c r="D58" s="1"/>
  <c r="C59" i="9"/>
  <c r="F60" i="6"/>
  <c r="G60" s="1"/>
  <c r="C55" i="5"/>
  <c r="D55" s="1"/>
  <c r="C58" i="7"/>
  <c r="D58" s="1"/>
  <c r="C59" i="4"/>
  <c r="C59" i="10"/>
  <c r="C60" i="6"/>
  <c r="D60" s="1"/>
  <c r="F55" i="5"/>
  <c r="G55" s="1"/>
  <c r="C59" i="8"/>
  <c r="F58" i="7"/>
  <c r="G58" s="1"/>
  <c r="AA60" i="24"/>
  <c r="AA59" i="25"/>
  <c r="C51" i="23"/>
  <c r="D51" s="1"/>
  <c r="AA60" i="22"/>
  <c r="AA58" i="21"/>
  <c r="AA60" i="20"/>
  <c r="AA59" i="18"/>
  <c r="AA59" i="17"/>
  <c r="AA60" i="19"/>
  <c r="AA58" i="16"/>
  <c r="AA59" i="15"/>
  <c r="AA58" i="14"/>
  <c r="AA59" i="12"/>
  <c r="AA58" i="11"/>
  <c r="AA58" i="13"/>
  <c r="AA59" i="9"/>
  <c r="AA58" i="7"/>
  <c r="AA59" i="4"/>
  <c r="AA59" i="10"/>
  <c r="AA60" i="6"/>
  <c r="AA59" i="8"/>
  <c r="AA55" i="5"/>
  <c r="R60" i="25"/>
  <c r="S60" s="1"/>
  <c r="O61" i="24"/>
  <c r="P61" s="1"/>
  <c r="O60" i="25"/>
  <c r="P60" s="1"/>
  <c r="R61" i="24"/>
  <c r="S61" s="1"/>
  <c r="O61" i="22"/>
  <c r="P61" s="1"/>
  <c r="R61"/>
  <c r="S61" s="1"/>
  <c r="R59" i="21"/>
  <c r="S59" s="1"/>
  <c r="O59"/>
  <c r="P59" s="1"/>
  <c r="O61" i="20"/>
  <c r="P61" s="1"/>
  <c r="O60" i="18"/>
  <c r="O60" i="17"/>
  <c r="O61" i="19"/>
  <c r="R60" i="15"/>
  <c r="S60" s="1"/>
  <c r="R59" i="14"/>
  <c r="S59" s="1"/>
  <c r="R61" i="20"/>
  <c r="S61" s="1"/>
  <c r="O59" i="16"/>
  <c r="P59" s="1"/>
  <c r="R59"/>
  <c r="S59" s="1"/>
  <c r="O59" i="14"/>
  <c r="P59" s="1"/>
  <c r="R59" i="13"/>
  <c r="S59" s="1"/>
  <c r="O60" i="12"/>
  <c r="P60" s="1"/>
  <c r="R60"/>
  <c r="S60" s="1"/>
  <c r="O59" i="11"/>
  <c r="P59" s="1"/>
  <c r="O60" i="15"/>
  <c r="P60" s="1"/>
  <c r="O59" i="13"/>
  <c r="P59" s="1"/>
  <c r="O60" i="9"/>
  <c r="R61" i="6"/>
  <c r="S61" s="1"/>
  <c r="O59" i="7"/>
  <c r="O60" i="4"/>
  <c r="R59" i="11"/>
  <c r="S59" s="1"/>
  <c r="O60" i="10"/>
  <c r="O61" i="6"/>
  <c r="P61" s="1"/>
  <c r="O56" i="5"/>
  <c r="O60" i="8"/>
  <c r="F61" i="25"/>
  <c r="G61" s="1"/>
  <c r="C62" i="24"/>
  <c r="D62" s="1"/>
  <c r="C61" i="25"/>
  <c r="D61" s="1"/>
  <c r="F62" i="24"/>
  <c r="G62" s="1"/>
  <c r="C62" i="22"/>
  <c r="D62" s="1"/>
  <c r="F62"/>
  <c r="G62" s="1"/>
  <c r="F60" i="21"/>
  <c r="G60" s="1"/>
  <c r="C60"/>
  <c r="D60" s="1"/>
  <c r="C62" i="20"/>
  <c r="D62" s="1"/>
  <c r="C61" i="18"/>
  <c r="D61" s="1"/>
  <c r="F61"/>
  <c r="G61" s="1"/>
  <c r="C61" i="17"/>
  <c r="C62" i="19"/>
  <c r="F62" i="20"/>
  <c r="G62" s="1"/>
  <c r="F61" i="15"/>
  <c r="G61" s="1"/>
  <c r="F60" i="14"/>
  <c r="G60" s="1"/>
  <c r="C60" i="16"/>
  <c r="D60" s="1"/>
  <c r="F60"/>
  <c r="G60" s="1"/>
  <c r="C60" i="14"/>
  <c r="D60" s="1"/>
  <c r="F60" i="13"/>
  <c r="G60" s="1"/>
  <c r="C61" i="12"/>
  <c r="D61" s="1"/>
  <c r="F61"/>
  <c r="G61" s="1"/>
  <c r="C60" i="11"/>
  <c r="D60" s="1"/>
  <c r="C61" i="15"/>
  <c r="D61" s="1"/>
  <c r="C60" i="13"/>
  <c r="D60" s="1"/>
  <c r="F60" i="11"/>
  <c r="G60" s="1"/>
  <c r="C61" i="9"/>
  <c r="F62" i="6"/>
  <c r="G62" s="1"/>
  <c r="F57" i="5"/>
  <c r="G57" s="1"/>
  <c r="C60" i="7"/>
  <c r="D60" s="1"/>
  <c r="C61" i="4"/>
  <c r="C61" i="10"/>
  <c r="C62" i="6"/>
  <c r="D62" s="1"/>
  <c r="C57" i="5"/>
  <c r="D57" s="1"/>
  <c r="C61" i="8"/>
  <c r="F60" i="7"/>
  <c r="G60" s="1"/>
  <c r="AA62" i="24"/>
  <c r="AA61" i="25"/>
  <c r="AA62" i="22"/>
  <c r="C53" i="23"/>
  <c r="D53" s="1"/>
  <c r="AA60" i="21"/>
  <c r="AA62" i="19"/>
  <c r="AA62" i="20"/>
  <c r="AA61" i="18"/>
  <c r="AA61" i="17"/>
  <c r="AA60" i="16"/>
  <c r="AA61" i="15"/>
  <c r="AA60" i="14"/>
  <c r="AA61" i="12"/>
  <c r="AA60" i="11"/>
  <c r="AA60" i="13"/>
  <c r="AA61" i="9"/>
  <c r="AA60" i="7"/>
  <c r="AA57" i="5"/>
  <c r="AA61" i="4"/>
  <c r="AA61" i="10"/>
  <c r="AA62" i="6"/>
  <c r="AA61" i="8"/>
  <c r="R62" i="25"/>
  <c r="S62" s="1"/>
  <c r="O63" i="24"/>
  <c r="P63" s="1"/>
  <c r="O62" i="25"/>
  <c r="P62" s="1"/>
  <c r="R63" i="24"/>
  <c r="S63" s="1"/>
  <c r="O63" i="22"/>
  <c r="P63" s="1"/>
  <c r="R63"/>
  <c r="S63" s="1"/>
  <c r="R61" i="21"/>
  <c r="S61" s="1"/>
  <c r="O61"/>
  <c r="P61" s="1"/>
  <c r="O63" i="20"/>
  <c r="P63" s="1"/>
  <c r="O62" i="18"/>
  <c r="O62" i="17"/>
  <c r="R63" i="20"/>
  <c r="S63" s="1"/>
  <c r="O63" i="19"/>
  <c r="O62" i="15"/>
  <c r="P62" s="1"/>
  <c r="R61" i="14"/>
  <c r="S61" s="1"/>
  <c r="O61" i="16"/>
  <c r="P61" s="1"/>
  <c r="R61"/>
  <c r="S61" s="1"/>
  <c r="R62" i="15"/>
  <c r="S62" s="1"/>
  <c r="O61" i="14"/>
  <c r="P61" s="1"/>
  <c r="R61" i="13"/>
  <c r="S61" s="1"/>
  <c r="O62" i="12"/>
  <c r="P62" s="1"/>
  <c r="R62"/>
  <c r="S62" s="1"/>
  <c r="O61" i="11"/>
  <c r="P61" s="1"/>
  <c r="O61" i="13"/>
  <c r="P61" s="1"/>
  <c r="R61" i="11"/>
  <c r="S61" s="1"/>
  <c r="O62" i="9"/>
  <c r="R63" i="6"/>
  <c r="S63" s="1"/>
  <c r="O58" i="5"/>
  <c r="O61" i="7"/>
  <c r="O62" i="4"/>
  <c r="O62" i="10"/>
  <c r="O63" i="6"/>
  <c r="P63" s="1"/>
  <c r="O62" i="8"/>
  <c r="F63" i="25"/>
  <c r="G63" s="1"/>
  <c r="C64" i="24"/>
  <c r="D64" s="1"/>
  <c r="C63" i="25"/>
  <c r="D63" s="1"/>
  <c r="F64" i="24"/>
  <c r="G64" s="1"/>
  <c r="C64" i="22"/>
  <c r="D64" s="1"/>
  <c r="F64"/>
  <c r="G64" s="1"/>
  <c r="F62" i="21"/>
  <c r="G62" s="1"/>
  <c r="C62"/>
  <c r="D62" s="1"/>
  <c r="C64" i="20"/>
  <c r="D64" s="1"/>
  <c r="C63" i="18"/>
  <c r="D63" s="1"/>
  <c r="F63"/>
  <c r="G63" s="1"/>
  <c r="C63" i="17"/>
  <c r="C64" i="19"/>
  <c r="C63" i="15"/>
  <c r="D63" s="1"/>
  <c r="F62" i="14"/>
  <c r="G62" s="1"/>
  <c r="C62" i="16"/>
  <c r="D62" s="1"/>
  <c r="F64" i="20"/>
  <c r="G64" s="1"/>
  <c r="F62" i="16"/>
  <c r="G62" s="1"/>
  <c r="F63" i="15"/>
  <c r="G63" s="1"/>
  <c r="C62" i="14"/>
  <c r="D62" s="1"/>
  <c r="F62" i="13"/>
  <c r="G62" s="1"/>
  <c r="C63" i="12"/>
  <c r="D63" s="1"/>
  <c r="F63"/>
  <c r="G63" s="1"/>
  <c r="C62" i="11"/>
  <c r="D62" s="1"/>
  <c r="C62" i="13"/>
  <c r="D62" s="1"/>
  <c r="C63" i="9"/>
  <c r="F64" i="6"/>
  <c r="G64" s="1"/>
  <c r="C59" i="5"/>
  <c r="D59" s="1"/>
  <c r="C62" i="7"/>
  <c r="D62" s="1"/>
  <c r="C63" i="4"/>
  <c r="F29" i="3"/>
  <c r="G29" s="1"/>
  <c r="F62" i="11"/>
  <c r="G62" s="1"/>
  <c r="C63" i="10"/>
  <c r="C64" i="6"/>
  <c r="D64" s="1"/>
  <c r="F59" i="5"/>
  <c r="G59" s="1"/>
  <c r="C63" i="8"/>
  <c r="F62" i="7"/>
  <c r="G62" s="1"/>
  <c r="C29" i="3"/>
  <c r="D29" s="1"/>
  <c r="AA64" i="24"/>
  <c r="AA63" i="25"/>
  <c r="C55" i="23"/>
  <c r="D55" s="1"/>
  <c r="AA64" i="22"/>
  <c r="AA62" i="21"/>
  <c r="AA64" i="20"/>
  <c r="AA64" i="19"/>
  <c r="AA63" i="18"/>
  <c r="AA63" i="17"/>
  <c r="AA62" i="16"/>
  <c r="AA63" i="15"/>
  <c r="AA62" i="14"/>
  <c r="AA63" i="12"/>
  <c r="AA62" i="11"/>
  <c r="AA62" i="13"/>
  <c r="AA63" i="9"/>
  <c r="AA62" i="7"/>
  <c r="AA63" i="4"/>
  <c r="AA63" i="10"/>
  <c r="AA64" i="6"/>
  <c r="AA63" i="8"/>
  <c r="AA59" i="5"/>
  <c r="AA29" i="3"/>
  <c r="R64" i="25"/>
  <c r="S64" s="1"/>
  <c r="O65" i="24"/>
  <c r="P65" s="1"/>
  <c r="O64" i="25"/>
  <c r="P64" s="1"/>
  <c r="R65" i="24"/>
  <c r="S65" s="1"/>
  <c r="O65" i="22"/>
  <c r="P65" s="1"/>
  <c r="R65"/>
  <c r="S65" s="1"/>
  <c r="R63" i="21"/>
  <c r="S63" s="1"/>
  <c r="O63"/>
  <c r="P63" s="1"/>
  <c r="O65" i="20"/>
  <c r="P65" s="1"/>
  <c r="O64" i="18"/>
  <c r="O65" i="19"/>
  <c r="O64" i="17"/>
  <c r="R65" i="20"/>
  <c r="S65" s="1"/>
  <c r="R64" i="15"/>
  <c r="S64" s="1"/>
  <c r="R63" i="14"/>
  <c r="S63" s="1"/>
  <c r="O63" i="16"/>
  <c r="P63" s="1"/>
  <c r="R63"/>
  <c r="S63" s="1"/>
  <c r="O64" i="15"/>
  <c r="P64" s="1"/>
  <c r="O63" i="14"/>
  <c r="P63" s="1"/>
  <c r="R63" i="13"/>
  <c r="S63" s="1"/>
  <c r="O64" i="12"/>
  <c r="P64" s="1"/>
  <c r="R64"/>
  <c r="S64" s="1"/>
  <c r="O63" i="11"/>
  <c r="P63" s="1"/>
  <c r="O63" i="13"/>
  <c r="P63" s="1"/>
  <c r="O64" i="9"/>
  <c r="R65" i="6"/>
  <c r="S65" s="1"/>
  <c r="O63" i="7"/>
  <c r="O64" i="4"/>
  <c r="R30" i="3"/>
  <c r="S30" s="1"/>
  <c r="R63" i="11"/>
  <c r="S63" s="1"/>
  <c r="O64" i="10"/>
  <c r="O65" i="6"/>
  <c r="P65" s="1"/>
  <c r="O60" i="5"/>
  <c r="O64" i="8"/>
  <c r="O30" i="3"/>
  <c r="P30" s="1"/>
  <c r="F65" i="25"/>
  <c r="G65" s="1"/>
  <c r="C66" i="24"/>
  <c r="D66" s="1"/>
  <c r="C65" i="25"/>
  <c r="D65" s="1"/>
  <c r="F66" i="24"/>
  <c r="G66" s="1"/>
  <c r="C66" i="22"/>
  <c r="D66" s="1"/>
  <c r="F66"/>
  <c r="G66" s="1"/>
  <c r="F64" i="21"/>
  <c r="G64" s="1"/>
  <c r="C64"/>
  <c r="D64" s="1"/>
  <c r="C66" i="20"/>
  <c r="D66" s="1"/>
  <c r="C65" i="18"/>
  <c r="D65" s="1"/>
  <c r="C66" i="19"/>
  <c r="F65" i="18"/>
  <c r="G65" s="1"/>
  <c r="C65" i="17"/>
  <c r="F66" i="20"/>
  <c r="G66" s="1"/>
  <c r="F65" i="15"/>
  <c r="G65" s="1"/>
  <c r="F64" i="14"/>
  <c r="G64" s="1"/>
  <c r="C64" i="16"/>
  <c r="D64" s="1"/>
  <c r="F64"/>
  <c r="G64" s="1"/>
  <c r="C65" i="15"/>
  <c r="D65" s="1"/>
  <c r="C64" i="14"/>
  <c r="D64" s="1"/>
  <c r="F64" i="13"/>
  <c r="G64" s="1"/>
  <c r="C65" i="12"/>
  <c r="D65" s="1"/>
  <c r="F65"/>
  <c r="G65" s="1"/>
  <c r="C64" i="11"/>
  <c r="D64" s="1"/>
  <c r="C64" i="13"/>
  <c r="D64" s="1"/>
  <c r="F64" i="11"/>
  <c r="G64" s="1"/>
  <c r="C65" i="9"/>
  <c r="F66" i="6"/>
  <c r="G66" s="1"/>
  <c r="F61" i="5"/>
  <c r="G61" s="1"/>
  <c r="C64" i="7"/>
  <c r="D64" s="1"/>
  <c r="C65" i="4"/>
  <c r="F31" i="3"/>
  <c r="G31" s="1"/>
  <c r="C65" i="10"/>
  <c r="C66" i="6"/>
  <c r="D66" s="1"/>
  <c r="C61" i="5"/>
  <c r="D61" s="1"/>
  <c r="C65" i="8"/>
  <c r="F64" i="7"/>
  <c r="G64" s="1"/>
  <c r="C31" i="3"/>
  <c r="D31" s="1"/>
  <c r="AA66" i="24"/>
  <c r="AA65" i="25"/>
  <c r="AA66" i="22"/>
  <c r="C57" i="23"/>
  <c r="D57" s="1"/>
  <c r="AA64" i="21"/>
  <c r="AA66" i="19"/>
  <c r="AA66" i="20"/>
  <c r="AA65" i="18"/>
  <c r="AA65" i="17"/>
  <c r="AA64" i="16"/>
  <c r="AA65" i="15"/>
  <c r="AA64" i="14"/>
  <c r="AA65" i="12"/>
  <c r="AA64" i="11"/>
  <c r="AA64" i="13"/>
  <c r="AA65" i="9"/>
  <c r="AA64" i="7"/>
  <c r="AA61" i="5"/>
  <c r="AA65" i="4"/>
  <c r="AA65" i="10"/>
  <c r="AA66" i="6"/>
  <c r="AA65" i="8"/>
  <c r="AA31" i="3"/>
  <c r="O67" i="19"/>
  <c r="O66" i="18"/>
  <c r="O66" i="17"/>
  <c r="R66" s="1"/>
  <c r="O66" i="9"/>
  <c r="R66" s="1"/>
  <c r="O62" i="5"/>
  <c r="O66" i="4"/>
  <c r="O66" i="10"/>
  <c r="O66" i="8"/>
  <c r="C68" i="20"/>
  <c r="D68" s="1"/>
  <c r="C68" i="19"/>
  <c r="F67" i="18"/>
  <c r="G67" s="1"/>
  <c r="C67"/>
  <c r="D67" s="1"/>
  <c r="F68" i="20"/>
  <c r="G68" s="1"/>
  <c r="C67" i="17"/>
  <c r="C66" i="14"/>
  <c r="D66" s="1"/>
  <c r="C66" i="16"/>
  <c r="D66" s="1"/>
  <c r="C67" i="15"/>
  <c r="D67" s="1"/>
  <c r="F66" i="16"/>
  <c r="G66" s="1"/>
  <c r="F67" i="15"/>
  <c r="G67" s="1"/>
  <c r="F66" i="13"/>
  <c r="G66" s="1"/>
  <c r="C66"/>
  <c r="D66" s="1"/>
  <c r="C67" i="12"/>
  <c r="D67" s="1"/>
  <c r="C66" i="11"/>
  <c r="D66" s="1"/>
  <c r="F66" i="14"/>
  <c r="G66" s="1"/>
  <c r="F67" i="12"/>
  <c r="G67" s="1"/>
  <c r="F66" i="11"/>
  <c r="G66" s="1"/>
  <c r="C67" i="10"/>
  <c r="C67" i="9"/>
  <c r="F68" i="6"/>
  <c r="G68" s="1"/>
  <c r="C63" i="5"/>
  <c r="D63" s="1"/>
  <c r="C66" i="7"/>
  <c r="D66" s="1"/>
  <c r="C67" i="4"/>
  <c r="C68" i="6"/>
  <c r="D68" s="1"/>
  <c r="F63" i="5"/>
  <c r="G63" s="1"/>
  <c r="C67" i="8"/>
  <c r="F66" i="7"/>
  <c r="G66" s="1"/>
  <c r="O65" i="21"/>
  <c r="O65" i="13"/>
  <c r="R65" i="11"/>
  <c r="R67" i="16"/>
  <c r="U44" i="24"/>
  <c r="U43" i="25"/>
  <c r="U44" i="22"/>
  <c r="U42" i="21"/>
  <c r="U44" i="19"/>
  <c r="U44" i="20"/>
  <c r="U43" i="18"/>
  <c r="U43" i="17"/>
  <c r="U42" i="16"/>
  <c r="U43" i="15"/>
  <c r="X42" i="13"/>
  <c r="Y42" s="1"/>
  <c r="U43" i="12"/>
  <c r="U42" i="14"/>
  <c r="U42" i="11"/>
  <c r="U42" i="13"/>
  <c r="V42" s="1"/>
  <c r="U43" i="10"/>
  <c r="U42" i="7"/>
  <c r="U43" i="4"/>
  <c r="U43" i="8"/>
  <c r="U44" i="6"/>
  <c r="U43" i="9"/>
  <c r="U39" i="5"/>
  <c r="I45" i="24"/>
  <c r="J45" s="1"/>
  <c r="F36" i="23"/>
  <c r="G36" s="1"/>
  <c r="I44" i="25"/>
  <c r="J44" s="1"/>
  <c r="L44"/>
  <c r="M44" s="1"/>
  <c r="L45" i="24"/>
  <c r="M45" s="1"/>
  <c r="L45" i="22"/>
  <c r="M45" s="1"/>
  <c r="L43" i="21"/>
  <c r="M43" s="1"/>
  <c r="I45" i="22"/>
  <c r="J45" s="1"/>
  <c r="I43" i="21"/>
  <c r="J43" s="1"/>
  <c r="L45" i="20"/>
  <c r="M45" s="1"/>
  <c r="I45" i="19"/>
  <c r="J45" s="1"/>
  <c r="I45" i="20"/>
  <c r="J45" s="1"/>
  <c r="I44" i="18"/>
  <c r="I44" i="17"/>
  <c r="I43" i="16"/>
  <c r="J43" s="1"/>
  <c r="L43"/>
  <c r="M43" s="1"/>
  <c r="I44" i="15"/>
  <c r="J44" s="1"/>
  <c r="L43" i="14"/>
  <c r="M43" s="1"/>
  <c r="L43" i="13"/>
  <c r="M43" s="1"/>
  <c r="I44" i="12"/>
  <c r="J44" s="1"/>
  <c r="I43" i="14"/>
  <c r="J43" s="1"/>
  <c r="L44" i="12"/>
  <c r="M44" s="1"/>
  <c r="I43" i="11"/>
  <c r="J43" s="1"/>
  <c r="I43" i="13"/>
  <c r="J43" s="1"/>
  <c r="L43" i="11"/>
  <c r="M43" s="1"/>
  <c r="L45" i="6"/>
  <c r="M45" s="1"/>
  <c r="I44" i="10"/>
  <c r="I43" i="7"/>
  <c r="I44" i="4"/>
  <c r="I44" i="8"/>
  <c r="I45" i="6"/>
  <c r="J45" s="1"/>
  <c r="I44" i="9"/>
  <c r="I40" i="5"/>
  <c r="J40" s="1"/>
  <c r="AG45" i="24"/>
  <c r="AG44" i="25"/>
  <c r="AG45" i="22"/>
  <c r="AG43" i="21"/>
  <c r="AG45" i="20"/>
  <c r="AG44" i="18"/>
  <c r="AG44" i="17"/>
  <c r="AG43" i="16"/>
  <c r="AG44" i="15"/>
  <c r="AG44" i="12"/>
  <c r="AG43" i="14"/>
  <c r="AG43" i="11"/>
  <c r="AG43" i="13"/>
  <c r="AG44" i="10"/>
  <c r="AG43" i="7"/>
  <c r="AG44" i="4"/>
  <c r="AG44" i="8"/>
  <c r="AG45" i="6"/>
  <c r="AG40" i="5"/>
  <c r="AG44" i="9"/>
  <c r="U46" i="24"/>
  <c r="U45" i="25"/>
  <c r="U46" i="22"/>
  <c r="U44" i="21"/>
  <c r="U46" i="20"/>
  <c r="U45" i="18"/>
  <c r="U45" i="17"/>
  <c r="U46" i="19"/>
  <c r="U44" i="16"/>
  <c r="U45" i="15"/>
  <c r="X44" i="13"/>
  <c r="Y44" s="1"/>
  <c r="U45" i="12"/>
  <c r="U44" i="14"/>
  <c r="U44" i="11"/>
  <c r="U44" i="13"/>
  <c r="V44" s="1"/>
  <c r="U45" i="10"/>
  <c r="U44" i="7"/>
  <c r="U41" i="5"/>
  <c r="U45" i="4"/>
  <c r="U45" i="8"/>
  <c r="U46" i="6"/>
  <c r="U45" i="9"/>
  <c r="L46" i="25"/>
  <c r="M46" s="1"/>
  <c r="I47" i="24"/>
  <c r="J47" s="1"/>
  <c r="L47"/>
  <c r="M47" s="1"/>
  <c r="F38" i="23"/>
  <c r="G38" s="1"/>
  <c r="I46" i="25"/>
  <c r="J46" s="1"/>
  <c r="L47" i="22"/>
  <c r="M47" s="1"/>
  <c r="L45" i="21"/>
  <c r="M45" s="1"/>
  <c r="I47" i="22"/>
  <c r="J47" s="1"/>
  <c r="I45" i="21"/>
  <c r="J45" s="1"/>
  <c r="L47" i="20"/>
  <c r="M47" s="1"/>
  <c r="I47"/>
  <c r="J47" s="1"/>
  <c r="I46" i="18"/>
  <c r="I46" i="17"/>
  <c r="I47" i="19"/>
  <c r="J47" s="1"/>
  <c r="I45" i="16"/>
  <c r="J45" s="1"/>
  <c r="I46" i="15"/>
  <c r="J46" s="1"/>
  <c r="L45" i="16"/>
  <c r="M45" s="1"/>
  <c r="L45" i="14"/>
  <c r="M45" s="1"/>
  <c r="L45" i="13"/>
  <c r="M45" s="1"/>
  <c r="I46" i="12"/>
  <c r="J46" s="1"/>
  <c r="I45" i="14"/>
  <c r="J45" s="1"/>
  <c r="L46" i="12"/>
  <c r="M46" s="1"/>
  <c r="I45" i="11"/>
  <c r="J45" s="1"/>
  <c r="I45" i="13"/>
  <c r="J45" s="1"/>
  <c r="L45" i="11"/>
  <c r="M45" s="1"/>
  <c r="L47" i="6"/>
  <c r="M47" s="1"/>
  <c r="I46" i="10"/>
  <c r="I45" i="7"/>
  <c r="I42" i="5"/>
  <c r="J42" s="1"/>
  <c r="I46" i="4"/>
  <c r="I46" i="8"/>
  <c r="I47" i="6"/>
  <c r="J47" s="1"/>
  <c r="I46" i="9"/>
  <c r="AG47" i="24"/>
  <c r="AG46" i="25"/>
  <c r="AG47" i="22"/>
  <c r="AG45" i="21"/>
  <c r="AG47" i="20"/>
  <c r="AG46" i="18"/>
  <c r="AG46" i="17"/>
  <c r="AG46" i="15"/>
  <c r="AG45" i="16"/>
  <c r="AG46" i="12"/>
  <c r="AG45" i="14"/>
  <c r="AG45" i="11"/>
  <c r="AG45" i="13"/>
  <c r="AG42" i="5"/>
  <c r="AG46" i="10"/>
  <c r="AG45" i="7"/>
  <c r="AG46" i="4"/>
  <c r="AG46" i="8"/>
  <c r="AG47" i="6"/>
  <c r="AG46" i="9"/>
  <c r="U48" i="24"/>
  <c r="U47" i="25"/>
  <c r="U48" i="22"/>
  <c r="U46" i="21"/>
  <c r="U48" i="20"/>
  <c r="U47" i="18"/>
  <c r="U47" i="17"/>
  <c r="U48" i="19"/>
  <c r="U46" i="16"/>
  <c r="U47" i="15"/>
  <c r="X46" i="13"/>
  <c r="Y46" s="1"/>
  <c r="U47" i="12"/>
  <c r="U46" i="14"/>
  <c r="U46" i="11"/>
  <c r="U46" i="13"/>
  <c r="V46" s="1"/>
  <c r="U47" i="10"/>
  <c r="U46" i="7"/>
  <c r="U47" i="4"/>
  <c r="U47" i="8"/>
  <c r="U48" i="6"/>
  <c r="U47" i="9"/>
  <c r="U43" i="5"/>
  <c r="L48" i="25"/>
  <c r="M48" s="1"/>
  <c r="I49" i="24"/>
  <c r="J49" s="1"/>
  <c r="F40" i="23"/>
  <c r="G40" s="1"/>
  <c r="L49" i="24"/>
  <c r="M49" s="1"/>
  <c r="I48" i="25"/>
  <c r="J48" s="1"/>
  <c r="L49" i="22"/>
  <c r="M49" s="1"/>
  <c r="L47" i="21"/>
  <c r="M47" s="1"/>
  <c r="I49" i="22"/>
  <c r="J49" s="1"/>
  <c r="I47" i="21"/>
  <c r="J47" s="1"/>
  <c r="L49" i="20"/>
  <c r="M49" s="1"/>
  <c r="I49"/>
  <c r="J49" s="1"/>
  <c r="I48" i="18"/>
  <c r="I48" i="17"/>
  <c r="I49" i="19"/>
  <c r="J49" s="1"/>
  <c r="I47" i="16"/>
  <c r="J47" s="1"/>
  <c r="L47"/>
  <c r="M47" s="1"/>
  <c r="I48" i="15"/>
  <c r="J48" s="1"/>
  <c r="L47" i="14"/>
  <c r="M47" s="1"/>
  <c r="L47" i="13"/>
  <c r="M47" s="1"/>
  <c r="I48" i="12"/>
  <c r="J48" s="1"/>
  <c r="I47" i="14"/>
  <c r="J47" s="1"/>
  <c r="L48" i="12"/>
  <c r="M48" s="1"/>
  <c r="I47" i="11"/>
  <c r="J47" s="1"/>
  <c r="I47" i="13"/>
  <c r="J47" s="1"/>
  <c r="L47" i="11"/>
  <c r="M47" s="1"/>
  <c r="L49" i="6"/>
  <c r="M49" s="1"/>
  <c r="I48" i="10"/>
  <c r="I47" i="7"/>
  <c r="I48" i="4"/>
  <c r="I48" i="8"/>
  <c r="I49" i="6"/>
  <c r="J49" s="1"/>
  <c r="I48" i="9"/>
  <c r="I44" i="5"/>
  <c r="J44" s="1"/>
  <c r="AG49" i="24"/>
  <c r="AG48" i="25"/>
  <c r="AG49" i="22"/>
  <c r="AG47" i="21"/>
  <c r="AG49" i="20"/>
  <c r="AG48" i="18"/>
  <c r="AG48" i="17"/>
  <c r="AG47" i="16"/>
  <c r="AG48" i="12"/>
  <c r="AG48" i="15"/>
  <c r="AG47" i="14"/>
  <c r="AG47" i="11"/>
  <c r="AG47" i="13"/>
  <c r="AG48" i="10"/>
  <c r="AG47" i="7"/>
  <c r="AG48" i="4"/>
  <c r="AG48" i="8"/>
  <c r="AG49" i="6"/>
  <c r="AG44" i="5"/>
  <c r="AG48" i="9"/>
  <c r="U50" i="24"/>
  <c r="U49" i="25"/>
  <c r="U50" i="22"/>
  <c r="U48" i="21"/>
  <c r="U50" i="19"/>
  <c r="U50" i="20"/>
  <c r="U49" i="18"/>
  <c r="U49" i="17"/>
  <c r="U48" i="16"/>
  <c r="U49" i="15"/>
  <c r="X48" i="13"/>
  <c r="Y48" s="1"/>
  <c r="U49" i="12"/>
  <c r="U48" i="14"/>
  <c r="U48" i="11"/>
  <c r="U48" i="13"/>
  <c r="V48" s="1"/>
  <c r="U49" i="10"/>
  <c r="U48" i="7"/>
  <c r="U45" i="5"/>
  <c r="U49" i="4"/>
  <c r="U49" i="8"/>
  <c r="U50" i="6"/>
  <c r="U49" i="9"/>
  <c r="L50" i="25"/>
  <c r="M50" s="1"/>
  <c r="I51" i="24"/>
  <c r="J51" s="1"/>
  <c r="L51"/>
  <c r="M51" s="1"/>
  <c r="F42" i="23"/>
  <c r="G42" s="1"/>
  <c r="I50" i="25"/>
  <c r="J50" s="1"/>
  <c r="L51" i="22"/>
  <c r="M51" s="1"/>
  <c r="L49" i="21"/>
  <c r="M49" s="1"/>
  <c r="I51" i="22"/>
  <c r="J51" s="1"/>
  <c r="I49" i="21"/>
  <c r="J49" s="1"/>
  <c r="I51" i="19"/>
  <c r="J51" s="1"/>
  <c r="L51" i="20"/>
  <c r="M51" s="1"/>
  <c r="I51"/>
  <c r="J51" s="1"/>
  <c r="I50" i="18"/>
  <c r="I50" i="17"/>
  <c r="I49" i="16"/>
  <c r="J49" s="1"/>
  <c r="I50" i="15"/>
  <c r="J50" s="1"/>
  <c r="L49" i="16"/>
  <c r="M49" s="1"/>
  <c r="L49" i="14"/>
  <c r="M49" s="1"/>
  <c r="L49" i="13"/>
  <c r="M49" s="1"/>
  <c r="I50" i="12"/>
  <c r="J50" s="1"/>
  <c r="I49" i="14"/>
  <c r="J49" s="1"/>
  <c r="L50" i="12"/>
  <c r="M50" s="1"/>
  <c r="I49" i="11"/>
  <c r="J49" s="1"/>
  <c r="I49" i="13"/>
  <c r="J49" s="1"/>
  <c r="L49" i="11"/>
  <c r="M49" s="1"/>
  <c r="L51" i="6"/>
  <c r="M51" s="1"/>
  <c r="I50" i="10"/>
  <c r="I49" i="7"/>
  <c r="I46" i="5"/>
  <c r="J46" s="1"/>
  <c r="I50" i="4"/>
  <c r="I50" i="8"/>
  <c r="I51" i="6"/>
  <c r="J51" s="1"/>
  <c r="I50" i="9"/>
  <c r="AG51" i="24"/>
  <c r="AG50" i="25"/>
  <c r="AG51" i="22"/>
  <c r="AG49" i="21"/>
  <c r="AG51" i="20"/>
  <c r="AG50" i="18"/>
  <c r="AG50" i="17"/>
  <c r="AG50" i="15"/>
  <c r="AG49" i="16"/>
  <c r="AG49" i="14"/>
  <c r="AG50" i="12"/>
  <c r="AG49" i="11"/>
  <c r="AG49" i="13"/>
  <c r="AG46" i="5"/>
  <c r="AG50" i="10"/>
  <c r="AG49" i="7"/>
  <c r="AG50" i="4"/>
  <c r="AG50" i="8"/>
  <c r="AG51" i="6"/>
  <c r="AG50" i="9"/>
  <c r="U52" i="24"/>
  <c r="U51" i="25"/>
  <c r="U52" i="22"/>
  <c r="U50" i="21"/>
  <c r="U52" i="19"/>
  <c r="U52" i="20"/>
  <c r="U51" i="18"/>
  <c r="U51" i="17"/>
  <c r="U50" i="16"/>
  <c r="U51" i="15"/>
  <c r="X50" i="13"/>
  <c r="Y50" s="1"/>
  <c r="U50" i="14"/>
  <c r="U51" i="12"/>
  <c r="U50" i="11"/>
  <c r="U50" i="13"/>
  <c r="V50" s="1"/>
  <c r="U51" i="10"/>
  <c r="U51" i="8"/>
  <c r="U50" i="7"/>
  <c r="U51" i="4"/>
  <c r="U52" i="6"/>
  <c r="U51" i="9"/>
  <c r="U47" i="5"/>
  <c r="L52" i="25"/>
  <c r="M52" s="1"/>
  <c r="I53" i="24"/>
  <c r="J53" s="1"/>
  <c r="F44" i="23"/>
  <c r="G44" s="1"/>
  <c r="L53" i="24"/>
  <c r="M53" s="1"/>
  <c r="I52" i="25"/>
  <c r="J52" s="1"/>
  <c r="L53" i="22"/>
  <c r="M53" s="1"/>
  <c r="L51" i="21"/>
  <c r="M51" s="1"/>
  <c r="I53" i="22"/>
  <c r="J53" s="1"/>
  <c r="I51" i="21"/>
  <c r="J51" s="1"/>
  <c r="L53" i="20"/>
  <c r="M53" s="1"/>
  <c r="I53" i="19"/>
  <c r="J53" s="1"/>
  <c r="I53" i="20"/>
  <c r="J53" s="1"/>
  <c r="I52" i="18"/>
  <c r="I52" i="17"/>
  <c r="L51" i="14"/>
  <c r="M51" s="1"/>
  <c r="I51" i="16"/>
  <c r="J51" s="1"/>
  <c r="L51"/>
  <c r="M51" s="1"/>
  <c r="I52" i="15"/>
  <c r="J52" s="1"/>
  <c r="L51" i="13"/>
  <c r="M51" s="1"/>
  <c r="I51" i="14"/>
  <c r="J51" s="1"/>
  <c r="I52" i="12"/>
  <c r="J52" s="1"/>
  <c r="L52"/>
  <c r="M52" s="1"/>
  <c r="I51" i="11"/>
  <c r="J51" s="1"/>
  <c r="I51" i="13"/>
  <c r="J51" s="1"/>
  <c r="L51" i="11"/>
  <c r="M51" s="1"/>
  <c r="L53" i="6"/>
  <c r="M53" s="1"/>
  <c r="I52" i="10"/>
  <c r="I52" i="8"/>
  <c r="I51" i="7"/>
  <c r="I52" i="4"/>
  <c r="I53" i="6"/>
  <c r="J53" s="1"/>
  <c r="I52" i="9"/>
  <c r="I48" i="5"/>
  <c r="J48" s="1"/>
  <c r="AG53" i="24"/>
  <c r="AG52" i="25"/>
  <c r="AG53" i="22"/>
  <c r="AG51" i="21"/>
  <c r="AG53" i="20"/>
  <c r="AG52" i="17"/>
  <c r="AG52" i="18"/>
  <c r="AG51" i="16"/>
  <c r="AG52" i="15"/>
  <c r="AG51" i="14"/>
  <c r="AG52" i="12"/>
  <c r="AG51" i="11"/>
  <c r="AG51" i="13"/>
  <c r="AG52" i="10"/>
  <c r="AG52" i="8"/>
  <c r="AG51" i="7"/>
  <c r="AG52" i="4"/>
  <c r="AG53" i="6"/>
  <c r="AG48" i="5"/>
  <c r="AG52" i="9"/>
  <c r="U54" i="24"/>
  <c r="U53" i="25"/>
  <c r="U54" i="22"/>
  <c r="U52" i="21"/>
  <c r="U54" i="19"/>
  <c r="U54" i="20"/>
  <c r="U53" i="17"/>
  <c r="U53" i="18"/>
  <c r="U52" i="16"/>
  <c r="U53" i="15"/>
  <c r="X52" i="13"/>
  <c r="Y52" s="1"/>
  <c r="U52" i="14"/>
  <c r="U53" i="12"/>
  <c r="U52" i="11"/>
  <c r="U52" i="13"/>
  <c r="V52" s="1"/>
  <c r="U53" i="10"/>
  <c r="U53" i="8"/>
  <c r="U52" i="7"/>
  <c r="U49" i="5"/>
  <c r="U53" i="4"/>
  <c r="U54" i="6"/>
  <c r="U53" i="9"/>
  <c r="L54" i="25"/>
  <c r="M54" s="1"/>
  <c r="I55" i="24"/>
  <c r="J55" s="1"/>
  <c r="L55"/>
  <c r="M55" s="1"/>
  <c r="F46" i="23"/>
  <c r="G46" s="1"/>
  <c r="I54" i="25"/>
  <c r="J54" s="1"/>
  <c r="L55" i="22"/>
  <c r="M55" s="1"/>
  <c r="I53" i="21"/>
  <c r="J53" s="1"/>
  <c r="L53"/>
  <c r="M53" s="1"/>
  <c r="I55" i="22"/>
  <c r="J55" s="1"/>
  <c r="I55" i="19"/>
  <c r="J55" s="1"/>
  <c r="L55" i="20"/>
  <c r="M55" s="1"/>
  <c r="I55"/>
  <c r="J55" s="1"/>
  <c r="I54" i="17"/>
  <c r="I54" i="18"/>
  <c r="L53" i="14"/>
  <c r="M53" s="1"/>
  <c r="I53" i="16"/>
  <c r="J53" s="1"/>
  <c r="I54" i="15"/>
  <c r="J54" s="1"/>
  <c r="L53" i="16"/>
  <c r="M53" s="1"/>
  <c r="L53" i="13"/>
  <c r="M53" s="1"/>
  <c r="I53" i="14"/>
  <c r="J53" s="1"/>
  <c r="I54" i="12"/>
  <c r="J54" s="1"/>
  <c r="L54"/>
  <c r="M54" s="1"/>
  <c r="I53" i="11"/>
  <c r="J53" s="1"/>
  <c r="I53" i="13"/>
  <c r="J53" s="1"/>
  <c r="L53" i="11"/>
  <c r="M53" s="1"/>
  <c r="L55" i="6"/>
  <c r="M55" s="1"/>
  <c r="I54" i="10"/>
  <c r="I54" i="8"/>
  <c r="I53" i="7"/>
  <c r="I50" i="5"/>
  <c r="J50" s="1"/>
  <c r="I54" i="4"/>
  <c r="I55" i="6"/>
  <c r="J55" s="1"/>
  <c r="I54" i="9"/>
  <c r="AG55" i="24"/>
  <c r="AG54" i="25"/>
  <c r="AG53" i="21"/>
  <c r="AG55" i="22"/>
  <c r="AG55" i="20"/>
  <c r="AG54" i="17"/>
  <c r="AG54" i="18"/>
  <c r="AG54" i="15"/>
  <c r="AG53" i="16"/>
  <c r="AG53" i="14"/>
  <c r="AG54" i="12"/>
  <c r="AG53" i="11"/>
  <c r="AG53" i="13"/>
  <c r="AG50" i="5"/>
  <c r="AG54" i="10"/>
  <c r="AG54" i="8"/>
  <c r="AG53" i="7"/>
  <c r="AG54" i="4"/>
  <c r="AG55" i="6"/>
  <c r="AG54" i="9"/>
  <c r="U56" i="24"/>
  <c r="U55" i="25"/>
  <c r="U54" i="21"/>
  <c r="U56" i="22"/>
  <c r="U56" i="19"/>
  <c r="U56" i="20"/>
  <c r="U55" i="17"/>
  <c r="U55" i="18"/>
  <c r="U54" i="16"/>
  <c r="U55" i="15"/>
  <c r="X54" i="13"/>
  <c r="Y54" s="1"/>
  <c r="U54" i="14"/>
  <c r="U55" i="12"/>
  <c r="U54" i="11"/>
  <c r="U54" i="13"/>
  <c r="V54" s="1"/>
  <c r="U55" i="10"/>
  <c r="U55" i="8"/>
  <c r="U54" i="7"/>
  <c r="U55" i="4"/>
  <c r="U56" i="6"/>
  <c r="U55" i="9"/>
  <c r="U51" i="5"/>
  <c r="L56" i="25"/>
  <c r="M56" s="1"/>
  <c r="I57" i="24"/>
  <c r="J57" s="1"/>
  <c r="F48" i="23"/>
  <c r="G48" s="1"/>
  <c r="L57" i="24"/>
  <c r="M57" s="1"/>
  <c r="I56" i="25"/>
  <c r="J56" s="1"/>
  <c r="L57" i="22"/>
  <c r="M57" s="1"/>
  <c r="I55" i="21"/>
  <c r="J55" s="1"/>
  <c r="L55"/>
  <c r="M55" s="1"/>
  <c r="I57" i="22"/>
  <c r="J57" s="1"/>
  <c r="L57" i="20"/>
  <c r="M57" s="1"/>
  <c r="I57" i="19"/>
  <c r="J57" s="1"/>
  <c r="I56" i="18"/>
  <c r="I57" i="20"/>
  <c r="J57" s="1"/>
  <c r="I56" i="17"/>
  <c r="L55" i="14"/>
  <c r="M55" s="1"/>
  <c r="I55" i="16"/>
  <c r="J55" s="1"/>
  <c r="L55"/>
  <c r="M55" s="1"/>
  <c r="I56" i="15"/>
  <c r="J56" s="1"/>
  <c r="L55" i="13"/>
  <c r="M55" s="1"/>
  <c r="I55" i="14"/>
  <c r="J55" s="1"/>
  <c r="I56" i="12"/>
  <c r="J56" s="1"/>
  <c r="L56"/>
  <c r="M56" s="1"/>
  <c r="I55" i="11"/>
  <c r="J55" s="1"/>
  <c r="I55" i="13"/>
  <c r="J55" s="1"/>
  <c r="L55" i="11"/>
  <c r="M55" s="1"/>
  <c r="L57" i="6"/>
  <c r="M57" s="1"/>
  <c r="I56" i="10"/>
  <c r="I56" i="8"/>
  <c r="I55" i="7"/>
  <c r="I56" i="4"/>
  <c r="I57" i="6"/>
  <c r="J57" s="1"/>
  <c r="I56" i="9"/>
  <c r="I52" i="5"/>
  <c r="J52" s="1"/>
  <c r="AG57" i="24"/>
  <c r="AG56" i="25"/>
  <c r="AG55" i="21"/>
  <c r="AG57" i="22"/>
  <c r="AG56" i="18"/>
  <c r="AG57" i="20"/>
  <c r="AG56" i="17"/>
  <c r="AG55" i="16"/>
  <c r="AG55" i="14"/>
  <c r="AG56" i="12"/>
  <c r="AG56" i="15"/>
  <c r="AG55" i="11"/>
  <c r="AG55" i="13"/>
  <c r="AG56" i="10"/>
  <c r="AG56" i="8"/>
  <c r="AG55" i="7"/>
  <c r="AG56" i="4"/>
  <c r="AG57" i="6"/>
  <c r="AG52" i="5"/>
  <c r="AG56" i="9"/>
  <c r="U58" i="24"/>
  <c r="U57" i="25"/>
  <c r="U56" i="21"/>
  <c r="U58" i="22"/>
  <c r="U58" i="19"/>
  <c r="U57" i="18"/>
  <c r="U58" i="20"/>
  <c r="U57" i="17"/>
  <c r="U56" i="16"/>
  <c r="U57" i="15"/>
  <c r="X56" i="13"/>
  <c r="Y56" s="1"/>
  <c r="U57" i="12"/>
  <c r="U56" i="14"/>
  <c r="U56" i="11"/>
  <c r="U56" i="13"/>
  <c r="V56" s="1"/>
  <c r="U57" i="10"/>
  <c r="U57" i="8"/>
  <c r="U56" i="7"/>
  <c r="U53" i="5"/>
  <c r="U57" i="4"/>
  <c r="U58" i="6"/>
  <c r="U57" i="9"/>
  <c r="L58" i="25"/>
  <c r="M58" s="1"/>
  <c r="I59" i="24"/>
  <c r="J59" s="1"/>
  <c r="L59"/>
  <c r="M59" s="1"/>
  <c r="F50" i="23"/>
  <c r="G50" s="1"/>
  <c r="I58" i="25"/>
  <c r="J58" s="1"/>
  <c r="L59" i="22"/>
  <c r="M59" s="1"/>
  <c r="I57" i="21"/>
  <c r="J57" s="1"/>
  <c r="L57"/>
  <c r="M57" s="1"/>
  <c r="I59" i="22"/>
  <c r="J59" s="1"/>
  <c r="I59" i="19"/>
  <c r="J59" s="1"/>
  <c r="L59" i="20"/>
  <c r="M59" s="1"/>
  <c r="I58" i="18"/>
  <c r="I59" i="20"/>
  <c r="J59" s="1"/>
  <c r="I58" i="17"/>
  <c r="L57" i="14"/>
  <c r="M57" s="1"/>
  <c r="I57" i="16"/>
  <c r="J57" s="1"/>
  <c r="I58" i="15"/>
  <c r="J58" s="1"/>
  <c r="L57" i="16"/>
  <c r="M57" s="1"/>
  <c r="L57" i="13"/>
  <c r="M57" s="1"/>
  <c r="I58" i="12"/>
  <c r="J58" s="1"/>
  <c r="I57" i="14"/>
  <c r="J57" s="1"/>
  <c r="L58" i="12"/>
  <c r="M58" s="1"/>
  <c r="I57" i="11"/>
  <c r="J57" s="1"/>
  <c r="I57" i="13"/>
  <c r="J57" s="1"/>
  <c r="L57" i="11"/>
  <c r="M57" s="1"/>
  <c r="L59" i="6"/>
  <c r="M59" s="1"/>
  <c r="I58" i="10"/>
  <c r="I58" i="8"/>
  <c r="I57" i="7"/>
  <c r="I54" i="5"/>
  <c r="J54" s="1"/>
  <c r="I58" i="4"/>
  <c r="I59" i="6"/>
  <c r="J59" s="1"/>
  <c r="I58" i="9"/>
  <c r="AG59" i="24"/>
  <c r="AG59" i="22"/>
  <c r="AG58" i="25"/>
  <c r="AG57" i="21"/>
  <c r="AG58" i="18"/>
  <c r="AG59" i="20"/>
  <c r="AG58" i="17"/>
  <c r="AG58" i="15"/>
  <c r="AG57" i="16"/>
  <c r="AG58" i="12"/>
  <c r="AG57" i="14"/>
  <c r="AG57" i="11"/>
  <c r="AG57" i="13"/>
  <c r="AG54" i="5"/>
  <c r="AG58" i="10"/>
  <c r="AG58" i="8"/>
  <c r="AG57" i="7"/>
  <c r="AG58" i="4"/>
  <c r="AG59" i="6"/>
  <c r="AG58" i="9"/>
  <c r="U60" i="24"/>
  <c r="U60" i="22"/>
  <c r="U59" i="25"/>
  <c r="U58" i="21"/>
  <c r="U59" i="18"/>
  <c r="U60" i="20"/>
  <c r="U60" i="19"/>
  <c r="U59" i="17"/>
  <c r="U58" i="16"/>
  <c r="U59" i="15"/>
  <c r="X58" i="13"/>
  <c r="Y58" s="1"/>
  <c r="U59" i="12"/>
  <c r="U58" i="14"/>
  <c r="U58" i="11"/>
  <c r="U58" i="13"/>
  <c r="V58" s="1"/>
  <c r="U59" i="10"/>
  <c r="U59" i="8"/>
  <c r="U58" i="7"/>
  <c r="U59" i="4"/>
  <c r="U60" i="6"/>
  <c r="U59" i="9"/>
  <c r="U55" i="5"/>
  <c r="L60" i="25"/>
  <c r="M60" s="1"/>
  <c r="I61" i="24"/>
  <c r="J61" s="1"/>
  <c r="F52" i="23"/>
  <c r="G52" s="1"/>
  <c r="L61" i="24"/>
  <c r="M61" s="1"/>
  <c r="I61" i="22"/>
  <c r="J61" s="1"/>
  <c r="I60" i="25"/>
  <c r="J60" s="1"/>
  <c r="L61" i="22"/>
  <c r="M61" s="1"/>
  <c r="I59" i="21"/>
  <c r="J59" s="1"/>
  <c r="L59"/>
  <c r="M59" s="1"/>
  <c r="L61" i="20"/>
  <c r="M61" s="1"/>
  <c r="I60" i="18"/>
  <c r="I61" i="20"/>
  <c r="J61" s="1"/>
  <c r="I61" i="19"/>
  <c r="J61" s="1"/>
  <c r="I60" i="17"/>
  <c r="L59" i="14"/>
  <c r="M59" s="1"/>
  <c r="I59" i="16"/>
  <c r="J59" s="1"/>
  <c r="L59"/>
  <c r="M59" s="1"/>
  <c r="I60" i="15"/>
  <c r="J60" s="1"/>
  <c r="L59" i="13"/>
  <c r="M59" s="1"/>
  <c r="I60" i="12"/>
  <c r="J60" s="1"/>
  <c r="I59" i="14"/>
  <c r="J59" s="1"/>
  <c r="L60" i="12"/>
  <c r="M60" s="1"/>
  <c r="I59" i="11"/>
  <c r="J59" s="1"/>
  <c r="I59" i="13"/>
  <c r="J59" s="1"/>
  <c r="L59" i="11"/>
  <c r="M59" s="1"/>
  <c r="L61" i="6"/>
  <c r="M61" s="1"/>
  <c r="I60" i="10"/>
  <c r="I60" i="8"/>
  <c r="I59" i="7"/>
  <c r="I60" i="4"/>
  <c r="I61" i="6"/>
  <c r="J61" s="1"/>
  <c r="I60" i="9"/>
  <c r="I56" i="5"/>
  <c r="J56" s="1"/>
  <c r="AG61" i="24"/>
  <c r="AG61" i="22"/>
  <c r="AG60" i="25"/>
  <c r="AG59" i="21"/>
  <c r="AG60" i="18"/>
  <c r="AG61" i="20"/>
  <c r="AG60" i="17"/>
  <c r="AG59" i="16"/>
  <c r="AG60" i="15"/>
  <c r="AG60" i="12"/>
  <c r="AG59" i="14"/>
  <c r="AG59" i="11"/>
  <c r="AG59" i="13"/>
  <c r="AG60" i="10"/>
  <c r="AG60" i="8"/>
  <c r="AG59" i="7"/>
  <c r="AG60" i="4"/>
  <c r="AG61" i="6"/>
  <c r="AG56" i="5"/>
  <c r="AG60" i="9"/>
  <c r="U62" i="24"/>
  <c r="U62" i="22"/>
  <c r="U61" i="25"/>
  <c r="U60" i="21"/>
  <c r="U62" i="19"/>
  <c r="U61" i="18"/>
  <c r="U62" i="20"/>
  <c r="U61" i="17"/>
  <c r="U60" i="16"/>
  <c r="U61" i="15"/>
  <c r="X60" i="13"/>
  <c r="Y60" s="1"/>
  <c r="U61" i="12"/>
  <c r="U60" i="14"/>
  <c r="U60" i="11"/>
  <c r="U60" i="13"/>
  <c r="V60" s="1"/>
  <c r="U61" i="10"/>
  <c r="U61" i="8"/>
  <c r="U60" i="7"/>
  <c r="U57" i="5"/>
  <c r="U61" i="4"/>
  <c r="U62" i="6"/>
  <c r="U61" i="9"/>
  <c r="L62" i="25"/>
  <c r="M62" s="1"/>
  <c r="I63" i="24"/>
  <c r="J63" s="1"/>
  <c r="L63"/>
  <c r="M63" s="1"/>
  <c r="I63" i="22"/>
  <c r="J63" s="1"/>
  <c r="F54" i="23"/>
  <c r="G54" s="1"/>
  <c r="I62" i="25"/>
  <c r="J62" s="1"/>
  <c r="L63" i="22"/>
  <c r="M63" s="1"/>
  <c r="I61" i="21"/>
  <c r="J61" s="1"/>
  <c r="L61"/>
  <c r="M61" s="1"/>
  <c r="I63" i="19"/>
  <c r="J63" s="1"/>
  <c r="L63" i="20"/>
  <c r="M63" s="1"/>
  <c r="I62" i="18"/>
  <c r="I63" i="20"/>
  <c r="J63" s="1"/>
  <c r="I62" i="17"/>
  <c r="L61" i="14"/>
  <c r="M61" s="1"/>
  <c r="I61" i="16"/>
  <c r="J61" s="1"/>
  <c r="I62" i="15"/>
  <c r="J62" s="1"/>
  <c r="L61" i="16"/>
  <c r="M61" s="1"/>
  <c r="L61" i="13"/>
  <c r="M61" s="1"/>
  <c r="I62" i="12"/>
  <c r="J62" s="1"/>
  <c r="I61" i="14"/>
  <c r="J61" s="1"/>
  <c r="L62" i="12"/>
  <c r="M62" s="1"/>
  <c r="I61" i="11"/>
  <c r="J61" s="1"/>
  <c r="I61" i="13"/>
  <c r="J61" s="1"/>
  <c r="L61" i="11"/>
  <c r="M61" s="1"/>
  <c r="L63" i="6"/>
  <c r="M63" s="1"/>
  <c r="I62" i="10"/>
  <c r="I62" i="8"/>
  <c r="I61" i="7"/>
  <c r="I58" i="5"/>
  <c r="J58" s="1"/>
  <c r="I62" i="4"/>
  <c r="I63" i="6"/>
  <c r="J63" s="1"/>
  <c r="I62" i="9"/>
  <c r="AG63" i="24"/>
  <c r="AG63" i="22"/>
  <c r="AG62" i="25"/>
  <c r="AG61" i="21"/>
  <c r="AG62" i="18"/>
  <c r="AG63" i="20"/>
  <c r="AG62" i="17"/>
  <c r="AG62" i="15"/>
  <c r="AG61" i="16"/>
  <c r="AG62" i="12"/>
  <c r="AG61" i="14"/>
  <c r="AG61" i="11"/>
  <c r="AG61" i="13"/>
  <c r="AG58" i="5"/>
  <c r="AG62" i="10"/>
  <c r="AG62" i="8"/>
  <c r="AG61" i="7"/>
  <c r="AG62" i="4"/>
  <c r="AG63" i="6"/>
  <c r="AG62" i="9"/>
  <c r="AG28" i="3"/>
  <c r="U64" i="24"/>
  <c r="U64" i="22"/>
  <c r="U63" i="25"/>
  <c r="U62" i="21"/>
  <c r="U63" i="18"/>
  <c r="U64" i="20"/>
  <c r="U63" i="17"/>
  <c r="U64" i="19"/>
  <c r="U62" i="16"/>
  <c r="U63" i="15"/>
  <c r="X62" i="13"/>
  <c r="Y62" s="1"/>
  <c r="U63" i="12"/>
  <c r="U62" i="14"/>
  <c r="U62" i="11"/>
  <c r="U62" i="13"/>
  <c r="V62" s="1"/>
  <c r="U63" i="10"/>
  <c r="U63" i="8"/>
  <c r="U62" i="7"/>
  <c r="U63" i="4"/>
  <c r="X29" i="3"/>
  <c r="Y29" s="1"/>
  <c r="U64" i="6"/>
  <c r="U63" i="9"/>
  <c r="U59" i="5"/>
  <c r="U29" i="3"/>
  <c r="V29" s="1"/>
  <c r="L64" i="25"/>
  <c r="M64" s="1"/>
  <c r="I65" i="24"/>
  <c r="J65" s="1"/>
  <c r="F56" i="23"/>
  <c r="G56" s="1"/>
  <c r="L65" i="24"/>
  <c r="M65" s="1"/>
  <c r="I65" i="22"/>
  <c r="J65" s="1"/>
  <c r="I64" i="25"/>
  <c r="J64" s="1"/>
  <c r="L65" i="22"/>
  <c r="M65" s="1"/>
  <c r="I63" i="21"/>
  <c r="J63" s="1"/>
  <c r="L63"/>
  <c r="M63" s="1"/>
  <c r="I65" i="19"/>
  <c r="J65" s="1"/>
  <c r="L65" i="20"/>
  <c r="M65" s="1"/>
  <c r="I64" i="18"/>
  <c r="I65" i="20"/>
  <c r="J65" s="1"/>
  <c r="I64" i="17"/>
  <c r="L63" i="14"/>
  <c r="M63" s="1"/>
  <c r="I63" i="16"/>
  <c r="J63" s="1"/>
  <c r="L63"/>
  <c r="M63" s="1"/>
  <c r="I64" i="15"/>
  <c r="J64" s="1"/>
  <c r="L63" i="13"/>
  <c r="M63" s="1"/>
  <c r="I64" i="12"/>
  <c r="J64" s="1"/>
  <c r="I63" i="14"/>
  <c r="J63" s="1"/>
  <c r="L64" i="12"/>
  <c r="M64" s="1"/>
  <c r="I63" i="11"/>
  <c r="J63" s="1"/>
  <c r="I63" i="13"/>
  <c r="J63" s="1"/>
  <c r="L63" i="11"/>
  <c r="M63" s="1"/>
  <c r="L65" i="6"/>
  <c r="M65" s="1"/>
  <c r="I64" i="10"/>
  <c r="I64" i="8"/>
  <c r="I63" i="7"/>
  <c r="I64" i="4"/>
  <c r="L30" i="3"/>
  <c r="M30" s="1"/>
  <c r="I65" i="6"/>
  <c r="J65" s="1"/>
  <c r="I64" i="9"/>
  <c r="I60" i="5"/>
  <c r="J60" s="1"/>
  <c r="I30" i="3"/>
  <c r="J30" s="1"/>
  <c r="AG65" i="24"/>
  <c r="AG65" i="22"/>
  <c r="AG64" i="25"/>
  <c r="AG63" i="21"/>
  <c r="AG64" i="18"/>
  <c r="AG65" i="20"/>
  <c r="AG64" i="17"/>
  <c r="AG63" i="16"/>
  <c r="AG64" i="12"/>
  <c r="AG64" i="15"/>
  <c r="AG63" i="14"/>
  <c r="AG63" i="11"/>
  <c r="AG63" i="13"/>
  <c r="AG64" i="10"/>
  <c r="AG64" i="8"/>
  <c r="AG63" i="7"/>
  <c r="AG64" i="4"/>
  <c r="AG65" i="6"/>
  <c r="AG60" i="5"/>
  <c r="AG64" i="9"/>
  <c r="AG30" i="3"/>
  <c r="U66" i="24"/>
  <c r="U66" i="22"/>
  <c r="U65" i="25"/>
  <c r="U64" i="21"/>
  <c r="U66" i="19"/>
  <c r="U65" i="18"/>
  <c r="U66" i="20"/>
  <c r="U65" i="17"/>
  <c r="U64" i="16"/>
  <c r="U65" i="15"/>
  <c r="X64" i="13"/>
  <c r="Y64" s="1"/>
  <c r="U65" i="12"/>
  <c r="U64" i="14"/>
  <c r="U64" i="11"/>
  <c r="U64" i="13"/>
  <c r="V64" s="1"/>
  <c r="U65" i="10"/>
  <c r="U65" i="8"/>
  <c r="U64" i="7"/>
  <c r="U61" i="5"/>
  <c r="U65" i="4"/>
  <c r="X31" i="3"/>
  <c r="Y31" s="1"/>
  <c r="U66" i="6"/>
  <c r="U65" i="9"/>
  <c r="U31" i="3"/>
  <c r="V31" s="1"/>
  <c r="I66" i="18"/>
  <c r="L66" s="1"/>
  <c r="I66" i="10"/>
  <c r="I66" i="8"/>
  <c r="I66" i="4"/>
  <c r="I66" i="9"/>
  <c r="L66" s="1"/>
  <c r="AG66" i="25"/>
  <c r="AG67" i="24"/>
  <c r="AG67" i="22"/>
  <c r="AG67" i="20"/>
  <c r="AG65" i="21"/>
  <c r="AG66" i="18"/>
  <c r="AG66" i="17"/>
  <c r="AJ66" s="1"/>
  <c r="AG65" i="14"/>
  <c r="AG66" i="15"/>
  <c r="AG65" i="13"/>
  <c r="AG66" i="12"/>
  <c r="AG65" i="11"/>
  <c r="AG71" i="6"/>
  <c r="AG62" i="5"/>
  <c r="AG66" i="9"/>
  <c r="AJ66" s="1"/>
  <c r="AG66" i="8"/>
  <c r="AG65" i="7"/>
  <c r="AG66" i="4"/>
  <c r="C70" i="20"/>
  <c r="D70" s="1"/>
  <c r="C70" i="19"/>
  <c r="F70" i="20"/>
  <c r="G70" s="1"/>
  <c r="F69" i="18"/>
  <c r="G69" s="1"/>
  <c r="C69"/>
  <c r="D69" s="1"/>
  <c r="F68" i="16"/>
  <c r="G68" s="1"/>
  <c r="C68" i="14"/>
  <c r="D68" s="1"/>
  <c r="C69" i="17"/>
  <c r="C69" i="15"/>
  <c r="D69" s="1"/>
  <c r="F69"/>
  <c r="G69" s="1"/>
  <c r="F68" i="13"/>
  <c r="G68" s="1"/>
  <c r="F68" i="14"/>
  <c r="G68" s="1"/>
  <c r="C69" i="12"/>
  <c r="D69" s="1"/>
  <c r="C68" i="11"/>
  <c r="D68" s="1"/>
  <c r="F69" i="12"/>
  <c r="G69" s="1"/>
  <c r="F68" i="11"/>
  <c r="G68" s="1"/>
  <c r="C69" i="10"/>
  <c r="C68" i="16"/>
  <c r="D68" s="1"/>
  <c r="C69" i="9"/>
  <c r="C68" i="13"/>
  <c r="D68" s="1"/>
  <c r="F70" i="6"/>
  <c r="G70" s="1"/>
  <c r="C65" i="5"/>
  <c r="D65" s="1"/>
  <c r="C68" i="7"/>
  <c r="D68" s="1"/>
  <c r="C69" i="4"/>
  <c r="C70" i="6"/>
  <c r="D70" s="1"/>
  <c r="F65" i="5"/>
  <c r="G65" s="1"/>
  <c r="C69" i="8"/>
  <c r="F68" i="7"/>
  <c r="G68" s="1"/>
  <c r="Q8" i="9"/>
  <c r="B8"/>
  <c r="D9" s="1"/>
  <c r="D10" s="1"/>
  <c r="C9" i="3"/>
  <c r="D9" s="1"/>
  <c r="U9"/>
  <c r="V9" s="1"/>
  <c r="AA9"/>
  <c r="I10"/>
  <c r="J10" s="1"/>
  <c r="O10"/>
  <c r="P10" s="1"/>
  <c r="AG10"/>
  <c r="C11"/>
  <c r="D11" s="1"/>
  <c r="U11"/>
  <c r="V11" s="1"/>
  <c r="AA11"/>
  <c r="I12"/>
  <c r="J12" s="1"/>
  <c r="O12"/>
  <c r="P12" s="1"/>
  <c r="AG12"/>
  <c r="C13"/>
  <c r="D13" s="1"/>
  <c r="U13"/>
  <c r="V13" s="1"/>
  <c r="AA13"/>
  <c r="I14"/>
  <c r="J14" s="1"/>
  <c r="O14"/>
  <c r="P14" s="1"/>
  <c r="AG14"/>
  <c r="C15"/>
  <c r="D15" s="1"/>
  <c r="U15"/>
  <c r="V15" s="1"/>
  <c r="AA15"/>
  <c r="I16"/>
  <c r="J16" s="1"/>
  <c r="O16"/>
  <c r="P16" s="1"/>
  <c r="AG16"/>
  <c r="C17"/>
  <c r="D17" s="1"/>
  <c r="U17"/>
  <c r="V17" s="1"/>
  <c r="AA17"/>
  <c r="I18"/>
  <c r="J18" s="1"/>
  <c r="O18"/>
  <c r="P18" s="1"/>
  <c r="AG18"/>
  <c r="C19"/>
  <c r="D19" s="1"/>
  <c r="U19"/>
  <c r="V19" s="1"/>
  <c r="AA19"/>
  <c r="I20"/>
  <c r="J20" s="1"/>
  <c r="O20"/>
  <c r="P20" s="1"/>
  <c r="AG20"/>
  <c r="C21"/>
  <c r="D21" s="1"/>
  <c r="U21"/>
  <c r="V21" s="1"/>
  <c r="AA21"/>
  <c r="I22"/>
  <c r="J22" s="1"/>
  <c r="O22"/>
  <c r="P22" s="1"/>
  <c r="AG22"/>
  <c r="C23"/>
  <c r="D23" s="1"/>
  <c r="U23"/>
  <c r="V23" s="1"/>
  <c r="AA23"/>
  <c r="I24"/>
  <c r="J24" s="1"/>
  <c r="O24"/>
  <c r="P24" s="1"/>
  <c r="AG24"/>
  <c r="C25"/>
  <c r="D25" s="1"/>
  <c r="U25"/>
  <c r="V25" s="1"/>
  <c r="AA25"/>
  <c r="I26"/>
  <c r="J26" s="1"/>
  <c r="O26"/>
  <c r="P26" s="1"/>
  <c r="AG26"/>
  <c r="C27"/>
  <c r="D27" s="1"/>
  <c r="U27"/>
  <c r="V27" s="1"/>
  <c r="AA27"/>
  <c r="I28"/>
  <c r="J28" s="1"/>
  <c r="O28"/>
  <c r="P28" s="1"/>
  <c r="R43" i="25"/>
  <c r="S43" s="1"/>
  <c r="O44" i="24"/>
  <c r="P44" s="1"/>
  <c r="R44"/>
  <c r="S44" s="1"/>
  <c r="O43" i="25"/>
  <c r="P43" s="1"/>
  <c r="R44" i="22"/>
  <c r="S44" s="1"/>
  <c r="R42" i="21"/>
  <c r="S42" s="1"/>
  <c r="O42"/>
  <c r="P42" s="1"/>
  <c r="O44" i="22"/>
  <c r="P44" s="1"/>
  <c r="O44" i="19"/>
  <c r="O44" i="20"/>
  <c r="P44" s="1"/>
  <c r="R44"/>
  <c r="S44" s="1"/>
  <c r="O43" i="18"/>
  <c r="O43" i="17"/>
  <c r="O42" i="16"/>
  <c r="P42" s="1"/>
  <c r="R43" i="15"/>
  <c r="S43" s="1"/>
  <c r="R42" i="16"/>
  <c r="S42" s="1"/>
  <c r="O43" i="15"/>
  <c r="P43" s="1"/>
  <c r="O42" i="14"/>
  <c r="P42" s="1"/>
  <c r="R42" i="13"/>
  <c r="S42" s="1"/>
  <c r="R42" i="14"/>
  <c r="S42" s="1"/>
  <c r="O43" i="12"/>
  <c r="P43" s="1"/>
  <c r="R43"/>
  <c r="S43" s="1"/>
  <c r="O42" i="11"/>
  <c r="P42" s="1"/>
  <c r="O42" i="13"/>
  <c r="P42" s="1"/>
  <c r="R42" i="11"/>
  <c r="S42" s="1"/>
  <c r="O43" i="10"/>
  <c r="R44" i="6"/>
  <c r="S44" s="1"/>
  <c r="O43" i="9"/>
  <c r="O42" i="7"/>
  <c r="O43" i="4"/>
  <c r="O43" i="8"/>
  <c r="O44" i="6"/>
  <c r="P44" s="1"/>
  <c r="O39" i="5"/>
  <c r="F44" i="25"/>
  <c r="G44" s="1"/>
  <c r="C45" i="24"/>
  <c r="D45" s="1"/>
  <c r="F45"/>
  <c r="G45" s="1"/>
  <c r="C44" i="25"/>
  <c r="D44" s="1"/>
  <c r="F45" i="22"/>
  <c r="G45" s="1"/>
  <c r="F43" i="21"/>
  <c r="G43" s="1"/>
  <c r="C43"/>
  <c r="D43" s="1"/>
  <c r="C45" i="22"/>
  <c r="D45" s="1"/>
  <c r="C45" i="19"/>
  <c r="C45" i="20"/>
  <c r="D45" s="1"/>
  <c r="F44" i="18"/>
  <c r="G44" s="1"/>
  <c r="C44"/>
  <c r="D44" s="1"/>
  <c r="C44" i="17"/>
  <c r="F45" i="20"/>
  <c r="G45" s="1"/>
  <c r="C43" i="16"/>
  <c r="D43" s="1"/>
  <c r="F44" i="15"/>
  <c r="G44" s="1"/>
  <c r="F43" i="16"/>
  <c r="G43" s="1"/>
  <c r="C44" i="15"/>
  <c r="D44" s="1"/>
  <c r="C43" i="14"/>
  <c r="D43" s="1"/>
  <c r="F43" i="13"/>
  <c r="G43" s="1"/>
  <c r="F43" i="14"/>
  <c r="G43" s="1"/>
  <c r="C44" i="12"/>
  <c r="D44" s="1"/>
  <c r="F44"/>
  <c r="G44" s="1"/>
  <c r="C43" i="11"/>
  <c r="D43" s="1"/>
  <c r="C43" i="13"/>
  <c r="D43" s="1"/>
  <c r="F43" i="11"/>
  <c r="G43" s="1"/>
  <c r="C44" i="10"/>
  <c r="F45" i="6"/>
  <c r="G45" s="1"/>
  <c r="C44" i="9"/>
  <c r="C43" i="7"/>
  <c r="D43" s="1"/>
  <c r="F40" i="5"/>
  <c r="G40" s="1"/>
  <c r="C44" i="4"/>
  <c r="C44" i="8"/>
  <c r="C45" i="6"/>
  <c r="D45" s="1"/>
  <c r="F43" i="7"/>
  <c r="G43" s="1"/>
  <c r="C40" i="5"/>
  <c r="D40" s="1"/>
  <c r="AA45" i="24"/>
  <c r="C36" i="23"/>
  <c r="D36" s="1"/>
  <c r="AA44" i="25"/>
  <c r="AA43" i="21"/>
  <c r="AA45" i="22"/>
  <c r="AA45" i="20"/>
  <c r="AA45" i="19"/>
  <c r="AA44" i="18"/>
  <c r="AA44" i="17"/>
  <c r="AA43" i="16"/>
  <c r="AA44" i="15"/>
  <c r="AA43" i="14"/>
  <c r="AA44" i="12"/>
  <c r="AA43" i="11"/>
  <c r="AA43" i="13"/>
  <c r="AA44" i="10"/>
  <c r="AA44" i="9"/>
  <c r="AA43" i="7"/>
  <c r="AA44" i="4"/>
  <c r="AA44" i="8"/>
  <c r="AA45" i="6"/>
  <c r="AA40" i="5"/>
  <c r="R45" i="25"/>
  <c r="S45" s="1"/>
  <c r="O46" i="24"/>
  <c r="P46" s="1"/>
  <c r="R46"/>
  <c r="S46" s="1"/>
  <c r="O45" i="25"/>
  <c r="P45" s="1"/>
  <c r="R46" i="22"/>
  <c r="S46" s="1"/>
  <c r="R44" i="21"/>
  <c r="S44" s="1"/>
  <c r="O44"/>
  <c r="P44" s="1"/>
  <c r="O46" i="22"/>
  <c r="P46" s="1"/>
  <c r="O46" i="20"/>
  <c r="P46" s="1"/>
  <c r="O46" i="19"/>
  <c r="O45" i="18"/>
  <c r="O45" i="17"/>
  <c r="R46" i="20"/>
  <c r="S46" s="1"/>
  <c r="O44" i="16"/>
  <c r="P44" s="1"/>
  <c r="O45" i="15"/>
  <c r="P45" s="1"/>
  <c r="R44" i="16"/>
  <c r="S44" s="1"/>
  <c r="R45" i="15"/>
  <c r="S45" s="1"/>
  <c r="O44" i="14"/>
  <c r="P44" s="1"/>
  <c r="R44" i="13"/>
  <c r="S44" s="1"/>
  <c r="R44" i="14"/>
  <c r="S44" s="1"/>
  <c r="O45" i="12"/>
  <c r="P45" s="1"/>
  <c r="R45"/>
  <c r="S45" s="1"/>
  <c r="O44" i="11"/>
  <c r="P44" s="1"/>
  <c r="O44" i="13"/>
  <c r="P44" s="1"/>
  <c r="R44" i="11"/>
  <c r="S44" s="1"/>
  <c r="O45" i="10"/>
  <c r="R46" i="6"/>
  <c r="S46" s="1"/>
  <c r="O45" i="9"/>
  <c r="O44" i="7"/>
  <c r="O41" i="5"/>
  <c r="O45" i="4"/>
  <c r="O45" i="8"/>
  <c r="O46" i="6"/>
  <c r="P46" s="1"/>
  <c r="F46" i="25"/>
  <c r="G46" s="1"/>
  <c r="C47" i="24"/>
  <c r="D47" s="1"/>
  <c r="C46" i="25"/>
  <c r="D46" s="1"/>
  <c r="F47" i="24"/>
  <c r="G47" s="1"/>
  <c r="F47" i="22"/>
  <c r="G47" s="1"/>
  <c r="F45" i="21"/>
  <c r="G45" s="1"/>
  <c r="C45"/>
  <c r="D45" s="1"/>
  <c r="C47" i="22"/>
  <c r="D47" s="1"/>
  <c r="C47" i="20"/>
  <c r="D47" s="1"/>
  <c r="F46" i="18"/>
  <c r="G46" s="1"/>
  <c r="F47" i="20"/>
  <c r="G47" s="1"/>
  <c r="C47" i="19"/>
  <c r="C46" i="18"/>
  <c r="D46" s="1"/>
  <c r="C46" i="17"/>
  <c r="C45" i="16"/>
  <c r="D45" s="1"/>
  <c r="C46" i="15"/>
  <c r="D46" s="1"/>
  <c r="F45" i="16"/>
  <c r="G45" s="1"/>
  <c r="F46" i="15"/>
  <c r="G46" s="1"/>
  <c r="C45" i="14"/>
  <c r="D45" s="1"/>
  <c r="F45" i="13"/>
  <c r="G45" s="1"/>
  <c r="F45" i="14"/>
  <c r="G45" s="1"/>
  <c r="C46" i="12"/>
  <c r="D46" s="1"/>
  <c r="F46"/>
  <c r="G46" s="1"/>
  <c r="C45" i="11"/>
  <c r="D45" s="1"/>
  <c r="C45" i="13"/>
  <c r="D45" s="1"/>
  <c r="F45" i="11"/>
  <c r="G45" s="1"/>
  <c r="C46" i="10"/>
  <c r="F47" i="6"/>
  <c r="G47" s="1"/>
  <c r="C46" i="9"/>
  <c r="C45" i="7"/>
  <c r="D45" s="1"/>
  <c r="C42" i="5"/>
  <c r="D42" s="1"/>
  <c r="C46" i="4"/>
  <c r="C46" i="8"/>
  <c r="C47" i="6"/>
  <c r="D47" s="1"/>
  <c r="F45" i="7"/>
  <c r="G45" s="1"/>
  <c r="F42" i="5"/>
  <c r="G42" s="1"/>
  <c r="AA47" i="24"/>
  <c r="C38" i="23"/>
  <c r="D38" s="1"/>
  <c r="AA46" i="25"/>
  <c r="AA45" i="21"/>
  <c r="AA47" i="22"/>
  <c r="AA47" i="20"/>
  <c r="AA47" i="19"/>
  <c r="AA46" i="18"/>
  <c r="AA46" i="17"/>
  <c r="AA46" i="15"/>
  <c r="AA45" i="16"/>
  <c r="AA45" i="14"/>
  <c r="AA46" i="12"/>
  <c r="AA45" i="11"/>
  <c r="AA45" i="13"/>
  <c r="AA46" i="10"/>
  <c r="AA42" i="5"/>
  <c r="AA46" i="9"/>
  <c r="AA45" i="7"/>
  <c r="AA46" i="4"/>
  <c r="AA46" i="8"/>
  <c r="AA47" i="6"/>
  <c r="R47" i="25"/>
  <c r="S47" s="1"/>
  <c r="O48" i="24"/>
  <c r="P48" s="1"/>
  <c r="O47" i="25"/>
  <c r="P47" s="1"/>
  <c r="R48" i="24"/>
  <c r="S48" s="1"/>
  <c r="R48" i="22"/>
  <c r="S48" s="1"/>
  <c r="R46" i="21"/>
  <c r="S46" s="1"/>
  <c r="O46"/>
  <c r="P46" s="1"/>
  <c r="O48" i="22"/>
  <c r="P48" s="1"/>
  <c r="O48" i="20"/>
  <c r="P48" s="1"/>
  <c r="O48" i="19"/>
  <c r="R48" i="20"/>
  <c r="S48" s="1"/>
  <c r="O47" i="18"/>
  <c r="O47" i="17"/>
  <c r="O46" i="16"/>
  <c r="P46" s="1"/>
  <c r="R47" i="15"/>
  <c r="S47" s="1"/>
  <c r="R46" i="16"/>
  <c r="S46" s="1"/>
  <c r="O47" i="15"/>
  <c r="P47" s="1"/>
  <c r="O46" i="14"/>
  <c r="P46" s="1"/>
  <c r="R46" i="13"/>
  <c r="S46" s="1"/>
  <c r="R46" i="14"/>
  <c r="S46" s="1"/>
  <c r="O47" i="12"/>
  <c r="P47" s="1"/>
  <c r="R47"/>
  <c r="S47" s="1"/>
  <c r="O46" i="11"/>
  <c r="P46" s="1"/>
  <c r="O46" i="13"/>
  <c r="P46" s="1"/>
  <c r="R46" i="11"/>
  <c r="S46" s="1"/>
  <c r="O47" i="10"/>
  <c r="R48" i="6"/>
  <c r="S48" s="1"/>
  <c r="O47" i="9"/>
  <c r="O46" i="7"/>
  <c r="O47" i="4"/>
  <c r="O47" i="8"/>
  <c r="O48" i="6"/>
  <c r="P48" s="1"/>
  <c r="O43" i="5"/>
  <c r="F48" i="25"/>
  <c r="G48" s="1"/>
  <c r="C49" i="24"/>
  <c r="D49" s="1"/>
  <c r="C48" i="25"/>
  <c r="D48" s="1"/>
  <c r="F49" i="24"/>
  <c r="G49" s="1"/>
  <c r="F49" i="22"/>
  <c r="G49" s="1"/>
  <c r="F47" i="21"/>
  <c r="G47" s="1"/>
  <c r="C47"/>
  <c r="D47" s="1"/>
  <c r="C49" i="22"/>
  <c r="D49" s="1"/>
  <c r="C49" i="20"/>
  <c r="D49" s="1"/>
  <c r="C49" i="19"/>
  <c r="F48" i="18"/>
  <c r="G48" s="1"/>
  <c r="C48"/>
  <c r="D48" s="1"/>
  <c r="C48" i="17"/>
  <c r="F49" i="20"/>
  <c r="G49" s="1"/>
  <c r="C47" i="16"/>
  <c r="D47" s="1"/>
  <c r="F48" i="15"/>
  <c r="G48" s="1"/>
  <c r="F47" i="16"/>
  <c r="G47" s="1"/>
  <c r="C48" i="15"/>
  <c r="D48" s="1"/>
  <c r="C47" i="14"/>
  <c r="D47" s="1"/>
  <c r="F47" i="13"/>
  <c r="G47" s="1"/>
  <c r="F47" i="14"/>
  <c r="G47" s="1"/>
  <c r="C48" i="12"/>
  <c r="D48" s="1"/>
  <c r="F48"/>
  <c r="G48" s="1"/>
  <c r="C47" i="11"/>
  <c r="D47" s="1"/>
  <c r="C47" i="13"/>
  <c r="D47" s="1"/>
  <c r="F47" i="11"/>
  <c r="G47" s="1"/>
  <c r="C48" i="10"/>
  <c r="F49" i="6"/>
  <c r="G49" s="1"/>
  <c r="C48" i="9"/>
  <c r="C47" i="7"/>
  <c r="D47" s="1"/>
  <c r="F44" i="5"/>
  <c r="G44" s="1"/>
  <c r="C48" i="4"/>
  <c r="C48" i="8"/>
  <c r="C49" i="6"/>
  <c r="D49" s="1"/>
  <c r="F47" i="7"/>
  <c r="G47" s="1"/>
  <c r="C44" i="5"/>
  <c r="D44" s="1"/>
  <c r="AA49" i="24"/>
  <c r="AA48" i="25"/>
  <c r="C40" i="23"/>
  <c r="D40" s="1"/>
  <c r="AA47" i="21"/>
  <c r="AA49" i="22"/>
  <c r="AA49" i="20"/>
  <c r="AA49" i="19"/>
  <c r="AA48" i="18"/>
  <c r="AA48" i="17"/>
  <c r="AA47" i="16"/>
  <c r="AA47" i="14"/>
  <c r="AA48" i="12"/>
  <c r="AA47" i="11"/>
  <c r="AA47" i="13"/>
  <c r="AA48" i="15"/>
  <c r="AA48" i="10"/>
  <c r="AA48" i="9"/>
  <c r="AA47" i="7"/>
  <c r="AA48" i="4"/>
  <c r="AA48" i="8"/>
  <c r="AA49" i="6"/>
  <c r="AA44" i="5"/>
  <c r="R49" i="25"/>
  <c r="S49" s="1"/>
  <c r="O50" i="24"/>
  <c r="P50" s="1"/>
  <c r="O49" i="25"/>
  <c r="P49" s="1"/>
  <c r="R50" i="24"/>
  <c r="S50" s="1"/>
  <c r="R50" i="22"/>
  <c r="S50" s="1"/>
  <c r="R48" i="21"/>
  <c r="S48" s="1"/>
  <c r="O48"/>
  <c r="P48" s="1"/>
  <c r="O50" i="22"/>
  <c r="P50" s="1"/>
  <c r="O50" i="19"/>
  <c r="O50" i="20"/>
  <c r="P50" s="1"/>
  <c r="O49" i="18"/>
  <c r="O49" i="17"/>
  <c r="R50" i="20"/>
  <c r="S50" s="1"/>
  <c r="O48" i="16"/>
  <c r="P48" s="1"/>
  <c r="O49" i="15"/>
  <c r="P49" s="1"/>
  <c r="R48" i="16"/>
  <c r="S48" s="1"/>
  <c r="R49" i="15"/>
  <c r="S49" s="1"/>
  <c r="O48" i="14"/>
  <c r="P48" s="1"/>
  <c r="R48" i="13"/>
  <c r="S48" s="1"/>
  <c r="R48" i="14"/>
  <c r="S48" s="1"/>
  <c r="O49" i="12"/>
  <c r="P49" s="1"/>
  <c r="R49"/>
  <c r="S49" s="1"/>
  <c r="O48" i="11"/>
  <c r="P48" s="1"/>
  <c r="O48" i="13"/>
  <c r="P48" s="1"/>
  <c r="R48" i="11"/>
  <c r="S48" s="1"/>
  <c r="O49" i="10"/>
  <c r="R50" i="6"/>
  <c r="S50" s="1"/>
  <c r="O49" i="9"/>
  <c r="O48" i="7"/>
  <c r="O45" i="5"/>
  <c r="O49" i="4"/>
  <c r="O49" i="8"/>
  <c r="O50" i="6"/>
  <c r="P50" s="1"/>
  <c r="F50" i="25"/>
  <c r="G50" s="1"/>
  <c r="C51" i="24"/>
  <c r="D51" s="1"/>
  <c r="C50" i="25"/>
  <c r="D50" s="1"/>
  <c r="F51" i="24"/>
  <c r="G51" s="1"/>
  <c r="F51" i="22"/>
  <c r="G51" s="1"/>
  <c r="F49" i="21"/>
  <c r="G49" s="1"/>
  <c r="C49"/>
  <c r="D49" s="1"/>
  <c r="C51" i="22"/>
  <c r="D51" s="1"/>
  <c r="C51" i="19"/>
  <c r="C51" i="20"/>
  <c r="D51" s="1"/>
  <c r="F50" i="18"/>
  <c r="G50" s="1"/>
  <c r="F51" i="20"/>
  <c r="G51" s="1"/>
  <c r="C50" i="18"/>
  <c r="D50" s="1"/>
  <c r="C50" i="17"/>
  <c r="C49" i="16"/>
  <c r="D49" s="1"/>
  <c r="C50" i="15"/>
  <c r="D50" s="1"/>
  <c r="F49" i="16"/>
  <c r="G49" s="1"/>
  <c r="F50" i="15"/>
  <c r="G50" s="1"/>
  <c r="C49" i="14"/>
  <c r="D49" s="1"/>
  <c r="F49" i="13"/>
  <c r="G49" s="1"/>
  <c r="F49" i="14"/>
  <c r="G49" s="1"/>
  <c r="C50" i="12"/>
  <c r="D50" s="1"/>
  <c r="F50"/>
  <c r="G50" s="1"/>
  <c r="C49" i="11"/>
  <c r="D49" s="1"/>
  <c r="C49" i="13"/>
  <c r="D49" s="1"/>
  <c r="F49" i="11"/>
  <c r="G49" s="1"/>
  <c r="C50" i="10"/>
  <c r="F51" i="6"/>
  <c r="G51" s="1"/>
  <c r="C49" i="7"/>
  <c r="D49" s="1"/>
  <c r="C46" i="5"/>
  <c r="D46" s="1"/>
  <c r="C50" i="4"/>
  <c r="C50" i="9"/>
  <c r="C50" i="8"/>
  <c r="C51" i="6"/>
  <c r="D51" s="1"/>
  <c r="F49" i="7"/>
  <c r="G49" s="1"/>
  <c r="F46" i="5"/>
  <c r="G46" s="1"/>
  <c r="AA51" i="24"/>
  <c r="C42" i="23"/>
  <c r="D42" s="1"/>
  <c r="AA50" i="25"/>
  <c r="AA49" i="21"/>
  <c r="AA51" i="22"/>
  <c r="AA51" i="20"/>
  <c r="AA51" i="19"/>
  <c r="AA50" i="18"/>
  <c r="AA50" i="17"/>
  <c r="AA50" i="15"/>
  <c r="AA49" i="16"/>
  <c r="AA50" i="12"/>
  <c r="AA49" i="14"/>
  <c r="AA49" i="11"/>
  <c r="AA49" i="13"/>
  <c r="AA50" i="10"/>
  <c r="AA46" i="5"/>
  <c r="AA49" i="7"/>
  <c r="AA50" i="4"/>
  <c r="AA50" i="9"/>
  <c r="AA50" i="8"/>
  <c r="AA51" i="6"/>
  <c r="R51" i="25"/>
  <c r="S51" s="1"/>
  <c r="O52" i="24"/>
  <c r="P52" s="1"/>
  <c r="O51" i="25"/>
  <c r="P51" s="1"/>
  <c r="R52" i="24"/>
  <c r="S52" s="1"/>
  <c r="R52" i="22"/>
  <c r="S52" s="1"/>
  <c r="R50" i="21"/>
  <c r="S50" s="1"/>
  <c r="O50"/>
  <c r="P50" s="1"/>
  <c r="O52" i="22"/>
  <c r="P52" s="1"/>
  <c r="O52" i="20"/>
  <c r="P52" s="1"/>
  <c r="R52"/>
  <c r="S52" s="1"/>
  <c r="O51" i="18"/>
  <c r="O51" i="17"/>
  <c r="O52" i="19"/>
  <c r="R50" i="14"/>
  <c r="S50" s="1"/>
  <c r="O50" i="16"/>
  <c r="P50" s="1"/>
  <c r="R51" i="15"/>
  <c r="S51" s="1"/>
  <c r="R50" i="16"/>
  <c r="S50" s="1"/>
  <c r="O51" i="15"/>
  <c r="P51" s="1"/>
  <c r="R50" i="13"/>
  <c r="S50" s="1"/>
  <c r="O51" i="12"/>
  <c r="P51" s="1"/>
  <c r="O50" i="14"/>
  <c r="P50" s="1"/>
  <c r="R51" i="12"/>
  <c r="S51" s="1"/>
  <c r="O50" i="11"/>
  <c r="P50" s="1"/>
  <c r="O50" i="13"/>
  <c r="P50" s="1"/>
  <c r="R50" i="11"/>
  <c r="S50" s="1"/>
  <c r="O51" i="10"/>
  <c r="R52" i="6"/>
  <c r="S52" s="1"/>
  <c r="O50" i="7"/>
  <c r="O51" i="4"/>
  <c r="O51" i="9"/>
  <c r="O51" i="8"/>
  <c r="O52" i="6"/>
  <c r="P52" s="1"/>
  <c r="O47" i="5"/>
  <c r="F52" i="25"/>
  <c r="G52" s="1"/>
  <c r="C53" i="24"/>
  <c r="D53" s="1"/>
  <c r="C52" i="25"/>
  <c r="D52" s="1"/>
  <c r="F53" i="24"/>
  <c r="G53" s="1"/>
  <c r="F53" i="22"/>
  <c r="G53" s="1"/>
  <c r="F51" i="21"/>
  <c r="G51" s="1"/>
  <c r="C51"/>
  <c r="D51" s="1"/>
  <c r="C53" i="22"/>
  <c r="D53" s="1"/>
  <c r="C53" i="20"/>
  <c r="D53" s="1"/>
  <c r="F52" i="18"/>
  <c r="G52" s="1"/>
  <c r="C53" i="19"/>
  <c r="C52" i="18"/>
  <c r="D52" s="1"/>
  <c r="C52" i="17"/>
  <c r="F53" i="20"/>
  <c r="G53" s="1"/>
  <c r="F51" i="14"/>
  <c r="G51" s="1"/>
  <c r="C51" i="16"/>
  <c r="D51" s="1"/>
  <c r="F52" i="15"/>
  <c r="G52" s="1"/>
  <c r="F51" i="16"/>
  <c r="G51" s="1"/>
  <c r="C52" i="15"/>
  <c r="D52" s="1"/>
  <c r="F51" i="13"/>
  <c r="G51" s="1"/>
  <c r="C52" i="12"/>
  <c r="D52" s="1"/>
  <c r="C51" i="14"/>
  <c r="D51" s="1"/>
  <c r="F52" i="12"/>
  <c r="G52" s="1"/>
  <c r="C51" i="11"/>
  <c r="D51" s="1"/>
  <c r="C51" i="13"/>
  <c r="D51" s="1"/>
  <c r="F51" i="11"/>
  <c r="G51" s="1"/>
  <c r="C52" i="10"/>
  <c r="F53" i="6"/>
  <c r="G53" s="1"/>
  <c r="C51" i="7"/>
  <c r="D51" s="1"/>
  <c r="F48" i="5"/>
  <c r="G48" s="1"/>
  <c r="C52" i="4"/>
  <c r="C52" i="9"/>
  <c r="C53" i="6"/>
  <c r="D53" s="1"/>
  <c r="C52" i="8"/>
  <c r="F51" i="7"/>
  <c r="G51" s="1"/>
  <c r="C48" i="5"/>
  <c r="D48" s="1"/>
  <c r="AA53" i="24"/>
  <c r="AA52" i="25"/>
  <c r="C44" i="23"/>
  <c r="D44" s="1"/>
  <c r="AA51" i="21"/>
  <c r="AA53" i="22"/>
  <c r="AA53" i="20"/>
  <c r="AA52" i="17"/>
  <c r="AA53" i="19"/>
  <c r="AA52" i="18"/>
  <c r="AA51" i="16"/>
  <c r="AA52" i="15"/>
  <c r="AA52" i="12"/>
  <c r="AA51" i="14"/>
  <c r="AA51" i="11"/>
  <c r="AA51" i="13"/>
  <c r="AA52" i="10"/>
  <c r="AA51" i="7"/>
  <c r="AA52" i="4"/>
  <c r="AA52" i="9"/>
  <c r="AA53" i="6"/>
  <c r="AA48" i="5"/>
  <c r="AA52" i="8"/>
  <c r="R53" i="25"/>
  <c r="S53" s="1"/>
  <c r="O54" i="24"/>
  <c r="P54" s="1"/>
  <c r="O53" i="25"/>
  <c r="P53" s="1"/>
  <c r="R54" i="24"/>
  <c r="S54" s="1"/>
  <c r="R54" i="22"/>
  <c r="S54" s="1"/>
  <c r="R52" i="21"/>
  <c r="S52" s="1"/>
  <c r="O52"/>
  <c r="P52" s="1"/>
  <c r="O54" i="22"/>
  <c r="P54" s="1"/>
  <c r="O54" i="19"/>
  <c r="O54" i="20"/>
  <c r="P54" s="1"/>
  <c r="O53" i="17"/>
  <c r="O53" i="18"/>
  <c r="R54" i="20"/>
  <c r="S54" s="1"/>
  <c r="R52" i="14"/>
  <c r="S52" s="1"/>
  <c r="O52" i="16"/>
  <c r="P52" s="1"/>
  <c r="O53" i="15"/>
  <c r="P53" s="1"/>
  <c r="R52" i="16"/>
  <c r="S52" s="1"/>
  <c r="R53" i="15"/>
  <c r="S53" s="1"/>
  <c r="R52" i="13"/>
  <c r="S52" s="1"/>
  <c r="O53" i="12"/>
  <c r="P53" s="1"/>
  <c r="O52" i="14"/>
  <c r="P52" s="1"/>
  <c r="R53" i="12"/>
  <c r="S53" s="1"/>
  <c r="O52" i="11"/>
  <c r="P52" s="1"/>
  <c r="O52" i="13"/>
  <c r="P52" s="1"/>
  <c r="R52" i="11"/>
  <c r="S52" s="1"/>
  <c r="O53" i="10"/>
  <c r="R54" i="6"/>
  <c r="S54" s="1"/>
  <c r="O52" i="7"/>
  <c r="O49" i="5"/>
  <c r="O53" i="4"/>
  <c r="O53" i="9"/>
  <c r="O54" i="6"/>
  <c r="P54" s="1"/>
  <c r="O53" i="8"/>
  <c r="F54" i="25"/>
  <c r="G54" s="1"/>
  <c r="C55" i="24"/>
  <c r="D55" s="1"/>
  <c r="C54" i="25"/>
  <c r="D54" s="1"/>
  <c r="F55" i="24"/>
  <c r="G55" s="1"/>
  <c r="F55" i="22"/>
  <c r="G55" s="1"/>
  <c r="C53" i="21"/>
  <c r="D53" s="1"/>
  <c r="F53"/>
  <c r="G53" s="1"/>
  <c r="C55" i="22"/>
  <c r="D55" s="1"/>
  <c r="C55" i="19"/>
  <c r="C55" i="20"/>
  <c r="D55" s="1"/>
  <c r="F54" i="18"/>
  <c r="G54" s="1"/>
  <c r="C54" i="17"/>
  <c r="F55" i="20"/>
  <c r="G55" s="1"/>
  <c r="C54" i="18"/>
  <c r="D54" s="1"/>
  <c r="F53" i="14"/>
  <c r="G53" s="1"/>
  <c r="C53" i="16"/>
  <c r="D53" s="1"/>
  <c r="C54" i="15"/>
  <c r="D54" s="1"/>
  <c r="F53" i="16"/>
  <c r="G53" s="1"/>
  <c r="F54" i="15"/>
  <c r="G54" s="1"/>
  <c r="F53" i="13"/>
  <c r="G53" s="1"/>
  <c r="C54" i="12"/>
  <c r="D54" s="1"/>
  <c r="C53" i="14"/>
  <c r="D53" s="1"/>
  <c r="F54" i="12"/>
  <c r="G54" s="1"/>
  <c r="C53" i="11"/>
  <c r="D53" s="1"/>
  <c r="C53" i="13"/>
  <c r="D53" s="1"/>
  <c r="F53" i="11"/>
  <c r="G53" s="1"/>
  <c r="C54" i="10"/>
  <c r="F55" i="6"/>
  <c r="G55" s="1"/>
  <c r="C53" i="7"/>
  <c r="D53" s="1"/>
  <c r="C50" i="5"/>
  <c r="D50" s="1"/>
  <c r="C54" i="4"/>
  <c r="C54" i="9"/>
  <c r="C55" i="6"/>
  <c r="D55" s="1"/>
  <c r="C54" i="8"/>
  <c r="F53" i="7"/>
  <c r="G53" s="1"/>
  <c r="F50" i="5"/>
  <c r="G50" s="1"/>
  <c r="AA55" i="24"/>
  <c r="C46" i="23"/>
  <c r="D46" s="1"/>
  <c r="AA54" i="25"/>
  <c r="AA53" i="21"/>
  <c r="AA55" i="22"/>
  <c r="AA55" i="20"/>
  <c r="AA54" i="17"/>
  <c r="AA54" i="18"/>
  <c r="AA55" i="19"/>
  <c r="AA54" i="15"/>
  <c r="AA53" i="16"/>
  <c r="AA54" i="12"/>
  <c r="AA53" i="14"/>
  <c r="AA53" i="11"/>
  <c r="AA53" i="13"/>
  <c r="AA54" i="10"/>
  <c r="AA50" i="5"/>
  <c r="AA53" i="7"/>
  <c r="AA54" i="4"/>
  <c r="AA54" i="9"/>
  <c r="AA55" i="6"/>
  <c r="AA54" i="8"/>
  <c r="R55" i="25"/>
  <c r="S55" s="1"/>
  <c r="O56" i="24"/>
  <c r="P56" s="1"/>
  <c r="O55" i="25"/>
  <c r="P55" s="1"/>
  <c r="R56" i="24"/>
  <c r="S56" s="1"/>
  <c r="R56" i="22"/>
  <c r="S56" s="1"/>
  <c r="O54" i="21"/>
  <c r="P54" s="1"/>
  <c r="R54"/>
  <c r="S54" s="1"/>
  <c r="O56" i="22"/>
  <c r="P56" s="1"/>
  <c r="O56" i="20"/>
  <c r="P56" s="1"/>
  <c r="O56" i="19"/>
  <c r="O55" i="17"/>
  <c r="R56" i="20"/>
  <c r="S56" s="1"/>
  <c r="O55" i="18"/>
  <c r="R54" i="14"/>
  <c r="S54" s="1"/>
  <c r="O54" i="16"/>
  <c r="P54" s="1"/>
  <c r="R55" i="15"/>
  <c r="S55" s="1"/>
  <c r="R54" i="16"/>
  <c r="S54" s="1"/>
  <c r="O55" i="15"/>
  <c r="P55" s="1"/>
  <c r="R54" i="13"/>
  <c r="S54" s="1"/>
  <c r="O55" i="12"/>
  <c r="P55" s="1"/>
  <c r="O54" i="14"/>
  <c r="P54" s="1"/>
  <c r="R55" i="12"/>
  <c r="S55" s="1"/>
  <c r="O54" i="11"/>
  <c r="P54" s="1"/>
  <c r="O54" i="13"/>
  <c r="P54" s="1"/>
  <c r="R54" i="11"/>
  <c r="S54" s="1"/>
  <c r="O55" i="10"/>
  <c r="R56" i="6"/>
  <c r="S56" s="1"/>
  <c r="O54" i="7"/>
  <c r="O55" i="4"/>
  <c r="O55" i="9"/>
  <c r="O56" i="6"/>
  <c r="P56" s="1"/>
  <c r="O55" i="8"/>
  <c r="O51" i="5"/>
  <c r="F56" i="25"/>
  <c r="G56" s="1"/>
  <c r="C57" i="24"/>
  <c r="D57" s="1"/>
  <c r="C56" i="25"/>
  <c r="D56" s="1"/>
  <c r="F57" i="24"/>
  <c r="G57" s="1"/>
  <c r="F57" i="22"/>
  <c r="G57" s="1"/>
  <c r="C55" i="21"/>
  <c r="D55" s="1"/>
  <c r="F55"/>
  <c r="G55" s="1"/>
  <c r="C57" i="22"/>
  <c r="D57" s="1"/>
  <c r="C57" i="20"/>
  <c r="D57" s="1"/>
  <c r="C57" i="19"/>
  <c r="C56" i="18"/>
  <c r="D56" s="1"/>
  <c r="F56"/>
  <c r="G56" s="1"/>
  <c r="C56" i="17"/>
  <c r="F57" i="20"/>
  <c r="G57" s="1"/>
  <c r="F55" i="14"/>
  <c r="G55" s="1"/>
  <c r="C55" i="16"/>
  <c r="D55" s="1"/>
  <c r="F56" i="15"/>
  <c r="G56" s="1"/>
  <c r="F55" i="16"/>
  <c r="G55" s="1"/>
  <c r="C56" i="15"/>
  <c r="D56" s="1"/>
  <c r="F55" i="13"/>
  <c r="G55" s="1"/>
  <c r="C56" i="12"/>
  <c r="D56" s="1"/>
  <c r="C55" i="14"/>
  <c r="D55" s="1"/>
  <c r="F56" i="12"/>
  <c r="G56" s="1"/>
  <c r="C55" i="11"/>
  <c r="D55" s="1"/>
  <c r="C55" i="13"/>
  <c r="D55" s="1"/>
  <c r="F55" i="11"/>
  <c r="G55" s="1"/>
  <c r="C56" i="10"/>
  <c r="F57" i="6"/>
  <c r="G57" s="1"/>
  <c r="C55" i="7"/>
  <c r="D55" s="1"/>
  <c r="F52" i="5"/>
  <c r="G52" s="1"/>
  <c r="C56" i="4"/>
  <c r="C56" i="9"/>
  <c r="C57" i="6"/>
  <c r="D57" s="1"/>
  <c r="C56" i="8"/>
  <c r="F55" i="7"/>
  <c r="G55" s="1"/>
  <c r="C52" i="5"/>
  <c r="D52" s="1"/>
  <c r="AA57" i="24"/>
  <c r="AA56" i="25"/>
  <c r="C48" i="23"/>
  <c r="D48" s="1"/>
  <c r="AA55" i="21"/>
  <c r="AA57" i="22"/>
  <c r="AA57" i="20"/>
  <c r="AA57" i="19"/>
  <c r="AA56" i="18"/>
  <c r="AA56" i="17"/>
  <c r="AA55" i="16"/>
  <c r="AA56" i="12"/>
  <c r="AA55" i="14"/>
  <c r="AA55" i="11"/>
  <c r="AA55" i="13"/>
  <c r="AA56" i="15"/>
  <c r="AA56" i="10"/>
  <c r="AA55" i="7"/>
  <c r="AA56" i="4"/>
  <c r="AA56" i="9"/>
  <c r="AA57" i="6"/>
  <c r="AA52" i="5"/>
  <c r="AA56" i="8"/>
  <c r="R57" i="25"/>
  <c r="S57" s="1"/>
  <c r="O58" i="24"/>
  <c r="P58" s="1"/>
  <c r="O57" i="25"/>
  <c r="P57" s="1"/>
  <c r="R58" i="24"/>
  <c r="S58" s="1"/>
  <c r="R58" i="22"/>
  <c r="S58" s="1"/>
  <c r="O56" i="21"/>
  <c r="P56" s="1"/>
  <c r="R56"/>
  <c r="S56" s="1"/>
  <c r="O58" i="22"/>
  <c r="P58" s="1"/>
  <c r="O58" i="19"/>
  <c r="O58" i="20"/>
  <c r="P58" s="1"/>
  <c r="O57" i="18"/>
  <c r="O57" i="17"/>
  <c r="R58" i="20"/>
  <c r="S58" s="1"/>
  <c r="R56" i="14"/>
  <c r="S56" s="1"/>
  <c r="O56" i="16"/>
  <c r="P56" s="1"/>
  <c r="O57" i="15"/>
  <c r="P57" s="1"/>
  <c r="R56" i="16"/>
  <c r="S56" s="1"/>
  <c r="R57" i="15"/>
  <c r="S57" s="1"/>
  <c r="R56" i="13"/>
  <c r="S56" s="1"/>
  <c r="O57" i="12"/>
  <c r="P57" s="1"/>
  <c r="R57"/>
  <c r="S57" s="1"/>
  <c r="O56" i="11"/>
  <c r="P56" s="1"/>
  <c r="O56" i="13"/>
  <c r="P56" s="1"/>
  <c r="O56" i="14"/>
  <c r="P56" s="1"/>
  <c r="R56" i="11"/>
  <c r="S56" s="1"/>
  <c r="O57" i="10"/>
  <c r="R58" i="6"/>
  <c r="S58" s="1"/>
  <c r="O56" i="7"/>
  <c r="O53" i="5"/>
  <c r="O57" i="4"/>
  <c r="O57" i="9"/>
  <c r="O58" i="6"/>
  <c r="P58" s="1"/>
  <c r="O57" i="8"/>
  <c r="F58" i="25"/>
  <c r="G58" s="1"/>
  <c r="C59" i="24"/>
  <c r="D59" s="1"/>
  <c r="C58" i="25"/>
  <c r="D58" s="1"/>
  <c r="F59" i="24"/>
  <c r="G59" s="1"/>
  <c r="F59" i="22"/>
  <c r="G59" s="1"/>
  <c r="C57" i="21"/>
  <c r="D57" s="1"/>
  <c r="F57"/>
  <c r="G57" s="1"/>
  <c r="C59" i="22"/>
  <c r="D59" s="1"/>
  <c r="C59" i="19"/>
  <c r="C59" i="20"/>
  <c r="D59" s="1"/>
  <c r="C58" i="18"/>
  <c r="D58" s="1"/>
  <c r="F58"/>
  <c r="G58" s="1"/>
  <c r="C58" i="17"/>
  <c r="F59" i="20"/>
  <c r="G59" s="1"/>
  <c r="F57" i="14"/>
  <c r="G57" s="1"/>
  <c r="C57" i="16"/>
  <c r="D57" s="1"/>
  <c r="C58" i="15"/>
  <c r="D58" s="1"/>
  <c r="F57" i="16"/>
  <c r="G57" s="1"/>
  <c r="F58" i="15"/>
  <c r="G58" s="1"/>
  <c r="F57" i="13"/>
  <c r="G57" s="1"/>
  <c r="C58" i="12"/>
  <c r="D58" s="1"/>
  <c r="F58"/>
  <c r="G58" s="1"/>
  <c r="C57" i="11"/>
  <c r="D57" s="1"/>
  <c r="C57" i="13"/>
  <c r="D57" s="1"/>
  <c r="F57" i="11"/>
  <c r="G57" s="1"/>
  <c r="C57" i="14"/>
  <c r="D57" s="1"/>
  <c r="C58" i="10"/>
  <c r="F59" i="6"/>
  <c r="G59" s="1"/>
  <c r="C57" i="7"/>
  <c r="D57" s="1"/>
  <c r="C54" i="5"/>
  <c r="D54" s="1"/>
  <c r="C58" i="4"/>
  <c r="C58" i="9"/>
  <c r="C59" i="6"/>
  <c r="D59" s="1"/>
  <c r="C58" i="8"/>
  <c r="F57" i="7"/>
  <c r="G57" s="1"/>
  <c r="F54" i="5"/>
  <c r="G54" s="1"/>
  <c r="AA59" i="24"/>
  <c r="C50" i="23"/>
  <c r="D50" s="1"/>
  <c r="AA58" i="25"/>
  <c r="AA57" i="21"/>
  <c r="AA59" i="22"/>
  <c r="AA59" i="20"/>
  <c r="AA59" i="19"/>
  <c r="AA58" i="18"/>
  <c r="AA58" i="17"/>
  <c r="AA58" i="15"/>
  <c r="AA57" i="16"/>
  <c r="AA58" i="12"/>
  <c r="AA57" i="11"/>
  <c r="AA57" i="14"/>
  <c r="AA57" i="13"/>
  <c r="AA58" i="10"/>
  <c r="AA54" i="5"/>
  <c r="AA57" i="7"/>
  <c r="AA58" i="4"/>
  <c r="AA58" i="9"/>
  <c r="AA59" i="6"/>
  <c r="AA58" i="8"/>
  <c r="R59" i="25"/>
  <c r="S59" s="1"/>
  <c r="O60" i="24"/>
  <c r="P60" s="1"/>
  <c r="O60" i="22"/>
  <c r="P60" s="1"/>
  <c r="O59" i="25"/>
  <c r="P59" s="1"/>
  <c r="R60" i="24"/>
  <c r="S60" s="1"/>
  <c r="R60" i="22"/>
  <c r="S60" s="1"/>
  <c r="O58" i="21"/>
  <c r="P58" s="1"/>
  <c r="R58"/>
  <c r="S58" s="1"/>
  <c r="O60" i="19"/>
  <c r="O60" i="20"/>
  <c r="P60" s="1"/>
  <c r="O59" i="18"/>
  <c r="O59" i="17"/>
  <c r="R60" i="20"/>
  <c r="S60" s="1"/>
  <c r="R58" i="14"/>
  <c r="S58" s="1"/>
  <c r="O58" i="16"/>
  <c r="P58" s="1"/>
  <c r="R59" i="15"/>
  <c r="S59" s="1"/>
  <c r="R58" i="16"/>
  <c r="S58" s="1"/>
  <c r="O59" i="15"/>
  <c r="P59" s="1"/>
  <c r="R58" i="13"/>
  <c r="S58" s="1"/>
  <c r="O59" i="12"/>
  <c r="P59" s="1"/>
  <c r="R59"/>
  <c r="S59" s="1"/>
  <c r="O58" i="11"/>
  <c r="P58" s="1"/>
  <c r="O58" i="13"/>
  <c r="P58" s="1"/>
  <c r="O58" i="14"/>
  <c r="P58" s="1"/>
  <c r="R58" i="11"/>
  <c r="S58" s="1"/>
  <c r="O59" i="10"/>
  <c r="R60" i="6"/>
  <c r="S60" s="1"/>
  <c r="O58" i="7"/>
  <c r="O59" i="4"/>
  <c r="O59" i="9"/>
  <c r="O60" i="6"/>
  <c r="P60" s="1"/>
  <c r="O59" i="8"/>
  <c r="O55" i="5"/>
  <c r="F60" i="25"/>
  <c r="G60" s="1"/>
  <c r="C61" i="24"/>
  <c r="D61" s="1"/>
  <c r="C61" i="22"/>
  <c r="D61" s="1"/>
  <c r="C60" i="25"/>
  <c r="D60" s="1"/>
  <c r="F61" i="24"/>
  <c r="G61" s="1"/>
  <c r="F61" i="22"/>
  <c r="G61" s="1"/>
  <c r="C59" i="21"/>
  <c r="D59" s="1"/>
  <c r="F59"/>
  <c r="G59" s="1"/>
  <c r="C61" i="19"/>
  <c r="C61" i="20"/>
  <c r="D61" s="1"/>
  <c r="C60" i="18"/>
  <c r="D60" s="1"/>
  <c r="F60"/>
  <c r="G60" s="1"/>
  <c r="C60" i="17"/>
  <c r="F61" i="20"/>
  <c r="G61" s="1"/>
  <c r="F59" i="14"/>
  <c r="G59" s="1"/>
  <c r="C59" i="16"/>
  <c r="D59" s="1"/>
  <c r="F60" i="15"/>
  <c r="G60" s="1"/>
  <c r="F59" i="16"/>
  <c r="G59" s="1"/>
  <c r="C60" i="15"/>
  <c r="D60" s="1"/>
  <c r="F59" i="13"/>
  <c r="G59" s="1"/>
  <c r="C60" i="12"/>
  <c r="D60" s="1"/>
  <c r="F60"/>
  <c r="G60" s="1"/>
  <c r="C59" i="11"/>
  <c r="D59" s="1"/>
  <c r="C59" i="13"/>
  <c r="D59" s="1"/>
  <c r="C59" i="14"/>
  <c r="D59" s="1"/>
  <c r="F59" i="11"/>
  <c r="G59" s="1"/>
  <c r="C60" i="10"/>
  <c r="F61" i="6"/>
  <c r="G61" s="1"/>
  <c r="C59" i="7"/>
  <c r="D59" s="1"/>
  <c r="F56" i="5"/>
  <c r="G56" s="1"/>
  <c r="C60" i="4"/>
  <c r="C60" i="9"/>
  <c r="C61" i="6"/>
  <c r="D61" s="1"/>
  <c r="C60" i="8"/>
  <c r="F59" i="7"/>
  <c r="G59" s="1"/>
  <c r="C56" i="5"/>
  <c r="D56" s="1"/>
  <c r="AA61" i="24"/>
  <c r="AA61" i="22"/>
  <c r="AA60" i="25"/>
  <c r="C52" i="23"/>
  <c r="D52" s="1"/>
  <c r="AA59" i="21"/>
  <c r="AA61" i="19"/>
  <c r="AA61" i="20"/>
  <c r="AA60" i="18"/>
  <c r="AA60" i="17"/>
  <c r="AA59" i="16"/>
  <c r="AA60" i="15"/>
  <c r="AA60" i="12"/>
  <c r="AA59" i="11"/>
  <c r="AA59" i="13"/>
  <c r="AA59" i="14"/>
  <c r="AA60" i="10"/>
  <c r="AA59" i="7"/>
  <c r="AA60" i="4"/>
  <c r="AA60" i="9"/>
  <c r="AA61" i="6"/>
  <c r="AA56" i="5"/>
  <c r="AA60" i="8"/>
  <c r="R61" i="25"/>
  <c r="S61" s="1"/>
  <c r="O62" i="24"/>
  <c r="P62" s="1"/>
  <c r="O62" i="22"/>
  <c r="P62" s="1"/>
  <c r="O61" i="25"/>
  <c r="P61" s="1"/>
  <c r="R62" i="24"/>
  <c r="S62" s="1"/>
  <c r="R62" i="22"/>
  <c r="S62" s="1"/>
  <c r="O60" i="21"/>
  <c r="P60" s="1"/>
  <c r="R60"/>
  <c r="S60" s="1"/>
  <c r="O62" i="19"/>
  <c r="O62" i="20"/>
  <c r="P62" s="1"/>
  <c r="O61" i="18"/>
  <c r="O61" i="17"/>
  <c r="R62" i="20"/>
  <c r="S62" s="1"/>
  <c r="R60" i="14"/>
  <c r="S60" s="1"/>
  <c r="O60" i="16"/>
  <c r="P60" s="1"/>
  <c r="O61" i="15"/>
  <c r="P61" s="1"/>
  <c r="R60" i="16"/>
  <c r="S60" s="1"/>
  <c r="R61" i="15"/>
  <c r="S61" s="1"/>
  <c r="R60" i="13"/>
  <c r="S60" s="1"/>
  <c r="O61" i="12"/>
  <c r="P61" s="1"/>
  <c r="R61"/>
  <c r="S61" s="1"/>
  <c r="O60" i="11"/>
  <c r="P60" s="1"/>
  <c r="O60" i="14"/>
  <c r="P60" s="1"/>
  <c r="O60" i="13"/>
  <c r="P60" s="1"/>
  <c r="O61" i="10"/>
  <c r="R62" i="6"/>
  <c r="S62" s="1"/>
  <c r="R60" i="11"/>
  <c r="S60" s="1"/>
  <c r="O60" i="7"/>
  <c r="O57" i="5"/>
  <c r="O61" i="4"/>
  <c r="O61" i="9"/>
  <c r="O62" i="6"/>
  <c r="P62" s="1"/>
  <c r="O61" i="8"/>
  <c r="F62" i="25"/>
  <c r="G62" s="1"/>
  <c r="C63" i="24"/>
  <c r="D63" s="1"/>
  <c r="C63" i="22"/>
  <c r="D63" s="1"/>
  <c r="C62" i="25"/>
  <c r="D62" s="1"/>
  <c r="F63" i="24"/>
  <c r="G63" s="1"/>
  <c r="F63" i="22"/>
  <c r="G63" s="1"/>
  <c r="C61" i="21"/>
  <c r="D61" s="1"/>
  <c r="F61"/>
  <c r="G61" s="1"/>
  <c r="C63" i="19"/>
  <c r="C63" i="20"/>
  <c r="D63" s="1"/>
  <c r="C62" i="18"/>
  <c r="D62" s="1"/>
  <c r="F62"/>
  <c r="G62" s="1"/>
  <c r="C62" i="17"/>
  <c r="F63" i="20"/>
  <c r="G63" s="1"/>
  <c r="F61" i="14"/>
  <c r="G61" s="1"/>
  <c r="C61" i="16"/>
  <c r="D61" s="1"/>
  <c r="C62" i="15"/>
  <c r="D62" s="1"/>
  <c r="F61" i="16"/>
  <c r="G61" s="1"/>
  <c r="F62" i="15"/>
  <c r="G62" s="1"/>
  <c r="F61" i="13"/>
  <c r="G61" s="1"/>
  <c r="C62" i="12"/>
  <c r="D62" s="1"/>
  <c r="F62"/>
  <c r="G62" s="1"/>
  <c r="C61" i="11"/>
  <c r="D61" s="1"/>
  <c r="C61" i="13"/>
  <c r="D61" s="1"/>
  <c r="C61" i="14"/>
  <c r="D61" s="1"/>
  <c r="C62" i="10"/>
  <c r="F63" i="6"/>
  <c r="G63" s="1"/>
  <c r="C61" i="7"/>
  <c r="D61" s="1"/>
  <c r="C58" i="5"/>
  <c r="D58" s="1"/>
  <c r="C62" i="4"/>
  <c r="C62" i="9"/>
  <c r="C63" i="6"/>
  <c r="D63" s="1"/>
  <c r="F61" i="11"/>
  <c r="G61" s="1"/>
  <c r="C62" i="8"/>
  <c r="F61" i="7"/>
  <c r="G61" s="1"/>
  <c r="F58" i="5"/>
  <c r="G58" s="1"/>
  <c r="AA63" i="24"/>
  <c r="C54" i="23"/>
  <c r="D54" s="1"/>
  <c r="AA63" i="22"/>
  <c r="AA62" i="25"/>
  <c r="AA61" i="21"/>
  <c r="AA63" i="19"/>
  <c r="AA63" i="20"/>
  <c r="AA62" i="18"/>
  <c r="AA62" i="17"/>
  <c r="AA62" i="15"/>
  <c r="AA61" i="16"/>
  <c r="AA62" i="12"/>
  <c r="AA61" i="11"/>
  <c r="AA61" i="13"/>
  <c r="AA61" i="14"/>
  <c r="AA62" i="10"/>
  <c r="AA58" i="5"/>
  <c r="AA61" i="7"/>
  <c r="AA62" i="4"/>
  <c r="AA62" i="9"/>
  <c r="AA63" i="6"/>
  <c r="AA62" i="8"/>
  <c r="AA28" i="3"/>
  <c r="R63" i="25"/>
  <c r="S63" s="1"/>
  <c r="O64" i="24"/>
  <c r="P64" s="1"/>
  <c r="O64" i="22"/>
  <c r="P64" s="1"/>
  <c r="O63" i="25"/>
  <c r="P63" s="1"/>
  <c r="R64" i="24"/>
  <c r="S64" s="1"/>
  <c r="R64" i="22"/>
  <c r="S64" s="1"/>
  <c r="O62" i="21"/>
  <c r="P62" s="1"/>
  <c r="R62"/>
  <c r="S62" s="1"/>
  <c r="O64" i="20"/>
  <c r="P64" s="1"/>
  <c r="O63" i="18"/>
  <c r="O64" i="19"/>
  <c r="O63" i="17"/>
  <c r="R64" i="20"/>
  <c r="S64" s="1"/>
  <c r="R62" i="14"/>
  <c r="S62" s="1"/>
  <c r="O62" i="16"/>
  <c r="P62" s="1"/>
  <c r="R63" i="15"/>
  <c r="S63" s="1"/>
  <c r="R62" i="16"/>
  <c r="S62" s="1"/>
  <c r="O63" i="15"/>
  <c r="P63" s="1"/>
  <c r="R62" i="13"/>
  <c r="S62" s="1"/>
  <c r="O63" i="12"/>
  <c r="P63" s="1"/>
  <c r="R63"/>
  <c r="S63" s="1"/>
  <c r="O62" i="11"/>
  <c r="P62" s="1"/>
  <c r="O62" i="13"/>
  <c r="P62" s="1"/>
  <c r="O62" i="14"/>
  <c r="P62" s="1"/>
  <c r="O63" i="10"/>
  <c r="R64" i="6"/>
  <c r="S64" s="1"/>
  <c r="O62" i="7"/>
  <c r="O63" i="4"/>
  <c r="R29" i="3"/>
  <c r="S29" s="1"/>
  <c r="O63" i="9"/>
  <c r="O64" i="6"/>
  <c r="P64" s="1"/>
  <c r="R62" i="11"/>
  <c r="S62" s="1"/>
  <c r="O63" i="8"/>
  <c r="O59" i="5"/>
  <c r="O29" i="3"/>
  <c r="P29" s="1"/>
  <c r="F64" i="25"/>
  <c r="G64" s="1"/>
  <c r="C65" i="24"/>
  <c r="D65" s="1"/>
  <c r="C65" i="22"/>
  <c r="D65" s="1"/>
  <c r="C64" i="25"/>
  <c r="D64" s="1"/>
  <c r="F65" i="24"/>
  <c r="G65" s="1"/>
  <c r="F65" i="22"/>
  <c r="G65" s="1"/>
  <c r="C63" i="21"/>
  <c r="D63" s="1"/>
  <c r="C65" i="19"/>
  <c r="F63" i="21"/>
  <c r="G63" s="1"/>
  <c r="C65" i="20"/>
  <c r="D65" s="1"/>
  <c r="C64" i="18"/>
  <c r="D64" s="1"/>
  <c r="F64"/>
  <c r="G64" s="1"/>
  <c r="C64" i="17"/>
  <c r="F65" i="20"/>
  <c r="G65" s="1"/>
  <c r="F63" i="14"/>
  <c r="G63" s="1"/>
  <c r="C63" i="16"/>
  <c r="D63" s="1"/>
  <c r="F64" i="15"/>
  <c r="G64" s="1"/>
  <c r="F63" i="16"/>
  <c r="G63" s="1"/>
  <c r="C64" i="15"/>
  <c r="D64" s="1"/>
  <c r="F63" i="13"/>
  <c r="G63" s="1"/>
  <c r="C64" i="12"/>
  <c r="D64" s="1"/>
  <c r="F64"/>
  <c r="G64" s="1"/>
  <c r="C63" i="11"/>
  <c r="D63" s="1"/>
  <c r="C63" i="14"/>
  <c r="D63" s="1"/>
  <c r="C63" i="13"/>
  <c r="D63" s="1"/>
  <c r="C64" i="10"/>
  <c r="F65" i="6"/>
  <c r="G65" s="1"/>
  <c r="F63" i="11"/>
  <c r="G63" s="1"/>
  <c r="C63" i="7"/>
  <c r="D63" s="1"/>
  <c r="F60" i="5"/>
  <c r="G60" s="1"/>
  <c r="C64" i="4"/>
  <c r="F30" i="3"/>
  <c r="G30" s="1"/>
  <c r="C64" i="9"/>
  <c r="C65" i="6"/>
  <c r="D65" s="1"/>
  <c r="C64" i="8"/>
  <c r="F63" i="7"/>
  <c r="G63" s="1"/>
  <c r="C60" i="5"/>
  <c r="D60" s="1"/>
  <c r="C30" i="3"/>
  <c r="D30" s="1"/>
  <c r="AA65" i="24"/>
  <c r="AA65" i="22"/>
  <c r="AA64" i="25"/>
  <c r="C56" i="23"/>
  <c r="D56" s="1"/>
  <c r="AA63" i="21"/>
  <c r="AA65" i="20"/>
  <c r="AA64" i="18"/>
  <c r="AA65" i="19"/>
  <c r="AA64" i="17"/>
  <c r="AA63" i="16"/>
  <c r="AA64" i="12"/>
  <c r="AA63" i="11"/>
  <c r="AA63" i="13"/>
  <c r="AA63" i="14"/>
  <c r="AA64" i="15"/>
  <c r="AA64" i="10"/>
  <c r="AA63" i="7"/>
  <c r="AA64" i="4"/>
  <c r="AA64" i="9"/>
  <c r="AA65" i="6"/>
  <c r="AA60" i="5"/>
  <c r="AA64" i="8"/>
  <c r="AA30" i="3"/>
  <c r="R65" i="25"/>
  <c r="S65" s="1"/>
  <c r="O66" i="24"/>
  <c r="P66" s="1"/>
  <c r="O66" i="22"/>
  <c r="P66" s="1"/>
  <c r="O65" i="25"/>
  <c r="P65" s="1"/>
  <c r="R66" i="24"/>
  <c r="S66" s="1"/>
  <c r="R66" i="22"/>
  <c r="S66" s="1"/>
  <c r="O64" i="21"/>
  <c r="P64" s="1"/>
  <c r="R64"/>
  <c r="S64" s="1"/>
  <c r="O66" i="19"/>
  <c r="O66" i="20"/>
  <c r="P66" s="1"/>
  <c r="O65" i="18"/>
  <c r="O65" i="17"/>
  <c r="R66" i="20"/>
  <c r="S66" s="1"/>
  <c r="R64" i="14"/>
  <c r="S64" s="1"/>
  <c r="O64" i="16"/>
  <c r="P64" s="1"/>
  <c r="O65" i="15"/>
  <c r="P65" s="1"/>
  <c r="R64" i="16"/>
  <c r="S64" s="1"/>
  <c r="R65" i="15"/>
  <c r="S65" s="1"/>
  <c r="R64" i="13"/>
  <c r="S64" s="1"/>
  <c r="O65" i="12"/>
  <c r="P65" s="1"/>
  <c r="R65"/>
  <c r="S65" s="1"/>
  <c r="O64" i="11"/>
  <c r="P64" s="1"/>
  <c r="O64" i="13"/>
  <c r="P64" s="1"/>
  <c r="O64" i="14"/>
  <c r="P64" s="1"/>
  <c r="O65" i="10"/>
  <c r="R66" i="6"/>
  <c r="S66" s="1"/>
  <c r="R64" i="11"/>
  <c r="S64" s="1"/>
  <c r="O64" i="7"/>
  <c r="O61" i="5"/>
  <c r="O65" i="4"/>
  <c r="R31" i="3"/>
  <c r="S31" s="1"/>
  <c r="O65" i="9"/>
  <c r="O66" i="6"/>
  <c r="P66" s="1"/>
  <c r="O65" i="8"/>
  <c r="O31" i="3"/>
  <c r="P31" s="1"/>
  <c r="C67" i="19"/>
  <c r="C67" i="20"/>
  <c r="D67" s="1"/>
  <c r="C66" i="18"/>
  <c r="D66" s="1"/>
  <c r="F66"/>
  <c r="G66" s="1"/>
  <c r="C66" i="17"/>
  <c r="F67" i="20"/>
  <c r="G67" s="1"/>
  <c r="F65" i="14"/>
  <c r="G65" s="1"/>
  <c r="C65" i="16"/>
  <c r="D65" s="1"/>
  <c r="C66" i="15"/>
  <c r="D66" s="1"/>
  <c r="F65" i="16"/>
  <c r="G65" s="1"/>
  <c r="F66" i="15"/>
  <c r="G66" s="1"/>
  <c r="F65" i="13"/>
  <c r="G65" s="1"/>
  <c r="C66" i="12"/>
  <c r="D66" s="1"/>
  <c r="F66"/>
  <c r="G66" s="1"/>
  <c r="C65" i="11"/>
  <c r="D65" s="1"/>
  <c r="C65" i="13"/>
  <c r="D65" s="1"/>
  <c r="C65" i="14"/>
  <c r="D65" s="1"/>
  <c r="C66" i="10"/>
  <c r="F67" i="6"/>
  <c r="G67" s="1"/>
  <c r="C65" i="7"/>
  <c r="D65" s="1"/>
  <c r="C62" i="5"/>
  <c r="D62" s="1"/>
  <c r="C66" i="4"/>
  <c r="C66" i="9"/>
  <c r="C67" i="6"/>
  <c r="D67" s="1"/>
  <c r="F65" i="11"/>
  <c r="G65" s="1"/>
  <c r="C66" i="8"/>
  <c r="F65" i="7"/>
  <c r="G65" s="1"/>
  <c r="F62" i="5"/>
  <c r="G62" s="1"/>
  <c r="AA67" i="24"/>
  <c r="AA67" i="22"/>
  <c r="AA66" i="25"/>
  <c r="AA67" i="20"/>
  <c r="AA65" i="21"/>
  <c r="AA67" i="19"/>
  <c r="AA66" i="18"/>
  <c r="AA66" i="17"/>
  <c r="AD66" s="1"/>
  <c r="AA65" i="14"/>
  <c r="AA66" i="15"/>
  <c r="AA65" i="13"/>
  <c r="AA66" i="12"/>
  <c r="AA66" i="9"/>
  <c r="AD66" s="1"/>
  <c r="AA65" i="11"/>
  <c r="AA62" i="5"/>
  <c r="AA65" i="7"/>
  <c r="AA66" i="4"/>
  <c r="AA32" i="3"/>
  <c r="AD32" s="1"/>
  <c r="AA66" i="8"/>
  <c r="O71" i="18"/>
  <c r="O71" i="10"/>
  <c r="R71" s="1"/>
  <c r="O71" i="9"/>
  <c r="R71" s="1"/>
  <c r="O67" i="5"/>
  <c r="R67" s="1"/>
  <c r="O71" i="8"/>
  <c r="R71" s="1"/>
  <c r="O71" i="4"/>
  <c r="R71" s="1"/>
  <c r="C69" i="20"/>
  <c r="D69" s="1"/>
  <c r="C69" i="19"/>
  <c r="F68" i="18"/>
  <c r="G68" s="1"/>
  <c r="F69" i="20"/>
  <c r="G69" s="1"/>
  <c r="C68" i="18"/>
  <c r="D68" s="1"/>
  <c r="C68" i="17"/>
  <c r="C67" i="14"/>
  <c r="D67" s="1"/>
  <c r="C67" i="16"/>
  <c r="D67" s="1"/>
  <c r="C68" i="15"/>
  <c r="D68" s="1"/>
  <c r="F67" i="16"/>
  <c r="G67" s="1"/>
  <c r="F68" i="15"/>
  <c r="G68" s="1"/>
  <c r="F67" i="13"/>
  <c r="G67" s="1"/>
  <c r="F67" i="14"/>
  <c r="G67" s="1"/>
  <c r="C68" i="12"/>
  <c r="D68" s="1"/>
  <c r="C67" i="11"/>
  <c r="D67" s="1"/>
  <c r="C67" i="13"/>
  <c r="D67" s="1"/>
  <c r="F68" i="12"/>
  <c r="G68" s="1"/>
  <c r="F67" i="11"/>
  <c r="G67" s="1"/>
  <c r="C68" i="10"/>
  <c r="C68" i="9"/>
  <c r="F69" i="6"/>
  <c r="G69" s="1"/>
  <c r="C64" i="5"/>
  <c r="D64" s="1"/>
  <c r="C68" i="8"/>
  <c r="C67" i="7"/>
  <c r="D67" s="1"/>
  <c r="C68" i="4"/>
  <c r="C69" i="6"/>
  <c r="D69" s="1"/>
  <c r="F64" i="5"/>
  <c r="G64" s="1"/>
  <c r="F67" i="7"/>
  <c r="G67" s="1"/>
  <c r="C71" i="20"/>
  <c r="D71" s="1"/>
  <c r="C71" i="19"/>
  <c r="F71" i="20"/>
  <c r="G71" s="1"/>
  <c r="F70" i="18"/>
  <c r="G70" s="1"/>
  <c r="C70"/>
  <c r="D70" s="1"/>
  <c r="C70" i="17"/>
  <c r="F69" i="16"/>
  <c r="G69" s="1"/>
  <c r="C69" i="14"/>
  <c r="D69" s="1"/>
  <c r="C70" i="15"/>
  <c r="D70" s="1"/>
  <c r="F70"/>
  <c r="G70" s="1"/>
  <c r="F69" i="13"/>
  <c r="G69" s="1"/>
  <c r="C69"/>
  <c r="D69" s="1"/>
  <c r="C70" i="12"/>
  <c r="D70" s="1"/>
  <c r="C69" i="11"/>
  <c r="D69" s="1"/>
  <c r="C69" i="16"/>
  <c r="D69" s="1"/>
  <c r="F70" i="12"/>
  <c r="G70" s="1"/>
  <c r="F69" i="11"/>
  <c r="G69" s="1"/>
  <c r="C70" i="10"/>
  <c r="F69" i="14"/>
  <c r="G69" s="1"/>
  <c r="C70" i="9"/>
  <c r="F71" i="6"/>
  <c r="G71" s="1"/>
  <c r="C66" i="5"/>
  <c r="D66" s="1"/>
  <c r="C70" i="8"/>
  <c r="C69" i="7"/>
  <c r="D69" s="1"/>
  <c r="C70" i="4"/>
  <c r="C71" i="6"/>
  <c r="D71" s="1"/>
  <c r="F66" i="5"/>
  <c r="G66" s="1"/>
  <c r="F69" i="7"/>
  <c r="G69" s="1"/>
  <c r="R14" i="25"/>
  <c r="R14" i="24"/>
  <c r="R14" i="20"/>
  <c r="R14" i="22"/>
  <c r="K8" i="10"/>
  <c r="Q8"/>
  <c r="G93" i="3"/>
  <c r="I13" i="4"/>
  <c r="L13" i="11"/>
  <c r="R14" i="12"/>
  <c r="O13" i="14"/>
  <c r="O13" i="11"/>
  <c r="O14" i="25"/>
  <c r="O14" i="24"/>
  <c r="O14" i="22"/>
  <c r="O14" i="20"/>
  <c r="O14" i="12"/>
  <c r="D93" i="3"/>
  <c r="S93"/>
  <c r="C13" i="13"/>
  <c r="C14" i="12"/>
  <c r="L14" i="25"/>
  <c r="L14" i="24"/>
  <c r="L14" i="22"/>
  <c r="L14" i="20"/>
  <c r="L14" i="12"/>
  <c r="P93" i="3"/>
  <c r="I13" i="14"/>
  <c r="I13" i="11"/>
  <c r="I14" i="25"/>
  <c r="I14" i="22"/>
  <c r="I14" i="12"/>
  <c r="AH51" i="19"/>
  <c r="AH72" s="1"/>
  <c r="AF73" s="1"/>
  <c r="AJ51"/>
  <c r="AK51" s="1"/>
  <c r="G32" i="11"/>
  <c r="H8" s="1"/>
  <c r="C32" i="14"/>
  <c r="B8" s="1"/>
  <c r="D9" s="1"/>
  <c r="D10" s="1"/>
  <c r="G32"/>
  <c r="H8" s="1"/>
  <c r="K32"/>
  <c r="N8" s="1"/>
  <c r="M71" i="15"/>
  <c r="AJ49" i="19"/>
  <c r="AK49" s="1"/>
  <c r="AH49"/>
  <c r="E32" i="16"/>
  <c r="E8" s="1"/>
  <c r="M32"/>
  <c r="Q8" s="1"/>
  <c r="S9" s="1"/>
  <c r="S10" s="1"/>
  <c r="E8" i="18"/>
  <c r="G33" i="17"/>
  <c r="H8" s="1"/>
  <c r="AJ56" i="19"/>
  <c r="AK56" s="1"/>
  <c r="AH56"/>
  <c r="AK72"/>
  <c r="AJ46"/>
  <c r="AK46" s="1"/>
  <c r="AH46"/>
  <c r="AH48"/>
  <c r="AJ59"/>
  <c r="AK59" s="1"/>
  <c r="C34" i="22"/>
  <c r="B9" s="1"/>
  <c r="D10" s="1"/>
  <c r="D11" s="1"/>
  <c r="R11" i="19" l="1"/>
  <c r="Q63" i="3"/>
  <c r="D70" i="9"/>
  <c r="F70"/>
  <c r="G70" s="1"/>
  <c r="AB65" i="14"/>
  <c r="AD65"/>
  <c r="AE65" s="1"/>
  <c r="D70" i="4"/>
  <c r="F70"/>
  <c r="G70" s="1"/>
  <c r="D68"/>
  <c r="F68"/>
  <c r="G68" s="1"/>
  <c r="AB67" i="22"/>
  <c r="AD67"/>
  <c r="AE67" s="1"/>
  <c r="D66" i="4"/>
  <c r="F66"/>
  <c r="G66" s="1"/>
  <c r="AB64" i="10"/>
  <c r="AD64"/>
  <c r="AE64" s="1"/>
  <c r="AB66" i="4"/>
  <c r="AD66"/>
  <c r="AE66" s="1"/>
  <c r="AD65" i="21"/>
  <c r="AE65" s="1"/>
  <c r="AB65"/>
  <c r="F66" i="17"/>
  <c r="G66" s="1"/>
  <c r="D66"/>
  <c r="F67" i="19"/>
  <c r="G67" s="1"/>
  <c r="D67"/>
  <c r="P65" i="9"/>
  <c r="R65"/>
  <c r="S65" s="1"/>
  <c r="P64" i="7"/>
  <c r="R64"/>
  <c r="S64" s="1"/>
  <c r="R65" i="17"/>
  <c r="S65" s="1"/>
  <c r="P65"/>
  <c r="AB30" i="3"/>
  <c r="AD30"/>
  <c r="AE30" s="1"/>
  <c r="AB64" i="9"/>
  <c r="AD64"/>
  <c r="AE64" s="1"/>
  <c r="AD64" i="15"/>
  <c r="AE64" s="1"/>
  <c r="AB64"/>
  <c r="AD64" i="12"/>
  <c r="AE64" s="1"/>
  <c r="AB64"/>
  <c r="AD64" i="18"/>
  <c r="AE64" s="1"/>
  <c r="AB64"/>
  <c r="AD64" i="25"/>
  <c r="AE64" s="1"/>
  <c r="AB64"/>
  <c r="D64" i="9"/>
  <c r="F64"/>
  <c r="G64" s="1"/>
  <c r="F64" i="17"/>
  <c r="G64" s="1"/>
  <c r="D64"/>
  <c r="P63" i="4"/>
  <c r="R63"/>
  <c r="S63" s="1"/>
  <c r="R63" i="17"/>
  <c r="S63" s="1"/>
  <c r="P63"/>
  <c r="AB28" i="3"/>
  <c r="AD28"/>
  <c r="AE28" s="1"/>
  <c r="AB62" i="4"/>
  <c r="AD62"/>
  <c r="AE62" s="1"/>
  <c r="AD61" i="14"/>
  <c r="AE61" s="1"/>
  <c r="AB61"/>
  <c r="AD61" i="16"/>
  <c r="AE61" s="1"/>
  <c r="AB61"/>
  <c r="AB63" i="20"/>
  <c r="AD63"/>
  <c r="AE63" s="1"/>
  <c r="AB63" i="22"/>
  <c r="AD63"/>
  <c r="AE63" s="1"/>
  <c r="AD67" i="19"/>
  <c r="AE67" s="1"/>
  <c r="AB67"/>
  <c r="P61" i="5"/>
  <c r="R61"/>
  <c r="S61" s="1"/>
  <c r="R66" i="19"/>
  <c r="S66" s="1"/>
  <c r="P66"/>
  <c r="AD65" i="6"/>
  <c r="AE65" s="1"/>
  <c r="AB65"/>
  <c r="AB63" i="11"/>
  <c r="AD63"/>
  <c r="AE63" s="1"/>
  <c r="AB65" i="19"/>
  <c r="AD65"/>
  <c r="AE65" s="1"/>
  <c r="D68" i="9"/>
  <c r="F68"/>
  <c r="G68" s="1"/>
  <c r="AB67" i="24"/>
  <c r="AD67"/>
  <c r="AE67" s="1"/>
  <c r="AD65" i="11"/>
  <c r="AE65" s="1"/>
  <c r="AB65"/>
  <c r="AD66" i="15"/>
  <c r="AE66" s="1"/>
  <c r="AB66"/>
  <c r="D66" i="8"/>
  <c r="F66"/>
  <c r="G66" s="1"/>
  <c r="D66" i="10"/>
  <c r="F66"/>
  <c r="G66" s="1"/>
  <c r="P65"/>
  <c r="R65"/>
  <c r="S65" s="1"/>
  <c r="D70"/>
  <c r="F70"/>
  <c r="G70" s="1"/>
  <c r="F70" i="17"/>
  <c r="G70" s="1"/>
  <c r="D70"/>
  <c r="F71" i="19"/>
  <c r="G71" s="1"/>
  <c r="D71"/>
  <c r="D68" i="17"/>
  <c r="F68"/>
  <c r="G68" s="1"/>
  <c r="AB66" i="8"/>
  <c r="AD66"/>
  <c r="AE66" s="1"/>
  <c r="AB62" i="5"/>
  <c r="AD62"/>
  <c r="AE62" s="1"/>
  <c r="AB66" i="18"/>
  <c r="AD66"/>
  <c r="AE66" s="1"/>
  <c r="AD66" i="25"/>
  <c r="AE66" s="1"/>
  <c r="AB66"/>
  <c r="D66" i="9"/>
  <c r="F66"/>
  <c r="G66" s="1"/>
  <c r="P65" i="8"/>
  <c r="R65"/>
  <c r="S65" s="1"/>
  <c r="AD60" i="5"/>
  <c r="AE60" s="1"/>
  <c r="AB60"/>
  <c r="AD63" i="13"/>
  <c r="AE63" s="1"/>
  <c r="AB63"/>
  <c r="AD64" i="17"/>
  <c r="AE64" s="1"/>
  <c r="AB64"/>
  <c r="AB65" i="24"/>
  <c r="AD65"/>
  <c r="AE65" s="1"/>
  <c r="P59" i="5"/>
  <c r="R59"/>
  <c r="S59" s="1"/>
  <c r="R63" i="18"/>
  <c r="S63" s="1"/>
  <c r="P63"/>
  <c r="AD63" i="6"/>
  <c r="AE63" s="1"/>
  <c r="AB63"/>
  <c r="AB61" i="11"/>
  <c r="AD61"/>
  <c r="AE61" s="1"/>
  <c r="AD62" i="17"/>
  <c r="AE62" s="1"/>
  <c r="AB62"/>
  <c r="AB63" i="24"/>
  <c r="AD63"/>
  <c r="AE63" s="1"/>
  <c r="F62" i="17"/>
  <c r="G62" s="1"/>
  <c r="D62"/>
  <c r="D63" i="19"/>
  <c r="F63"/>
  <c r="G63" s="1"/>
  <c r="P61" i="4"/>
  <c r="R61"/>
  <c r="S61" s="1"/>
  <c r="AB60" i="10"/>
  <c r="AD60"/>
  <c r="AE60" s="1"/>
  <c r="AD60" i="12"/>
  <c r="AE60" s="1"/>
  <c r="AB60"/>
  <c r="D60" i="9"/>
  <c r="F60"/>
  <c r="G60" s="1"/>
  <c r="P55" i="5"/>
  <c r="R55"/>
  <c r="S55" s="1"/>
  <c r="AD57" i="13"/>
  <c r="AE57" s="1"/>
  <c r="AB57"/>
  <c r="AB59" i="19"/>
  <c r="AD59"/>
  <c r="AE59" s="1"/>
  <c r="D58" i="4"/>
  <c r="F58"/>
  <c r="G58" s="1"/>
  <c r="P56" i="7"/>
  <c r="R56"/>
  <c r="S56" s="1"/>
  <c r="AB56" i="4"/>
  <c r="AD56"/>
  <c r="AE56" s="1"/>
  <c r="AD55" i="13"/>
  <c r="AE55" s="1"/>
  <c r="AB55"/>
  <c r="AD55" i="16"/>
  <c r="AE55" s="1"/>
  <c r="AB55"/>
  <c r="AD56" i="25"/>
  <c r="AE56" s="1"/>
  <c r="AB56"/>
  <c r="D56" i="8"/>
  <c r="F56"/>
  <c r="G56" s="1"/>
  <c r="F57" i="19"/>
  <c r="G57" s="1"/>
  <c r="D57"/>
  <c r="R55" i="17"/>
  <c r="S55" s="1"/>
  <c r="P55"/>
  <c r="AD55" i="6"/>
  <c r="AE55" s="1"/>
  <c r="AB55"/>
  <c r="AB50" i="5"/>
  <c r="AD50"/>
  <c r="AE50" s="1"/>
  <c r="AD53" i="14"/>
  <c r="AE53" s="1"/>
  <c r="AB53"/>
  <c r="AD55" i="22"/>
  <c r="AE55" s="1"/>
  <c r="AB55"/>
  <c r="AB55" i="24"/>
  <c r="AD55"/>
  <c r="AE55" s="1"/>
  <c r="F55" i="19"/>
  <c r="G55" s="1"/>
  <c r="D55"/>
  <c r="P53" i="4"/>
  <c r="R53"/>
  <c r="S53" s="1"/>
  <c r="P53" i="10"/>
  <c r="R53"/>
  <c r="S53" s="1"/>
  <c r="AD53" i="6"/>
  <c r="AE53" s="1"/>
  <c r="AB53"/>
  <c r="AD52" i="12"/>
  <c r="AE52" s="1"/>
  <c r="AB52"/>
  <c r="P51" i="4"/>
  <c r="R51"/>
  <c r="S51" s="1"/>
  <c r="R52" i="19"/>
  <c r="S52" s="1"/>
  <c r="P52"/>
  <c r="AB50" i="4"/>
  <c r="AD50"/>
  <c r="AE50" s="1"/>
  <c r="AD49" i="16"/>
  <c r="AE49" s="1"/>
  <c r="AB49"/>
  <c r="AB51" i="19"/>
  <c r="AD51"/>
  <c r="AE51" s="1"/>
  <c r="AD50" i="25"/>
  <c r="AE50" s="1"/>
  <c r="AB50"/>
  <c r="D50" i="4"/>
  <c r="F50"/>
  <c r="G50" s="1"/>
  <c r="P49" i="17"/>
  <c r="R49"/>
  <c r="S49" s="1"/>
  <c r="D70" i="8"/>
  <c r="F70"/>
  <c r="G70" s="1"/>
  <c r="D68"/>
  <c r="F68"/>
  <c r="G68" s="1"/>
  <c r="D68" i="10"/>
  <c r="F68"/>
  <c r="G68" s="1"/>
  <c r="AB65" i="7"/>
  <c r="AD65"/>
  <c r="AE65" s="1"/>
  <c r="AD66" i="12"/>
  <c r="AE66" s="1"/>
  <c r="AB66"/>
  <c r="AB67" i="20"/>
  <c r="AD67"/>
  <c r="AE67" s="1"/>
  <c r="R65" i="18"/>
  <c r="S65" s="1"/>
  <c r="P65"/>
  <c r="AB64" i="8"/>
  <c r="AD64"/>
  <c r="AE64" s="1"/>
  <c r="AB64" i="4"/>
  <c r="AD64"/>
  <c r="AE64" s="1"/>
  <c r="AD63" i="14"/>
  <c r="AE63" s="1"/>
  <c r="AB63"/>
  <c r="AD63" i="16"/>
  <c r="AE63" s="1"/>
  <c r="AB63"/>
  <c r="AB65" i="20"/>
  <c r="AD65"/>
  <c r="AE65" s="1"/>
  <c r="AB65" i="22"/>
  <c r="AD65"/>
  <c r="AE65" s="1"/>
  <c r="F65" i="19"/>
  <c r="G65" s="1"/>
  <c r="D65"/>
  <c r="P62" i="7"/>
  <c r="R62"/>
  <c r="S62" s="1"/>
  <c r="R64" i="19"/>
  <c r="S64" s="1"/>
  <c r="P64"/>
  <c r="AB62" i="8"/>
  <c r="AD62"/>
  <c r="AE62" s="1"/>
  <c r="AB61" i="7"/>
  <c r="AD61"/>
  <c r="AE61" s="1"/>
  <c r="AD61" i="13"/>
  <c r="AE61" s="1"/>
  <c r="AB61"/>
  <c r="AB62" i="15"/>
  <c r="AD62"/>
  <c r="AE62" s="1"/>
  <c r="AB63" i="19"/>
  <c r="AD63"/>
  <c r="AE63" s="1"/>
  <c r="D62" i="8"/>
  <c r="F62"/>
  <c r="G62" s="1"/>
  <c r="D62" i="4"/>
  <c r="F62"/>
  <c r="G62" s="1"/>
  <c r="D62" i="10"/>
  <c r="F62"/>
  <c r="G62" s="1"/>
  <c r="P61" i="9"/>
  <c r="R61"/>
  <c r="S61" s="1"/>
  <c r="R61" i="18"/>
  <c r="S61" s="1"/>
  <c r="P61"/>
  <c r="AD56" i="5"/>
  <c r="AE56" s="1"/>
  <c r="AB56"/>
  <c r="AB59" i="7"/>
  <c r="AD59"/>
  <c r="AE59" s="1"/>
  <c r="AB59" i="11"/>
  <c r="AD59"/>
  <c r="AE59" s="1"/>
  <c r="AD60" i="17"/>
  <c r="AE60" s="1"/>
  <c r="AB60"/>
  <c r="AB59" i="21"/>
  <c r="AD59"/>
  <c r="AE59" s="1"/>
  <c r="AB61" i="24"/>
  <c r="AD61"/>
  <c r="AE61" s="1"/>
  <c r="F60" i="17"/>
  <c r="G60" s="1"/>
  <c r="D60"/>
  <c r="F61" i="19"/>
  <c r="G61" s="1"/>
  <c r="D61"/>
  <c r="P59" i="9"/>
  <c r="R59"/>
  <c r="S59" s="1"/>
  <c r="P59" i="10"/>
  <c r="R59"/>
  <c r="S59" s="1"/>
  <c r="AB58" i="9"/>
  <c r="AD58"/>
  <c r="AE58" s="1"/>
  <c r="AB58" i="10"/>
  <c r="AD58"/>
  <c r="AE58" s="1"/>
  <c r="AD58" i="12"/>
  <c r="AE58" s="1"/>
  <c r="AB58"/>
  <c r="AD58" i="18"/>
  <c r="AE58" s="1"/>
  <c r="AB58"/>
  <c r="AB57" i="21"/>
  <c r="AD57"/>
  <c r="AE57" s="1"/>
  <c r="D58" i="9"/>
  <c r="F58"/>
  <c r="G58" s="1"/>
  <c r="P57" i="8"/>
  <c r="R57"/>
  <c r="S57" s="1"/>
  <c r="P53" i="5"/>
  <c r="R53"/>
  <c r="S53" s="1"/>
  <c r="P58" i="19"/>
  <c r="R58"/>
  <c r="S58" s="1"/>
  <c r="AB56" i="9"/>
  <c r="AD56"/>
  <c r="AE56" s="1"/>
  <c r="AD56" i="15"/>
  <c r="AE56" s="1"/>
  <c r="AB56"/>
  <c r="AD56" i="12"/>
  <c r="AE56" s="1"/>
  <c r="AB56"/>
  <c r="AD57" i="19"/>
  <c r="AE57" s="1"/>
  <c r="AB57"/>
  <c r="D56" i="4"/>
  <c r="F56"/>
  <c r="G56" s="1"/>
  <c r="D56" i="10"/>
  <c r="F56"/>
  <c r="G56" s="1"/>
  <c r="P55" i="8"/>
  <c r="R55"/>
  <c r="S55" s="1"/>
  <c r="P54" i="7"/>
  <c r="R54"/>
  <c r="S54" s="1"/>
  <c r="AB54" i="8"/>
  <c r="AD54"/>
  <c r="AE54" s="1"/>
  <c r="AB53" i="7"/>
  <c r="AD53"/>
  <c r="AE53" s="1"/>
  <c r="AB53" i="11"/>
  <c r="AD53"/>
  <c r="AE53" s="1"/>
  <c r="AB54" i="15"/>
  <c r="AD54"/>
  <c r="AE54" s="1"/>
  <c r="AB55" i="20"/>
  <c r="AD55"/>
  <c r="AE55" s="1"/>
  <c r="D54" i="8"/>
  <c r="F54"/>
  <c r="G54" s="1"/>
  <c r="P53" i="9"/>
  <c r="R53"/>
  <c r="S53" s="1"/>
  <c r="R53" i="17"/>
  <c r="S53" s="1"/>
  <c r="P53"/>
  <c r="AD48" i="5"/>
  <c r="AE48" s="1"/>
  <c r="AB48"/>
  <c r="AB51" i="7"/>
  <c r="AD51"/>
  <c r="AE51" s="1"/>
  <c r="AD51" i="14"/>
  <c r="AE51" s="1"/>
  <c r="AB51"/>
  <c r="AD52" i="18"/>
  <c r="AE52" s="1"/>
  <c r="AB52"/>
  <c r="AD53" i="22"/>
  <c r="AE53" s="1"/>
  <c r="AB53"/>
  <c r="AB53" i="24"/>
  <c r="AD53"/>
  <c r="AE53" s="1"/>
  <c r="D52" i="17"/>
  <c r="F52"/>
  <c r="G52" s="1"/>
  <c r="P51" i="9"/>
  <c r="R51"/>
  <c r="S51" s="1"/>
  <c r="P51" i="10"/>
  <c r="R51"/>
  <c r="S51" s="1"/>
  <c r="AB50" i="9"/>
  <c r="AD50"/>
  <c r="AE50" s="1"/>
  <c r="AB50" i="10"/>
  <c r="AD50"/>
  <c r="AE50" s="1"/>
  <c r="AD50" i="12"/>
  <c r="AE50" s="1"/>
  <c r="AB50"/>
  <c r="AD50" i="18"/>
  <c r="AE50" s="1"/>
  <c r="AB50"/>
  <c r="AD49" i="21"/>
  <c r="AE49" s="1"/>
  <c r="AB49"/>
  <c r="D50" i="9"/>
  <c r="F50"/>
  <c r="G50" s="1"/>
  <c r="P48" i="7"/>
  <c r="R48"/>
  <c r="S48" s="1"/>
  <c r="R50" i="19"/>
  <c r="S50" s="1"/>
  <c r="P50"/>
  <c r="AB48" i="4"/>
  <c r="AD48"/>
  <c r="AE48" s="1"/>
  <c r="AD48" i="15"/>
  <c r="AE48" s="1"/>
  <c r="AB48"/>
  <c r="AB47" i="14"/>
  <c r="AD47"/>
  <c r="AE47" s="1"/>
  <c r="AB49" i="19"/>
  <c r="AD49"/>
  <c r="AE49" s="1"/>
  <c r="D48" i="10"/>
  <c r="F48"/>
  <c r="G48" s="1"/>
  <c r="P47" i="9"/>
  <c r="R47"/>
  <c r="S47" s="1"/>
  <c r="R47" i="18"/>
  <c r="S47" s="1"/>
  <c r="P47"/>
  <c r="AD47" i="6"/>
  <c r="AE47" s="1"/>
  <c r="AB47"/>
  <c r="AB46" i="9"/>
  <c r="AD46"/>
  <c r="AE46" s="1"/>
  <c r="AB45" i="11"/>
  <c r="AD45"/>
  <c r="AE45" s="1"/>
  <c r="AB46" i="15"/>
  <c r="AD46"/>
  <c r="AE46" s="1"/>
  <c r="AB47" i="20"/>
  <c r="AD47"/>
  <c r="AE47" s="1"/>
  <c r="D46" i="17"/>
  <c r="F46"/>
  <c r="G46" s="1"/>
  <c r="P45" i="4"/>
  <c r="R45"/>
  <c r="S45" s="1"/>
  <c r="R45" i="18"/>
  <c r="S45" s="1"/>
  <c r="P45"/>
  <c r="AD45" i="6"/>
  <c r="AE45" s="1"/>
  <c r="AB45"/>
  <c r="AB44" i="9"/>
  <c r="AD44"/>
  <c r="AE44" s="1"/>
  <c r="AD44" i="12"/>
  <c r="AE44" s="1"/>
  <c r="AB44"/>
  <c r="AB44" i="17"/>
  <c r="AD44"/>
  <c r="AE44" s="1"/>
  <c r="AD45" i="22"/>
  <c r="AE45" s="1"/>
  <c r="AB45"/>
  <c r="AB45" i="24"/>
  <c r="AD45"/>
  <c r="AE45" s="1"/>
  <c r="F44" i="8"/>
  <c r="G44" s="1"/>
  <c r="D44"/>
  <c r="D44" i="9"/>
  <c r="F44"/>
  <c r="G44" s="1"/>
  <c r="D44" i="17"/>
  <c r="F44"/>
  <c r="G44" s="1"/>
  <c r="D45" i="19"/>
  <c r="F45"/>
  <c r="G45" s="1"/>
  <c r="P43" i="4"/>
  <c r="R43"/>
  <c r="S43" s="1"/>
  <c r="P43" i="10"/>
  <c r="R43"/>
  <c r="S43" s="1"/>
  <c r="AB27" i="3"/>
  <c r="AD27"/>
  <c r="AE27" s="1"/>
  <c r="AB23"/>
  <c r="AD23"/>
  <c r="AE23" s="1"/>
  <c r="AB19"/>
  <c r="AD19"/>
  <c r="AE19" s="1"/>
  <c r="AB15"/>
  <c r="AD15"/>
  <c r="AE15" s="1"/>
  <c r="AB11"/>
  <c r="AD11"/>
  <c r="AE11" s="1"/>
  <c r="D69" i="8"/>
  <c r="F69"/>
  <c r="G69" s="1"/>
  <c r="D69" i="9"/>
  <c r="F69"/>
  <c r="G69" s="1"/>
  <c r="AH65" i="7"/>
  <c r="AJ65"/>
  <c r="AK65" s="1"/>
  <c r="AH71" i="6"/>
  <c r="AJ71"/>
  <c r="AK71" s="1"/>
  <c r="AJ66" i="15"/>
  <c r="AK66" s="1"/>
  <c r="AH66"/>
  <c r="AJ65" i="21"/>
  <c r="AK65" s="1"/>
  <c r="AH65"/>
  <c r="AJ66" i="25"/>
  <c r="AK66" s="1"/>
  <c r="AH66"/>
  <c r="J66" i="10"/>
  <c r="L66"/>
  <c r="M66" s="1"/>
  <c r="X66" i="6"/>
  <c r="Y66" s="1"/>
  <c r="V66"/>
  <c r="V64" i="7"/>
  <c r="X64"/>
  <c r="Y64" s="1"/>
  <c r="V64" i="11"/>
  <c r="X64"/>
  <c r="Y64" s="1"/>
  <c r="X65" i="15"/>
  <c r="Y65" s="1"/>
  <c r="V65"/>
  <c r="X65" i="18"/>
  <c r="Y65" s="1"/>
  <c r="V65"/>
  <c r="V66" i="22"/>
  <c r="X66"/>
  <c r="Y66" s="1"/>
  <c r="AJ60" i="5"/>
  <c r="AK60" s="1"/>
  <c r="AH60"/>
  <c r="AH64" i="8"/>
  <c r="AJ64"/>
  <c r="AK64" s="1"/>
  <c r="AJ63" i="14"/>
  <c r="AK63" s="1"/>
  <c r="AH63"/>
  <c r="AH64" i="17"/>
  <c r="AJ64"/>
  <c r="AK64" s="1"/>
  <c r="AJ64" i="25"/>
  <c r="AK64" s="1"/>
  <c r="AH64"/>
  <c r="J64" i="4"/>
  <c r="L64"/>
  <c r="M64" s="1"/>
  <c r="J64" i="17"/>
  <c r="L64"/>
  <c r="M64" s="1"/>
  <c r="V63" i="9"/>
  <c r="X63"/>
  <c r="Y63" s="1"/>
  <c r="V62" i="7"/>
  <c r="X62"/>
  <c r="Y62" s="1"/>
  <c r="V62" i="11"/>
  <c r="X62"/>
  <c r="Y62" s="1"/>
  <c r="V63" i="15"/>
  <c r="X63"/>
  <c r="Y63" s="1"/>
  <c r="V64" i="20"/>
  <c r="X64"/>
  <c r="Y64" s="1"/>
  <c r="V64" i="22"/>
  <c r="X64"/>
  <c r="Y64" s="1"/>
  <c r="AJ63" i="6"/>
  <c r="AK63" s="1"/>
  <c r="AH63"/>
  <c r="AH62" i="10"/>
  <c r="AJ62"/>
  <c r="AK62" s="1"/>
  <c r="AJ61" i="14"/>
  <c r="AK61" s="1"/>
  <c r="AH61"/>
  <c r="AH62" i="17"/>
  <c r="AJ62"/>
  <c r="AK62" s="1"/>
  <c r="AJ62" i="25"/>
  <c r="AK62" s="1"/>
  <c r="AH62"/>
  <c r="J62" i="8"/>
  <c r="L62"/>
  <c r="M62" s="1"/>
  <c r="L62" i="18"/>
  <c r="M62" s="1"/>
  <c r="J62"/>
  <c r="V61" i="9"/>
  <c r="X61"/>
  <c r="Y61" s="1"/>
  <c r="V60" i="7"/>
  <c r="X60"/>
  <c r="Y60" s="1"/>
  <c r="V60" i="11"/>
  <c r="X60"/>
  <c r="Y60" s="1"/>
  <c r="X61" i="15"/>
  <c r="Y61" s="1"/>
  <c r="V61"/>
  <c r="X61" i="18"/>
  <c r="Y61" s="1"/>
  <c r="V61"/>
  <c r="V62" i="22"/>
  <c r="X62"/>
  <c r="Y62" s="1"/>
  <c r="AJ61" i="6"/>
  <c r="AK61" s="1"/>
  <c r="AH61"/>
  <c r="AH60" i="10"/>
  <c r="AJ60"/>
  <c r="AK60" s="1"/>
  <c r="AJ60" i="12"/>
  <c r="AK60" s="1"/>
  <c r="AH60"/>
  <c r="AH61" i="20"/>
  <c r="AJ61"/>
  <c r="AK61" s="1"/>
  <c r="AH61" i="22"/>
  <c r="AJ61"/>
  <c r="AK61" s="1"/>
  <c r="J60" i="10"/>
  <c r="L60"/>
  <c r="M60" s="1"/>
  <c r="L60" i="18"/>
  <c r="M60" s="1"/>
  <c r="J60"/>
  <c r="V59" i="9"/>
  <c r="X59"/>
  <c r="Y59" s="1"/>
  <c r="V59" i="8"/>
  <c r="X59"/>
  <c r="Y59" s="1"/>
  <c r="X58" i="14"/>
  <c r="Y58" s="1"/>
  <c r="V58"/>
  <c r="X58" i="16"/>
  <c r="Y58" s="1"/>
  <c r="V58"/>
  <c r="X59" i="18"/>
  <c r="Y59" s="1"/>
  <c r="V59"/>
  <c r="V60" i="24"/>
  <c r="X60"/>
  <c r="Y60" s="1"/>
  <c r="AH57" i="7"/>
  <c r="AJ57"/>
  <c r="AK57" s="1"/>
  <c r="AJ57" i="13"/>
  <c r="AK57" s="1"/>
  <c r="AH57"/>
  <c r="AJ57" i="16"/>
  <c r="AK57" s="1"/>
  <c r="AH57"/>
  <c r="AJ58" i="18"/>
  <c r="AK58" s="1"/>
  <c r="AH58"/>
  <c r="AH59" i="24"/>
  <c r="AJ59"/>
  <c r="AK59" s="1"/>
  <c r="J58" i="17"/>
  <c r="L58"/>
  <c r="M58" s="1"/>
  <c r="V57" i="4"/>
  <c r="X57"/>
  <c r="Y57" s="1"/>
  <c r="V57" i="10"/>
  <c r="X57"/>
  <c r="Y57" s="1"/>
  <c r="X57" i="12"/>
  <c r="Y57" s="1"/>
  <c r="V57"/>
  <c r="V57" i="17"/>
  <c r="X57"/>
  <c r="Y57" s="1"/>
  <c r="X58" i="22"/>
  <c r="Y58" s="1"/>
  <c r="V58"/>
  <c r="AH56" i="9"/>
  <c r="AJ56"/>
  <c r="AK56" s="1"/>
  <c r="AH55" i="7"/>
  <c r="AJ55"/>
  <c r="AK55" s="1"/>
  <c r="AH55" i="11"/>
  <c r="AJ55"/>
  <c r="AK55" s="1"/>
  <c r="AJ55" i="16"/>
  <c r="AK55" s="1"/>
  <c r="AH55"/>
  <c r="AJ57" i="22"/>
  <c r="AK57" s="1"/>
  <c r="AH57"/>
  <c r="J55" i="7"/>
  <c r="L55"/>
  <c r="M55" s="1"/>
  <c r="V55" i="4"/>
  <c r="X55"/>
  <c r="Y55" s="1"/>
  <c r="V55" i="17"/>
  <c r="X55"/>
  <c r="Y55" s="1"/>
  <c r="V54" i="21"/>
  <c r="X54"/>
  <c r="Y54" s="1"/>
  <c r="AJ55" i="6"/>
  <c r="AK55" s="1"/>
  <c r="AH55"/>
  <c r="AH54" i="10"/>
  <c r="AJ54"/>
  <c r="AK54" s="1"/>
  <c r="AJ54" i="12"/>
  <c r="AK54" s="1"/>
  <c r="AH54"/>
  <c r="AJ54" i="18"/>
  <c r="AK54" s="1"/>
  <c r="AH54"/>
  <c r="AH53" i="21"/>
  <c r="AJ53"/>
  <c r="AK53" s="1"/>
  <c r="J54" i="8"/>
  <c r="L54"/>
  <c r="M54" s="1"/>
  <c r="V53" i="9"/>
  <c r="X53"/>
  <c r="Y53" s="1"/>
  <c r="V52" i="7"/>
  <c r="X52"/>
  <c r="Y52" s="1"/>
  <c r="V52" i="11"/>
  <c r="X52"/>
  <c r="Y52" s="1"/>
  <c r="X53" i="15"/>
  <c r="Y53" s="1"/>
  <c r="V53"/>
  <c r="V54" i="20"/>
  <c r="X54"/>
  <c r="Y54" s="1"/>
  <c r="X53" i="25"/>
  <c r="Y53" s="1"/>
  <c r="V53"/>
  <c r="AJ53" i="6"/>
  <c r="AK53" s="1"/>
  <c r="AH53"/>
  <c r="AH52" i="10"/>
  <c r="AJ52"/>
  <c r="AK52" s="1"/>
  <c r="AJ51" i="14"/>
  <c r="AK51" s="1"/>
  <c r="AH51"/>
  <c r="AH52" i="17"/>
  <c r="AJ52"/>
  <c r="AK52" s="1"/>
  <c r="AJ52" i="25"/>
  <c r="AK52" s="1"/>
  <c r="AH52"/>
  <c r="J52" i="10"/>
  <c r="L52"/>
  <c r="M52" s="1"/>
  <c r="V51" i="9"/>
  <c r="X51"/>
  <c r="Y51" s="1"/>
  <c r="V51" i="8"/>
  <c r="X51"/>
  <c r="Y51" s="1"/>
  <c r="X51" i="12"/>
  <c r="Y51" s="1"/>
  <c r="V51"/>
  <c r="X50" i="16"/>
  <c r="Y50" s="1"/>
  <c r="V50"/>
  <c r="X52" i="19"/>
  <c r="Y52" s="1"/>
  <c r="V52"/>
  <c r="V52" i="24"/>
  <c r="X52"/>
  <c r="Y52" s="1"/>
  <c r="AH50" i="4"/>
  <c r="AJ50"/>
  <c r="AK50" s="1"/>
  <c r="AJ49" i="13"/>
  <c r="AK49" s="1"/>
  <c r="AH49"/>
  <c r="AJ49" i="16"/>
  <c r="AK49" s="1"/>
  <c r="AH49"/>
  <c r="AH51" i="20"/>
  <c r="AJ51"/>
  <c r="AK51" s="1"/>
  <c r="AH51" i="24"/>
  <c r="AJ51"/>
  <c r="AK51" s="1"/>
  <c r="J50" i="4"/>
  <c r="L50"/>
  <c r="M50" s="1"/>
  <c r="J50" i="17"/>
  <c r="L50"/>
  <c r="M50" s="1"/>
  <c r="X49" i="8"/>
  <c r="Y49" s="1"/>
  <c r="V49"/>
  <c r="V49" i="10"/>
  <c r="X49"/>
  <c r="Y49" s="1"/>
  <c r="X49" i="12"/>
  <c r="Y49" s="1"/>
  <c r="V49"/>
  <c r="V49" i="17"/>
  <c r="X49"/>
  <c r="Y49" s="1"/>
  <c r="X48" i="21"/>
  <c r="Y48" s="1"/>
  <c r="V48"/>
  <c r="AH48" i="9"/>
  <c r="AJ48"/>
  <c r="AK48" s="1"/>
  <c r="AH48" i="4"/>
  <c r="AJ48"/>
  <c r="AK48" s="1"/>
  <c r="AH47" i="11"/>
  <c r="AJ47"/>
  <c r="AK47" s="1"/>
  <c r="AJ47" i="16"/>
  <c r="AK47" s="1"/>
  <c r="AH47"/>
  <c r="AJ47" i="21"/>
  <c r="AK47" s="1"/>
  <c r="AH47"/>
  <c r="J48" i="4"/>
  <c r="L48"/>
  <c r="M48" s="1"/>
  <c r="J48" i="17"/>
  <c r="L48"/>
  <c r="M48" s="1"/>
  <c r="X47" i="8"/>
  <c r="Y47" s="1"/>
  <c r="V47"/>
  <c r="V47" i="17"/>
  <c r="X47"/>
  <c r="Y47" s="1"/>
  <c r="X48" i="22"/>
  <c r="Y48" s="1"/>
  <c r="V48"/>
  <c r="AJ47" i="6"/>
  <c r="AK47" s="1"/>
  <c r="AH47"/>
  <c r="AH46" i="10"/>
  <c r="AJ46"/>
  <c r="AK46" s="1"/>
  <c r="AH45" i="14"/>
  <c r="AJ45"/>
  <c r="AK45" s="1"/>
  <c r="AH46" i="17"/>
  <c r="AJ46"/>
  <c r="AK46" s="1"/>
  <c r="AJ47" i="22"/>
  <c r="AK47" s="1"/>
  <c r="AH47"/>
  <c r="J45" i="7"/>
  <c r="L45"/>
  <c r="M45" s="1"/>
  <c r="L46" i="18"/>
  <c r="M46" s="1"/>
  <c r="J46"/>
  <c r="V45" i="9"/>
  <c r="X45"/>
  <c r="Y45" s="1"/>
  <c r="V41" i="5"/>
  <c r="X41"/>
  <c r="Y41" s="1"/>
  <c r="V44" i="11"/>
  <c r="X44"/>
  <c r="Y44" s="1"/>
  <c r="X45" i="15"/>
  <c r="Y45" s="1"/>
  <c r="V45"/>
  <c r="X45" i="18"/>
  <c r="Y45" s="1"/>
  <c r="V45"/>
  <c r="V45" i="25"/>
  <c r="X45"/>
  <c r="Y45" s="1"/>
  <c r="AJ45" i="6"/>
  <c r="AK45" s="1"/>
  <c r="AH45"/>
  <c r="AH44" i="10"/>
  <c r="AJ44"/>
  <c r="AK44" s="1"/>
  <c r="AJ44" i="12"/>
  <c r="AK44" s="1"/>
  <c r="AH44"/>
  <c r="AJ44" i="18"/>
  <c r="AK44" s="1"/>
  <c r="AH44"/>
  <c r="AH44" i="25"/>
  <c r="AJ44"/>
  <c r="AK44" s="1"/>
  <c r="J44" i="10"/>
  <c r="L44"/>
  <c r="M44" s="1"/>
  <c r="V43" i="9"/>
  <c r="X43"/>
  <c r="Y43" s="1"/>
  <c r="V42" i="7"/>
  <c r="X42"/>
  <c r="Y42" s="1"/>
  <c r="V42" i="14"/>
  <c r="X42"/>
  <c r="Y42" s="1"/>
  <c r="X42" i="16"/>
  <c r="Y42" s="1"/>
  <c r="V42"/>
  <c r="V44" i="19"/>
  <c r="X44"/>
  <c r="Y44" s="1"/>
  <c r="V44" i="24"/>
  <c r="X44"/>
  <c r="Y44" s="1"/>
  <c r="S71" i="12"/>
  <c r="P70" i="14"/>
  <c r="P70" i="16"/>
  <c r="P73" i="20"/>
  <c r="S70" i="21"/>
  <c r="P72" i="24"/>
  <c r="P39" i="3"/>
  <c r="D39"/>
  <c r="G39"/>
  <c r="D62" i="9"/>
  <c r="F62"/>
  <c r="G62" s="1"/>
  <c r="P60" i="7"/>
  <c r="R60"/>
  <c r="S60" s="1"/>
  <c r="R61" i="17"/>
  <c r="S61" s="1"/>
  <c r="P61"/>
  <c r="AB60" i="8"/>
  <c r="AD60"/>
  <c r="AE60" s="1"/>
  <c r="AB60" i="4"/>
  <c r="AD60"/>
  <c r="AE60" s="1"/>
  <c r="AD59" i="13"/>
  <c r="AE59" s="1"/>
  <c r="AB59"/>
  <c r="AD59" i="16"/>
  <c r="AE59" s="1"/>
  <c r="AB59"/>
  <c r="AB61" i="19"/>
  <c r="AD61"/>
  <c r="AE61" s="1"/>
  <c r="AB61" i="22"/>
  <c r="AD61"/>
  <c r="AE61" s="1"/>
  <c r="D60" i="8"/>
  <c r="F60"/>
  <c r="G60" s="1"/>
  <c r="R59" i="18"/>
  <c r="S59" s="1"/>
  <c r="P59"/>
  <c r="AD59" i="6"/>
  <c r="AE59" s="1"/>
  <c r="AB59"/>
  <c r="AB54" i="5"/>
  <c r="AD54"/>
  <c r="AE54" s="1"/>
  <c r="AB57" i="11"/>
  <c r="AD57"/>
  <c r="AE57" s="1"/>
  <c r="AD58" i="17"/>
  <c r="AE58" s="1"/>
  <c r="AB58"/>
  <c r="AD59" i="22"/>
  <c r="AE59" s="1"/>
  <c r="AB59"/>
  <c r="AB59" i="24"/>
  <c r="AD59"/>
  <c r="AE59" s="1"/>
  <c r="F58" i="17"/>
  <c r="G58" s="1"/>
  <c r="D58"/>
  <c r="F59" i="19"/>
  <c r="G59" s="1"/>
  <c r="D59"/>
  <c r="P57" i="4"/>
  <c r="R57"/>
  <c r="S57" s="1"/>
  <c r="P57" i="10"/>
  <c r="R57"/>
  <c r="S57" s="1"/>
  <c r="AD57" i="6"/>
  <c r="AE57" s="1"/>
  <c r="AB57"/>
  <c r="AB56" i="10"/>
  <c r="AD56"/>
  <c r="AE56" s="1"/>
  <c r="AD55" i="14"/>
  <c r="AE55" s="1"/>
  <c r="AB55"/>
  <c r="AD56" i="18"/>
  <c r="AE56" s="1"/>
  <c r="AB56"/>
  <c r="AB55" i="21"/>
  <c r="AD55"/>
  <c r="AE55" s="1"/>
  <c r="D56" i="9"/>
  <c r="F56"/>
  <c r="G56" s="1"/>
  <c r="P51" i="5"/>
  <c r="R51"/>
  <c r="S51" s="1"/>
  <c r="P55" i="4"/>
  <c r="R55"/>
  <c r="S55" s="1"/>
  <c r="R55" i="18"/>
  <c r="S55" s="1"/>
  <c r="P55"/>
  <c r="AB54" i="4"/>
  <c r="AD54"/>
  <c r="AE54" s="1"/>
  <c r="AD53" i="13"/>
  <c r="AE53" s="1"/>
  <c r="AB53"/>
  <c r="AD53" i="16"/>
  <c r="AE53" s="1"/>
  <c r="AB53"/>
  <c r="AD54" i="17"/>
  <c r="AE54" s="1"/>
  <c r="AB54"/>
  <c r="AD54" i="25"/>
  <c r="AE54" s="1"/>
  <c r="AB54"/>
  <c r="D54" i="4"/>
  <c r="F54"/>
  <c r="G54" s="1"/>
  <c r="D54" i="10"/>
  <c r="F54"/>
  <c r="G54" s="1"/>
  <c r="P52" i="7"/>
  <c r="R52"/>
  <c r="S52" s="1"/>
  <c r="R53" i="18"/>
  <c r="S53" s="1"/>
  <c r="P53"/>
  <c r="AB52" i="8"/>
  <c r="AD52"/>
  <c r="AE52" s="1"/>
  <c r="AB52" i="4"/>
  <c r="AD52"/>
  <c r="AE52" s="1"/>
  <c r="AB51" i="11"/>
  <c r="AD51"/>
  <c r="AE51" s="1"/>
  <c r="AD51" i="16"/>
  <c r="AE51" s="1"/>
  <c r="AB51"/>
  <c r="AB53" i="20"/>
  <c r="AD53"/>
  <c r="AE53" s="1"/>
  <c r="AD52" i="25"/>
  <c r="AE52" s="1"/>
  <c r="AB52"/>
  <c r="D52" i="8"/>
  <c r="F52"/>
  <c r="G52" s="1"/>
  <c r="R51"/>
  <c r="S51" s="1"/>
  <c r="P51"/>
  <c r="R51" i="18"/>
  <c r="S51" s="1"/>
  <c r="P51"/>
  <c r="AD50" i="8"/>
  <c r="AE50" s="1"/>
  <c r="AB50"/>
  <c r="AB46" i="5"/>
  <c r="AD46"/>
  <c r="AE46" s="1"/>
  <c r="AD49" i="14"/>
  <c r="AE49" s="1"/>
  <c r="AB49"/>
  <c r="AB50" i="17"/>
  <c r="AD50"/>
  <c r="AE50" s="1"/>
  <c r="AD51" i="22"/>
  <c r="AE51" s="1"/>
  <c r="AB51"/>
  <c r="AB51" i="24"/>
  <c r="AD51"/>
  <c r="AE51" s="1"/>
  <c r="F50" i="8"/>
  <c r="G50" s="1"/>
  <c r="D50"/>
  <c r="D51" i="19"/>
  <c r="F51"/>
  <c r="G51" s="1"/>
  <c r="P45" i="5"/>
  <c r="R45"/>
  <c r="S45" s="1"/>
  <c r="P49" i="10"/>
  <c r="R49"/>
  <c r="S49" s="1"/>
  <c r="AD48" i="8"/>
  <c r="AE48" s="1"/>
  <c r="AB48"/>
  <c r="AB48" i="10"/>
  <c r="AD48"/>
  <c r="AE48" s="1"/>
  <c r="AD48" i="12"/>
  <c r="AE48" s="1"/>
  <c r="AB48"/>
  <c r="AD48" i="18"/>
  <c r="AE48" s="1"/>
  <c r="AB48"/>
  <c r="AD47" i="21"/>
  <c r="AE47" s="1"/>
  <c r="AB47"/>
  <c r="D48" i="4"/>
  <c r="F48"/>
  <c r="G48" s="1"/>
  <c r="P43" i="5"/>
  <c r="R43"/>
  <c r="S43" s="1"/>
  <c r="P46" i="7"/>
  <c r="R46"/>
  <c r="S46" s="1"/>
  <c r="P47" i="17"/>
  <c r="R47"/>
  <c r="S47" s="1"/>
  <c r="AB45" i="7"/>
  <c r="AD45"/>
  <c r="AE45" s="1"/>
  <c r="AD45" i="13"/>
  <c r="AE45" s="1"/>
  <c r="AB45"/>
  <c r="AD45" i="16"/>
  <c r="AE45" s="1"/>
  <c r="AB45"/>
  <c r="AD47" i="19"/>
  <c r="AE47" s="1"/>
  <c r="AB47"/>
  <c r="AD46" i="25"/>
  <c r="AE46" s="1"/>
  <c r="AB46"/>
  <c r="D46" i="10"/>
  <c r="F46"/>
  <c r="G46" s="1"/>
  <c r="R45" i="8"/>
  <c r="S45" s="1"/>
  <c r="P45"/>
  <c r="P45" i="9"/>
  <c r="R45"/>
  <c r="S45" s="1"/>
  <c r="P45" i="17"/>
  <c r="R45"/>
  <c r="S45" s="1"/>
  <c r="AD40" i="5"/>
  <c r="AE40" s="1"/>
  <c r="AB40"/>
  <c r="AB43" i="7"/>
  <c r="AD43"/>
  <c r="AE43" s="1"/>
  <c r="AB43" i="11"/>
  <c r="AD43"/>
  <c r="AE43" s="1"/>
  <c r="AD43" i="16"/>
  <c r="AE43" s="1"/>
  <c r="AB43"/>
  <c r="AB45" i="20"/>
  <c r="AD45"/>
  <c r="AE45" s="1"/>
  <c r="R43" i="8"/>
  <c r="S43" s="1"/>
  <c r="P43"/>
  <c r="AH26" i="3"/>
  <c r="AJ26"/>
  <c r="AK26" s="1"/>
  <c r="AH22"/>
  <c r="AJ22"/>
  <c r="AK22" s="1"/>
  <c r="AH18"/>
  <c r="AJ18"/>
  <c r="AK18" s="1"/>
  <c r="AH14"/>
  <c r="AJ14"/>
  <c r="AK14" s="1"/>
  <c r="AH10"/>
  <c r="AJ10"/>
  <c r="AK10" s="1"/>
  <c r="D69" i="4"/>
  <c r="F69"/>
  <c r="G69" s="1"/>
  <c r="D69" i="17"/>
  <c r="F69"/>
  <c r="G69" s="1"/>
  <c r="AH66" i="4"/>
  <c r="AJ66"/>
  <c r="AK66" s="1"/>
  <c r="AH62" i="5"/>
  <c r="AJ62"/>
  <c r="AK62" s="1"/>
  <c r="AJ65" i="13"/>
  <c r="AK65" s="1"/>
  <c r="AH65"/>
  <c r="AH66" i="18"/>
  <c r="AJ66"/>
  <c r="AK66" s="1"/>
  <c r="AJ67" i="24"/>
  <c r="AK67" s="1"/>
  <c r="AH67"/>
  <c r="J66" i="8"/>
  <c r="L66"/>
  <c r="M66" s="1"/>
  <c r="V65" i="9"/>
  <c r="X65"/>
  <c r="Y65" s="1"/>
  <c r="V61" i="5"/>
  <c r="X61"/>
  <c r="Y61" s="1"/>
  <c r="V66" i="20"/>
  <c r="X66"/>
  <c r="Y66" s="1"/>
  <c r="X65" i="25"/>
  <c r="Y65" s="1"/>
  <c r="V65"/>
  <c r="AH64" i="9"/>
  <c r="AJ64"/>
  <c r="AK64" s="1"/>
  <c r="AH63" i="7"/>
  <c r="AJ63"/>
  <c r="AK63" s="1"/>
  <c r="AH63" i="11"/>
  <c r="AJ63"/>
  <c r="AK63" s="1"/>
  <c r="AJ63" i="16"/>
  <c r="AK63" s="1"/>
  <c r="AH63"/>
  <c r="AH63" i="21"/>
  <c r="AJ63"/>
  <c r="AK63" s="1"/>
  <c r="J64" i="10"/>
  <c r="L64"/>
  <c r="M64" s="1"/>
  <c r="V59" i="5"/>
  <c r="X59"/>
  <c r="Y59" s="1"/>
  <c r="V63" i="4"/>
  <c r="X63"/>
  <c r="Y63" s="1"/>
  <c r="V63" i="17"/>
  <c r="X63"/>
  <c r="Y63" s="1"/>
  <c r="X63" i="25"/>
  <c r="Y63" s="1"/>
  <c r="V63"/>
  <c r="AH62" i="9"/>
  <c r="AJ62"/>
  <c r="AK62" s="1"/>
  <c r="AH62" i="8"/>
  <c r="AJ62"/>
  <c r="AK62" s="1"/>
  <c r="AH61" i="11"/>
  <c r="AJ61"/>
  <c r="AK61" s="1"/>
  <c r="AH62" i="15"/>
  <c r="AJ62"/>
  <c r="AK62" s="1"/>
  <c r="AH61" i="21"/>
  <c r="AJ61"/>
  <c r="AK61" s="1"/>
  <c r="J62" i="9"/>
  <c r="L62"/>
  <c r="M62" s="1"/>
  <c r="J61" i="7"/>
  <c r="L61"/>
  <c r="M61" s="1"/>
  <c r="V57" i="5"/>
  <c r="X57"/>
  <c r="Y57" s="1"/>
  <c r="V62" i="20"/>
  <c r="X62"/>
  <c r="Y62" s="1"/>
  <c r="X61" i="25"/>
  <c r="Y61" s="1"/>
  <c r="V61"/>
  <c r="AJ56" i="5"/>
  <c r="AK56" s="1"/>
  <c r="AH56"/>
  <c r="AH60" i="8"/>
  <c r="AJ60"/>
  <c r="AK60" s="1"/>
  <c r="AJ59" i="14"/>
  <c r="AK59" s="1"/>
  <c r="AH59"/>
  <c r="AH60" i="17"/>
  <c r="AJ60"/>
  <c r="AK60" s="1"/>
  <c r="AJ60" i="25"/>
  <c r="AK60" s="1"/>
  <c r="AH60"/>
  <c r="J60" i="9"/>
  <c r="L60"/>
  <c r="M60" s="1"/>
  <c r="J60" i="8"/>
  <c r="L60"/>
  <c r="M60" s="1"/>
  <c r="V55" i="5"/>
  <c r="X55"/>
  <c r="Y55" s="1"/>
  <c r="V58" i="7"/>
  <c r="X58"/>
  <c r="Y58" s="1"/>
  <c r="V58" i="11"/>
  <c r="X58"/>
  <c r="Y58" s="1"/>
  <c r="V59" i="15"/>
  <c r="X59"/>
  <c r="Y59" s="1"/>
  <c r="V60" i="20"/>
  <c r="X60"/>
  <c r="Y60" s="1"/>
  <c r="V60" i="22"/>
  <c r="X60"/>
  <c r="Y60" s="1"/>
  <c r="AH58" i="4"/>
  <c r="AJ58"/>
  <c r="AK58" s="1"/>
  <c r="AH54" i="5"/>
  <c r="AJ54"/>
  <c r="AK54" s="1"/>
  <c r="AJ58" i="12"/>
  <c r="AK58" s="1"/>
  <c r="AH58"/>
  <c r="AH59" i="20"/>
  <c r="AJ59"/>
  <c r="AK59" s="1"/>
  <c r="AJ59" i="22"/>
  <c r="AK59" s="1"/>
  <c r="AH59"/>
  <c r="J58" i="4"/>
  <c r="L58"/>
  <c r="M58" s="1"/>
  <c r="J58" i="10"/>
  <c r="L58"/>
  <c r="M58" s="1"/>
  <c r="X58" i="6"/>
  <c r="Y58" s="1"/>
  <c r="V58"/>
  <c r="V57" i="8"/>
  <c r="X57"/>
  <c r="Y57" s="1"/>
  <c r="X56" i="14"/>
  <c r="Y56" s="1"/>
  <c r="V56"/>
  <c r="X56" i="16"/>
  <c r="Y56" s="1"/>
  <c r="V56"/>
  <c r="V58" i="19"/>
  <c r="X58"/>
  <c r="Y58" s="1"/>
  <c r="V58" i="24"/>
  <c r="X58"/>
  <c r="Y58" s="1"/>
  <c r="AH56" i="4"/>
  <c r="AJ56"/>
  <c r="AK56" s="1"/>
  <c r="AJ55" i="13"/>
  <c r="AK55" s="1"/>
  <c r="AH55"/>
  <c r="AJ55" i="14"/>
  <c r="AK55" s="1"/>
  <c r="AH55"/>
  <c r="AJ56" i="18"/>
  <c r="AK56" s="1"/>
  <c r="AH56"/>
  <c r="AH57" i="24"/>
  <c r="AJ57"/>
  <c r="AK57" s="1"/>
  <c r="J56" i="4"/>
  <c r="L56"/>
  <c r="M56" s="1"/>
  <c r="J56" i="17"/>
  <c r="L56"/>
  <c r="M56" s="1"/>
  <c r="X56" i="6"/>
  <c r="Y56" s="1"/>
  <c r="V56"/>
  <c r="V55" i="10"/>
  <c r="X55"/>
  <c r="Y55" s="1"/>
  <c r="X54" i="14"/>
  <c r="Y54" s="1"/>
  <c r="V54"/>
  <c r="X55" i="18"/>
  <c r="Y55" s="1"/>
  <c r="V55"/>
  <c r="X56" i="22"/>
  <c r="Y56" s="1"/>
  <c r="V56"/>
  <c r="AH54" i="9"/>
  <c r="AJ54"/>
  <c r="AK54" s="1"/>
  <c r="AH54" i="8"/>
  <c r="AJ54"/>
  <c r="AK54" s="1"/>
  <c r="AH53" i="11"/>
  <c r="AJ53"/>
  <c r="AK53" s="1"/>
  <c r="AH54" i="15"/>
  <c r="AJ54"/>
  <c r="AK54" s="1"/>
  <c r="AJ55" i="22"/>
  <c r="AK55" s="1"/>
  <c r="AH55"/>
  <c r="J54" i="9"/>
  <c r="L54"/>
  <c r="M54" s="1"/>
  <c r="J53" i="7"/>
  <c r="L53"/>
  <c r="M53" s="1"/>
  <c r="J54" i="17"/>
  <c r="L54"/>
  <c r="M54" s="1"/>
  <c r="V49" i="5"/>
  <c r="X49"/>
  <c r="Y49" s="1"/>
  <c r="V53" i="17"/>
  <c r="X53"/>
  <c r="Y53" s="1"/>
  <c r="X54" i="22"/>
  <c r="Y54" s="1"/>
  <c r="V54"/>
  <c r="AJ48" i="5"/>
  <c r="AK48" s="1"/>
  <c r="AH48"/>
  <c r="AH52" i="8"/>
  <c r="AJ52"/>
  <c r="AK52" s="1"/>
  <c r="AJ52" i="12"/>
  <c r="AK52" s="1"/>
  <c r="AH52"/>
  <c r="AJ52" i="18"/>
  <c r="AK52" s="1"/>
  <c r="AH52"/>
  <c r="AJ53" i="22"/>
  <c r="AK53" s="1"/>
  <c r="AH53"/>
  <c r="J52" i="9"/>
  <c r="L52"/>
  <c r="M52" s="1"/>
  <c r="J52" i="8"/>
  <c r="L52"/>
  <c r="M52" s="1"/>
  <c r="V47" i="5"/>
  <c r="X47"/>
  <c r="Y47" s="1"/>
  <c r="V50" i="7"/>
  <c r="X50"/>
  <c r="Y50" s="1"/>
  <c r="V50" i="11"/>
  <c r="X50"/>
  <c r="Y50" s="1"/>
  <c r="V51" i="15"/>
  <c r="X51"/>
  <c r="Y51" s="1"/>
  <c r="V52" i="20"/>
  <c r="X52"/>
  <c r="Y52" s="1"/>
  <c r="X51" i="25"/>
  <c r="Y51" s="1"/>
  <c r="V51"/>
  <c r="AJ50" i="8"/>
  <c r="AK50" s="1"/>
  <c r="AH50"/>
  <c r="AH46" i="5"/>
  <c r="AJ46"/>
  <c r="AK46" s="1"/>
  <c r="AJ49" i="14"/>
  <c r="AK49" s="1"/>
  <c r="AH49"/>
  <c r="AJ50" i="18"/>
  <c r="AK50" s="1"/>
  <c r="AH50"/>
  <c r="AJ50" i="25"/>
  <c r="AK50" s="1"/>
  <c r="AH50"/>
  <c r="L50" i="8"/>
  <c r="M50" s="1"/>
  <c r="J50"/>
  <c r="J50" i="10"/>
  <c r="L50"/>
  <c r="M50" s="1"/>
  <c r="X50" i="6"/>
  <c r="Y50" s="1"/>
  <c r="V50"/>
  <c r="V48" i="7"/>
  <c r="X48"/>
  <c r="Y48" s="1"/>
  <c r="V48" i="14"/>
  <c r="X48"/>
  <c r="Y48" s="1"/>
  <c r="X48" i="16"/>
  <c r="Y48" s="1"/>
  <c r="V48"/>
  <c r="X50" i="19"/>
  <c r="Y50" s="1"/>
  <c r="V50"/>
  <c r="V50" i="24"/>
  <c r="X50"/>
  <c r="Y50" s="1"/>
  <c r="AJ48" i="8"/>
  <c r="AK48" s="1"/>
  <c r="AH48"/>
  <c r="AJ47" i="13"/>
  <c r="AK47" s="1"/>
  <c r="AH47"/>
  <c r="AJ48" i="12"/>
  <c r="AK48" s="1"/>
  <c r="AH48"/>
  <c r="AH49" i="20"/>
  <c r="AJ49"/>
  <c r="AK49" s="1"/>
  <c r="AH49" i="24"/>
  <c r="AJ49"/>
  <c r="AK49" s="1"/>
  <c r="L48" i="8"/>
  <c r="M48" s="1"/>
  <c r="J48"/>
  <c r="X48" i="6"/>
  <c r="Y48" s="1"/>
  <c r="V48"/>
  <c r="V47" i="10"/>
  <c r="X47"/>
  <c r="Y47" s="1"/>
  <c r="X47" i="12"/>
  <c r="Y47" s="1"/>
  <c r="V47"/>
  <c r="X48" i="19"/>
  <c r="Y48" s="1"/>
  <c r="V48"/>
  <c r="X46" i="21"/>
  <c r="Y46" s="1"/>
  <c r="V46"/>
  <c r="AH46" i="9"/>
  <c r="AJ46"/>
  <c r="AK46" s="1"/>
  <c r="AH45" i="7"/>
  <c r="AJ45"/>
  <c r="AK45" s="1"/>
  <c r="AH45" i="11"/>
  <c r="AJ45"/>
  <c r="AK45" s="1"/>
  <c r="AH46" i="15"/>
  <c r="AJ46"/>
  <c r="AK46" s="1"/>
  <c r="AJ45" i="21"/>
  <c r="AK45" s="1"/>
  <c r="AH45"/>
  <c r="J46" i="9"/>
  <c r="L46"/>
  <c r="M46" s="1"/>
  <c r="J46" i="17"/>
  <c r="L46"/>
  <c r="M46" s="1"/>
  <c r="V45" i="4"/>
  <c r="X45"/>
  <c r="Y45" s="1"/>
  <c r="V45" i="17"/>
  <c r="X45"/>
  <c r="Y45" s="1"/>
  <c r="X46" i="22"/>
  <c r="Y46" s="1"/>
  <c r="V46"/>
  <c r="AJ40" i="5"/>
  <c r="AK40" s="1"/>
  <c r="AH40"/>
  <c r="AH43" i="7"/>
  <c r="AJ43"/>
  <c r="AK43" s="1"/>
  <c r="AH43" i="14"/>
  <c r="AJ43"/>
  <c r="AK43" s="1"/>
  <c r="AH44" i="17"/>
  <c r="AJ44"/>
  <c r="AK44" s="1"/>
  <c r="AJ45" i="22"/>
  <c r="AK45" s="1"/>
  <c r="AH45"/>
  <c r="J44" i="9"/>
  <c r="L44"/>
  <c r="M44" s="1"/>
  <c r="J43" i="7"/>
  <c r="L43"/>
  <c r="M43" s="1"/>
  <c r="V39" i="5"/>
  <c r="X39"/>
  <c r="Y39" s="1"/>
  <c r="V43" i="4"/>
  <c r="X43"/>
  <c r="Y43" s="1"/>
  <c r="V42" i="11"/>
  <c r="X42"/>
  <c r="Y42" s="1"/>
  <c r="V43" i="15"/>
  <c r="X43"/>
  <c r="Y43" s="1"/>
  <c r="V44" i="20"/>
  <c r="X44"/>
  <c r="Y44" s="1"/>
  <c r="V43" i="25"/>
  <c r="X43"/>
  <c r="Y43" s="1"/>
  <c r="D67" i="17"/>
  <c r="F67"/>
  <c r="G67" s="1"/>
  <c r="F68" i="19"/>
  <c r="G68" s="1"/>
  <c r="D68"/>
  <c r="P66" i="4"/>
  <c r="R66"/>
  <c r="S66" s="1"/>
  <c r="P66" i="18"/>
  <c r="R66"/>
  <c r="S66" s="1"/>
  <c r="AD66" i="6"/>
  <c r="AE66" s="1"/>
  <c r="AB66"/>
  <c r="AB64" i="7"/>
  <c r="AD64"/>
  <c r="AE64" s="1"/>
  <c r="AD65" i="12"/>
  <c r="AE65" s="1"/>
  <c r="AB65"/>
  <c r="AB65" i="17"/>
  <c r="AD65"/>
  <c r="AE65" s="1"/>
  <c r="AB64" i="21"/>
  <c r="AD64"/>
  <c r="AE64" s="1"/>
  <c r="AD66" i="24"/>
  <c r="AE66" s="1"/>
  <c r="AB66"/>
  <c r="D65" i="4"/>
  <c r="F65"/>
  <c r="G65" s="1"/>
  <c r="D65" i="9"/>
  <c r="F65"/>
  <c r="G65" s="1"/>
  <c r="D66" i="19"/>
  <c r="F66"/>
  <c r="G66" s="1"/>
  <c r="P64" i="8"/>
  <c r="R64"/>
  <c r="S64" s="1"/>
  <c r="R64" i="18"/>
  <c r="S64" s="1"/>
  <c r="P64"/>
  <c r="AB63" i="8"/>
  <c r="AD63"/>
  <c r="AE63" s="1"/>
  <c r="AB62" i="7"/>
  <c r="AD62"/>
  <c r="AE62" s="1"/>
  <c r="AD63" i="12"/>
  <c r="AE63" s="1"/>
  <c r="AB63"/>
  <c r="AB63" i="17"/>
  <c r="AD63"/>
  <c r="AE63" s="1"/>
  <c r="AB62" i="21"/>
  <c r="AD62"/>
  <c r="AE62" s="1"/>
  <c r="AD64" i="24"/>
  <c r="AE64" s="1"/>
  <c r="AB64"/>
  <c r="P58" i="5"/>
  <c r="R58"/>
  <c r="S58" s="1"/>
  <c r="AB61" i="8"/>
  <c r="AD61"/>
  <c r="AE61" s="1"/>
  <c r="AB57" i="5"/>
  <c r="AD57"/>
  <c r="AE57" s="1"/>
  <c r="AB60" i="11"/>
  <c r="AD60"/>
  <c r="AE60" s="1"/>
  <c r="AD60" i="16"/>
  <c r="AE60" s="1"/>
  <c r="AB60"/>
  <c r="AD62" i="19"/>
  <c r="AE62" s="1"/>
  <c r="AB62"/>
  <c r="AD61" i="25"/>
  <c r="AE61" s="1"/>
  <c r="AB61"/>
  <c r="S72" i="6"/>
  <c r="P70" i="11"/>
  <c r="S70" i="13"/>
  <c r="S71" i="15"/>
  <c r="S73" i="20"/>
  <c r="P70" i="21"/>
  <c r="N71" s="1"/>
  <c r="S72" i="24"/>
  <c r="V39" i="3"/>
  <c r="T40" s="1"/>
  <c r="Y39"/>
  <c r="D64" i="10"/>
  <c r="F64"/>
  <c r="G64" s="1"/>
  <c r="P63" i="8"/>
  <c r="R63"/>
  <c r="S63" s="1"/>
  <c r="P63" i="10"/>
  <c r="R63"/>
  <c r="S63" s="1"/>
  <c r="AB62" i="9"/>
  <c r="AD62"/>
  <c r="AE62" s="1"/>
  <c r="AB62" i="10"/>
  <c r="AD62"/>
  <c r="AE62" s="1"/>
  <c r="AD62" i="12"/>
  <c r="AE62" s="1"/>
  <c r="AB62"/>
  <c r="AD62" i="18"/>
  <c r="AE62" s="1"/>
  <c r="AB62"/>
  <c r="AD62" i="25"/>
  <c r="AE62" s="1"/>
  <c r="AB62"/>
  <c r="P61" i="8"/>
  <c r="R61"/>
  <c r="S61" s="1"/>
  <c r="P57" i="5"/>
  <c r="R57"/>
  <c r="S57" s="1"/>
  <c r="P61" i="10"/>
  <c r="R61"/>
  <c r="S61" s="1"/>
  <c r="P62" i="19"/>
  <c r="R62"/>
  <c r="S62" s="1"/>
  <c r="AB60" i="9"/>
  <c r="AD60"/>
  <c r="AE60" s="1"/>
  <c r="AD59" i="14"/>
  <c r="AE59" s="1"/>
  <c r="AB59"/>
  <c r="AD60" i="15"/>
  <c r="AE60" s="1"/>
  <c r="AB60"/>
  <c r="AB61" i="20"/>
  <c r="AD61"/>
  <c r="AE61" s="1"/>
  <c r="AD60" i="25"/>
  <c r="AE60" s="1"/>
  <c r="AB60"/>
  <c r="D60" i="4"/>
  <c r="F60"/>
  <c r="G60" s="1"/>
  <c r="D60" i="10"/>
  <c r="F60"/>
  <c r="G60" s="1"/>
  <c r="P59" i="8"/>
  <c r="R59"/>
  <c r="S59" s="1"/>
  <c r="P58" i="7"/>
  <c r="R58"/>
  <c r="S58" s="1"/>
  <c r="R59" i="17"/>
  <c r="S59" s="1"/>
  <c r="P59"/>
  <c r="AB58" i="8"/>
  <c r="AD58"/>
  <c r="AE58" s="1"/>
  <c r="AB57" i="7"/>
  <c r="AD57"/>
  <c r="AE57" s="1"/>
  <c r="AD57" i="14"/>
  <c r="AE57" s="1"/>
  <c r="AB57"/>
  <c r="AB58" i="15"/>
  <c r="AD58"/>
  <c r="AE58" s="1"/>
  <c r="AB59" i="20"/>
  <c r="AD59"/>
  <c r="AE59" s="1"/>
  <c r="D58" i="8"/>
  <c r="F58"/>
  <c r="G58" s="1"/>
  <c r="P57" i="9"/>
  <c r="R57"/>
  <c r="S57" s="1"/>
  <c r="R57" i="18"/>
  <c r="S57" s="1"/>
  <c r="P57"/>
  <c r="AD52" i="5"/>
  <c r="AE52" s="1"/>
  <c r="AB52"/>
  <c r="AB55" i="7"/>
  <c r="AD55"/>
  <c r="AE55" s="1"/>
  <c r="AB55" i="11"/>
  <c r="AD55"/>
  <c r="AE55" s="1"/>
  <c r="AD56" i="17"/>
  <c r="AE56" s="1"/>
  <c r="AB56"/>
  <c r="AD57" i="22"/>
  <c r="AE57" s="1"/>
  <c r="AB57"/>
  <c r="AB57" i="24"/>
  <c r="AD57"/>
  <c r="AE57" s="1"/>
  <c r="F56" i="17"/>
  <c r="G56" s="1"/>
  <c r="D56"/>
  <c r="P55" i="9"/>
  <c r="R55"/>
  <c r="S55" s="1"/>
  <c r="P55" i="10"/>
  <c r="R55"/>
  <c r="S55" s="1"/>
  <c r="R56" i="19"/>
  <c r="S56" s="1"/>
  <c r="P56"/>
  <c r="AB54" i="9"/>
  <c r="AD54"/>
  <c r="AE54" s="1"/>
  <c r="AB54" i="10"/>
  <c r="AD54"/>
  <c r="AE54" s="1"/>
  <c r="AD54" i="12"/>
  <c r="AE54" s="1"/>
  <c r="AB54"/>
  <c r="AD54" i="18"/>
  <c r="AE54" s="1"/>
  <c r="AB54"/>
  <c r="AB53" i="21"/>
  <c r="AD53"/>
  <c r="AE53" s="1"/>
  <c r="D54" i="9"/>
  <c r="F54"/>
  <c r="G54" s="1"/>
  <c r="F54" i="17"/>
  <c r="G54" s="1"/>
  <c r="D54"/>
  <c r="P53" i="8"/>
  <c r="R53"/>
  <c r="S53" s="1"/>
  <c r="P49" i="5"/>
  <c r="R49"/>
  <c r="S49" s="1"/>
  <c r="R54" i="19"/>
  <c r="S54" s="1"/>
  <c r="P54"/>
  <c r="AB52" i="9"/>
  <c r="AD52"/>
  <c r="AE52" s="1"/>
  <c r="AD51" i="13"/>
  <c r="AE51" s="1"/>
  <c r="AB51"/>
  <c r="AD52" i="15"/>
  <c r="AE52" s="1"/>
  <c r="AB52"/>
  <c r="AD52" i="17"/>
  <c r="AE52" s="1"/>
  <c r="AB52"/>
  <c r="D52" i="4"/>
  <c r="F52"/>
  <c r="G52" s="1"/>
  <c r="D52" i="10"/>
  <c r="F52"/>
  <c r="G52" s="1"/>
  <c r="F53" i="19"/>
  <c r="G53" s="1"/>
  <c r="D53"/>
  <c r="P50" i="7"/>
  <c r="R50"/>
  <c r="S50" s="1"/>
  <c r="P51" i="17"/>
  <c r="R51"/>
  <c r="S51" s="1"/>
  <c r="AD51" i="6"/>
  <c r="AE51" s="1"/>
  <c r="AB51"/>
  <c r="AB49" i="7"/>
  <c r="AD49"/>
  <c r="AE49" s="1"/>
  <c r="AB49" i="11"/>
  <c r="AD49"/>
  <c r="AE49" s="1"/>
  <c r="AB50" i="15"/>
  <c r="AD50"/>
  <c r="AE50" s="1"/>
  <c r="AB51" i="20"/>
  <c r="AD51"/>
  <c r="AE51" s="1"/>
  <c r="D50" i="17"/>
  <c r="F50"/>
  <c r="G50" s="1"/>
  <c r="P49" i="4"/>
  <c r="R49"/>
  <c r="S49" s="1"/>
  <c r="R49" i="18"/>
  <c r="S49" s="1"/>
  <c r="P49"/>
  <c r="AD49" i="6"/>
  <c r="AE49" s="1"/>
  <c r="AB49"/>
  <c r="AB48" i="9"/>
  <c r="AD48"/>
  <c r="AE48" s="1"/>
  <c r="AB47" i="11"/>
  <c r="AD47"/>
  <c r="AE47" s="1"/>
  <c r="AB48" i="17"/>
  <c r="AD48"/>
  <c r="AE48" s="1"/>
  <c r="AD49" i="22"/>
  <c r="AE49" s="1"/>
  <c r="AB49"/>
  <c r="AB49" i="24"/>
  <c r="AD49"/>
  <c r="AE49" s="1"/>
  <c r="F48" i="8"/>
  <c r="G48" s="1"/>
  <c r="D48"/>
  <c r="D48" i="9"/>
  <c r="F48"/>
  <c r="G48" s="1"/>
  <c r="D48" i="17"/>
  <c r="F48"/>
  <c r="G48" s="1"/>
  <c r="P47" i="4"/>
  <c r="R47"/>
  <c r="S47" s="1"/>
  <c r="P47" i="10"/>
  <c r="R47"/>
  <c r="S47" s="1"/>
  <c r="R48" i="19"/>
  <c r="S48" s="1"/>
  <c r="P48"/>
  <c r="AB46" i="4"/>
  <c r="AD46"/>
  <c r="AE46" s="1"/>
  <c r="AB46" i="10"/>
  <c r="AD46"/>
  <c r="AE46" s="1"/>
  <c r="AB45" i="14"/>
  <c r="AD45"/>
  <c r="AE45" s="1"/>
  <c r="AD46" i="18"/>
  <c r="AE46" s="1"/>
  <c r="AB46"/>
  <c r="AD45" i="21"/>
  <c r="AE45" s="1"/>
  <c r="AB45"/>
  <c r="D46" i="4"/>
  <c r="F46"/>
  <c r="G46" s="1"/>
  <c r="F47" i="19"/>
  <c r="G47" s="1"/>
  <c r="D47"/>
  <c r="P44" i="7"/>
  <c r="R44"/>
  <c r="S44" s="1"/>
  <c r="AB44" i="4"/>
  <c r="AD44"/>
  <c r="AE44" s="1"/>
  <c r="AD43" i="13"/>
  <c r="AE43" s="1"/>
  <c r="AB43"/>
  <c r="AD44" i="15"/>
  <c r="AE44" s="1"/>
  <c r="AB44"/>
  <c r="AB45" i="19"/>
  <c r="AD45"/>
  <c r="AE45" s="1"/>
  <c r="AB44" i="25"/>
  <c r="AD44"/>
  <c r="AE44" s="1"/>
  <c r="D44" i="10"/>
  <c r="F44"/>
  <c r="G44" s="1"/>
  <c r="P43" i="9"/>
  <c r="R43"/>
  <c r="S43" s="1"/>
  <c r="R43" i="18"/>
  <c r="S43" s="1"/>
  <c r="P43"/>
  <c r="AB25" i="3"/>
  <c r="AD25"/>
  <c r="AE25" s="1"/>
  <c r="AB21"/>
  <c r="AD21"/>
  <c r="AE21" s="1"/>
  <c r="AB17"/>
  <c r="AD17"/>
  <c r="AE17" s="1"/>
  <c r="AB13"/>
  <c r="AD13"/>
  <c r="AE13" s="1"/>
  <c r="AB9"/>
  <c r="AD9"/>
  <c r="AE9" s="1"/>
  <c r="D69" i="10"/>
  <c r="F69"/>
  <c r="G69" s="1"/>
  <c r="AJ66" i="12"/>
  <c r="AK66" s="1"/>
  <c r="AH66"/>
  <c r="AH67" i="22"/>
  <c r="AJ67"/>
  <c r="AK67" s="1"/>
  <c r="J66" i="4"/>
  <c r="L66"/>
  <c r="M66" s="1"/>
  <c r="V65"/>
  <c r="X65"/>
  <c r="Y65" s="1"/>
  <c r="V65" i="10"/>
  <c r="X65"/>
  <c r="Y65" s="1"/>
  <c r="X65" i="12"/>
  <c r="Y65" s="1"/>
  <c r="V65"/>
  <c r="V65" i="17"/>
  <c r="X65"/>
  <c r="Y65" s="1"/>
  <c r="V64" i="21"/>
  <c r="X64"/>
  <c r="Y64" s="1"/>
  <c r="AH30" i="3"/>
  <c r="AJ30"/>
  <c r="AK30" s="1"/>
  <c r="AH64" i="4"/>
  <c r="AJ64"/>
  <c r="AK64" s="1"/>
  <c r="AJ63" i="13"/>
  <c r="AK63" s="1"/>
  <c r="AH63"/>
  <c r="AJ64" i="12"/>
  <c r="AK64" s="1"/>
  <c r="AH64"/>
  <c r="AJ64" i="18"/>
  <c r="AK64" s="1"/>
  <c r="AH64"/>
  <c r="AH65" i="24"/>
  <c r="AJ65"/>
  <c r="AK65" s="1"/>
  <c r="J64" i="8"/>
  <c r="L64"/>
  <c r="M64" s="1"/>
  <c r="L64" i="18"/>
  <c r="M64" s="1"/>
  <c r="J64"/>
  <c r="V63" i="10"/>
  <c r="X63"/>
  <c r="Y63" s="1"/>
  <c r="X63" i="12"/>
  <c r="Y63" s="1"/>
  <c r="V63"/>
  <c r="X64" i="19"/>
  <c r="Y64" s="1"/>
  <c r="V64"/>
  <c r="V62" i="21"/>
  <c r="X62"/>
  <c r="Y62" s="1"/>
  <c r="AJ28" i="3"/>
  <c r="AK28" s="1"/>
  <c r="AH28"/>
  <c r="AH61" i="7"/>
  <c r="AJ61"/>
  <c r="AK61" s="1"/>
  <c r="AJ61" i="13"/>
  <c r="AK61" s="1"/>
  <c r="AH61"/>
  <c r="AJ61" i="16"/>
  <c r="AK61" s="1"/>
  <c r="AH61"/>
  <c r="AJ62" i="18"/>
  <c r="AK62" s="1"/>
  <c r="AH62"/>
  <c r="AH63" i="24"/>
  <c r="AJ63"/>
  <c r="AK63" s="1"/>
  <c r="J62" i="17"/>
  <c r="L62"/>
  <c r="M62" s="1"/>
  <c r="V61" i="4"/>
  <c r="X61"/>
  <c r="Y61" s="1"/>
  <c r="V61" i="10"/>
  <c r="X61"/>
  <c r="Y61" s="1"/>
  <c r="X61" i="12"/>
  <c r="Y61" s="1"/>
  <c r="V61"/>
  <c r="V61" i="17"/>
  <c r="X61"/>
  <c r="Y61" s="1"/>
  <c r="V60" i="21"/>
  <c r="X60"/>
  <c r="Y60" s="1"/>
  <c r="AH60" i="9"/>
  <c r="AJ60"/>
  <c r="AK60" s="1"/>
  <c r="AH59" i="7"/>
  <c r="AJ59"/>
  <c r="AK59" s="1"/>
  <c r="AH59" i="11"/>
  <c r="AJ59"/>
  <c r="AK59" s="1"/>
  <c r="AJ59" i="16"/>
  <c r="AK59" s="1"/>
  <c r="AH59"/>
  <c r="AH59" i="21"/>
  <c r="AJ59"/>
  <c r="AK59" s="1"/>
  <c r="J59" i="7"/>
  <c r="L59"/>
  <c r="M59" s="1"/>
  <c r="V59" i="4"/>
  <c r="X59"/>
  <c r="Y59" s="1"/>
  <c r="X60" i="19"/>
  <c r="Y60" s="1"/>
  <c r="V60"/>
  <c r="X59" i="25"/>
  <c r="Y59" s="1"/>
  <c r="V59"/>
  <c r="AJ59" i="6"/>
  <c r="AK59" s="1"/>
  <c r="AH59"/>
  <c r="AH58" i="10"/>
  <c r="AJ58"/>
  <c r="AK58" s="1"/>
  <c r="AJ57" i="14"/>
  <c r="AK57" s="1"/>
  <c r="AH57"/>
  <c r="AH58" i="17"/>
  <c r="AJ58"/>
  <c r="AK58" s="1"/>
  <c r="AJ58" i="25"/>
  <c r="AK58" s="1"/>
  <c r="AH58"/>
  <c r="J58" i="8"/>
  <c r="L58"/>
  <c r="M58" s="1"/>
  <c r="L58" i="18"/>
  <c r="M58" s="1"/>
  <c r="J58"/>
  <c r="V57" i="9"/>
  <c r="X57"/>
  <c r="Y57" s="1"/>
  <c r="V56" i="7"/>
  <c r="X56"/>
  <c r="Y56" s="1"/>
  <c r="V56" i="11"/>
  <c r="X56"/>
  <c r="Y56" s="1"/>
  <c r="X57" i="15"/>
  <c r="Y57" s="1"/>
  <c r="V57"/>
  <c r="X57" i="18"/>
  <c r="Y57" s="1"/>
  <c r="V57"/>
  <c r="X57" i="25"/>
  <c r="Y57" s="1"/>
  <c r="V57"/>
  <c r="AJ57" i="6"/>
  <c r="AK57" s="1"/>
  <c r="AH57"/>
  <c r="AH56" i="10"/>
  <c r="AJ56"/>
  <c r="AK56" s="1"/>
  <c r="AJ56" i="12"/>
  <c r="AK56" s="1"/>
  <c r="AH56"/>
  <c r="AH57" i="20"/>
  <c r="AJ57"/>
  <c r="AK57" s="1"/>
  <c r="AJ56" i="25"/>
  <c r="AK56" s="1"/>
  <c r="AH56"/>
  <c r="J56" i="10"/>
  <c r="L56"/>
  <c r="M56" s="1"/>
  <c r="V55" i="9"/>
  <c r="X55"/>
  <c r="Y55" s="1"/>
  <c r="V55" i="8"/>
  <c r="X55"/>
  <c r="Y55" s="1"/>
  <c r="X55" i="12"/>
  <c r="Y55" s="1"/>
  <c r="V55"/>
  <c r="X54" i="16"/>
  <c r="Y54" s="1"/>
  <c r="V54"/>
  <c r="X56" i="19"/>
  <c r="Y56" s="1"/>
  <c r="V56"/>
  <c r="V56" i="24"/>
  <c r="X56"/>
  <c r="Y56" s="1"/>
  <c r="AH53" i="7"/>
  <c r="AJ53"/>
  <c r="AK53" s="1"/>
  <c r="AJ53" i="13"/>
  <c r="AK53" s="1"/>
  <c r="AH53"/>
  <c r="AJ53" i="16"/>
  <c r="AK53" s="1"/>
  <c r="AH53"/>
  <c r="AH55" i="20"/>
  <c r="AJ55"/>
  <c r="AK55" s="1"/>
  <c r="AH55" i="24"/>
  <c r="AJ55"/>
  <c r="AK55" s="1"/>
  <c r="L54" i="18"/>
  <c r="M54" s="1"/>
  <c r="J54"/>
  <c r="V53" i="4"/>
  <c r="X53"/>
  <c r="Y53" s="1"/>
  <c r="V53" i="10"/>
  <c r="X53"/>
  <c r="Y53" s="1"/>
  <c r="X52" i="14"/>
  <c r="Y52" s="1"/>
  <c r="V52"/>
  <c r="X53" i="18"/>
  <c r="Y53" s="1"/>
  <c r="V53"/>
  <c r="X52" i="21"/>
  <c r="Y52" s="1"/>
  <c r="V52"/>
  <c r="AH52" i="9"/>
  <c r="AJ52"/>
  <c r="AK52" s="1"/>
  <c r="AH51" i="7"/>
  <c r="AJ51"/>
  <c r="AK51" s="1"/>
  <c r="AH51" i="11"/>
  <c r="AJ51"/>
  <c r="AK51" s="1"/>
  <c r="AJ51" i="16"/>
  <c r="AK51" s="1"/>
  <c r="AH51"/>
  <c r="AJ51" i="21"/>
  <c r="AK51" s="1"/>
  <c r="AH51"/>
  <c r="J51" i="7"/>
  <c r="L51"/>
  <c r="M51" s="1"/>
  <c r="L52" i="18"/>
  <c r="M52" s="1"/>
  <c r="J52"/>
  <c r="V51" i="4"/>
  <c r="X51"/>
  <c r="Y51" s="1"/>
  <c r="X51" i="18"/>
  <c r="Y51" s="1"/>
  <c r="V51"/>
  <c r="X52" i="22"/>
  <c r="Y52" s="1"/>
  <c r="V52"/>
  <c r="AJ51" i="6"/>
  <c r="AK51" s="1"/>
  <c r="AH51"/>
  <c r="AH50" i="10"/>
  <c r="AJ50"/>
  <c r="AK50" s="1"/>
  <c r="AJ50" i="12"/>
  <c r="AK50" s="1"/>
  <c r="AH50"/>
  <c r="AH50" i="17"/>
  <c r="AJ50"/>
  <c r="AK50" s="1"/>
  <c r="AJ51" i="22"/>
  <c r="AK51" s="1"/>
  <c r="AH51"/>
  <c r="J49" i="7"/>
  <c r="L49"/>
  <c r="M49" s="1"/>
  <c r="V49" i="9"/>
  <c r="X49"/>
  <c r="Y49" s="1"/>
  <c r="V45" i="5"/>
  <c r="X45"/>
  <c r="Y45" s="1"/>
  <c r="V48" i="11"/>
  <c r="X48"/>
  <c r="Y48" s="1"/>
  <c r="X49" i="15"/>
  <c r="Y49" s="1"/>
  <c r="V49"/>
  <c r="V50" i="20"/>
  <c r="X50"/>
  <c r="Y50" s="1"/>
  <c r="X49" i="25"/>
  <c r="Y49" s="1"/>
  <c r="V49"/>
  <c r="AJ49" i="6"/>
  <c r="AK49" s="1"/>
  <c r="AH49"/>
  <c r="AH48" i="10"/>
  <c r="AJ48"/>
  <c r="AK48" s="1"/>
  <c r="AJ48" i="15"/>
  <c r="AK48" s="1"/>
  <c r="AH48"/>
  <c r="AJ48" i="18"/>
  <c r="AK48" s="1"/>
  <c r="AH48"/>
  <c r="AJ48" i="25"/>
  <c r="AK48" s="1"/>
  <c r="AH48"/>
  <c r="J48" i="10"/>
  <c r="L48"/>
  <c r="M48" s="1"/>
  <c r="V47" i="9"/>
  <c r="X47"/>
  <c r="Y47" s="1"/>
  <c r="V46" i="7"/>
  <c r="X46"/>
  <c r="Y46" s="1"/>
  <c r="V46" i="14"/>
  <c r="X46"/>
  <c r="Y46" s="1"/>
  <c r="X46" i="16"/>
  <c r="Y46" s="1"/>
  <c r="V46"/>
  <c r="V48" i="20"/>
  <c r="X48"/>
  <c r="Y48" s="1"/>
  <c r="V48" i="24"/>
  <c r="X48"/>
  <c r="Y48" s="1"/>
  <c r="AH46" i="4"/>
  <c r="AJ46"/>
  <c r="AK46" s="1"/>
  <c r="AJ45" i="13"/>
  <c r="AK45" s="1"/>
  <c r="AH45"/>
  <c r="AJ45" i="16"/>
  <c r="AK45" s="1"/>
  <c r="AH45"/>
  <c r="D67" i="8"/>
  <c r="F67"/>
  <c r="G67" s="1"/>
  <c r="D67" i="10"/>
  <c r="F67"/>
  <c r="G67" s="1"/>
  <c r="P66"/>
  <c r="R66"/>
  <c r="S66" s="1"/>
  <c r="AB65" i="8"/>
  <c r="AD65"/>
  <c r="AE65" s="1"/>
  <c r="AB61" i="5"/>
  <c r="AD61"/>
  <c r="AE61" s="1"/>
  <c r="AB64" i="11"/>
  <c r="AD64"/>
  <c r="AE64" s="1"/>
  <c r="AD64" i="16"/>
  <c r="AE64" s="1"/>
  <c r="AB64"/>
  <c r="AD66" i="19"/>
  <c r="AE66" s="1"/>
  <c r="AB66"/>
  <c r="AD65" i="25"/>
  <c r="AE65" s="1"/>
  <c r="AB65"/>
  <c r="D65" i="8"/>
  <c r="F65"/>
  <c r="G65" s="1"/>
  <c r="P64" i="10"/>
  <c r="R64"/>
  <c r="S64" s="1"/>
  <c r="P63" i="7"/>
  <c r="R63"/>
  <c r="S63" s="1"/>
  <c r="P65" i="19"/>
  <c r="R65"/>
  <c r="S65" s="1"/>
  <c r="AB59" i="5"/>
  <c r="AD59"/>
  <c r="AE59" s="1"/>
  <c r="AB63" i="4"/>
  <c r="AD63"/>
  <c r="AE63" s="1"/>
  <c r="AB62" i="11"/>
  <c r="AD62"/>
  <c r="AE62" s="1"/>
  <c r="AD62" i="16"/>
  <c r="AE62" s="1"/>
  <c r="AB62"/>
  <c r="AB64" i="20"/>
  <c r="AD64"/>
  <c r="AE64" s="1"/>
  <c r="AD63" i="25"/>
  <c r="AE63" s="1"/>
  <c r="AB63"/>
  <c r="D63" i="8"/>
  <c r="F63"/>
  <c r="G63" s="1"/>
  <c r="D63" i="17"/>
  <c r="F63"/>
  <c r="G63" s="1"/>
  <c r="P62" i="8"/>
  <c r="R62"/>
  <c r="S62" s="1"/>
  <c r="P61" i="7"/>
  <c r="R61"/>
  <c r="S61" s="1"/>
  <c r="P63" i="19"/>
  <c r="R63"/>
  <c r="S63" s="1"/>
  <c r="AB61" i="4"/>
  <c r="AD61"/>
  <c r="AE61" s="1"/>
  <c r="AD60" i="13"/>
  <c r="AE60" s="1"/>
  <c r="AB60"/>
  <c r="AD61" i="15"/>
  <c r="AE61" s="1"/>
  <c r="AB61"/>
  <c r="AB62" i="20"/>
  <c r="AD62"/>
  <c r="AE62" s="1"/>
  <c r="AB62" i="22"/>
  <c r="AD62"/>
  <c r="AE62" s="1"/>
  <c r="D61" i="8"/>
  <c r="F61"/>
  <c r="G61" s="1"/>
  <c r="D61" i="4"/>
  <c r="F61"/>
  <c r="G61" s="1"/>
  <c r="D61" i="9"/>
  <c r="F61"/>
  <c r="G61" s="1"/>
  <c r="P72" i="6"/>
  <c r="N73" s="1"/>
  <c r="I12" s="1"/>
  <c r="P70" i="13"/>
  <c r="N71" s="1"/>
  <c r="S70" i="14"/>
  <c r="S70" i="16"/>
  <c r="P72" i="22"/>
  <c r="P71" i="25"/>
  <c r="F69" i="19"/>
  <c r="G69" s="1"/>
  <c r="D69"/>
  <c r="AD65" i="13"/>
  <c r="AE65" s="1"/>
  <c r="AB65"/>
  <c r="P65" i="4"/>
  <c r="R65"/>
  <c r="S65" s="1"/>
  <c r="AB63" i="7"/>
  <c r="AD63"/>
  <c r="AE63" s="1"/>
  <c r="AB63" i="21"/>
  <c r="AD63"/>
  <c r="AE63" s="1"/>
  <c r="D64" i="8"/>
  <c r="F64"/>
  <c r="G64" s="1"/>
  <c r="D64" i="4"/>
  <c r="F64"/>
  <c r="G64" s="1"/>
  <c r="P63" i="9"/>
  <c r="R63"/>
  <c r="S63" s="1"/>
  <c r="AB58" i="5"/>
  <c r="AD58"/>
  <c r="AE58" s="1"/>
  <c r="AB61" i="21"/>
  <c r="AD61"/>
  <c r="AE61" s="1"/>
  <c r="AD61" i="6"/>
  <c r="AE61" s="1"/>
  <c r="AB61"/>
  <c r="AD60" i="18"/>
  <c r="AE60" s="1"/>
  <c r="AB60"/>
  <c r="P59" i="4"/>
  <c r="R59"/>
  <c r="S59" s="1"/>
  <c r="R60" i="19"/>
  <c r="S60" s="1"/>
  <c r="P60"/>
  <c r="AB58" i="4"/>
  <c r="AD58"/>
  <c r="AE58" s="1"/>
  <c r="AD57" i="16"/>
  <c r="AE57" s="1"/>
  <c r="AB57"/>
  <c r="AD58" i="25"/>
  <c r="AE58" s="1"/>
  <c r="AB58"/>
  <c r="D58" i="10"/>
  <c r="F58"/>
  <c r="G58" s="1"/>
  <c r="R57" i="17"/>
  <c r="S57" s="1"/>
  <c r="P57"/>
  <c r="AB56" i="8"/>
  <c r="AD56"/>
  <c r="AE56" s="1"/>
  <c r="AB57" i="20"/>
  <c r="AD57"/>
  <c r="AE57" s="1"/>
  <c r="AB55" i="19"/>
  <c r="AD55"/>
  <c r="AE55" s="1"/>
  <c r="AB52" i="10"/>
  <c r="AD52"/>
  <c r="AE52" s="1"/>
  <c r="AD53" i="19"/>
  <c r="AE53" s="1"/>
  <c r="AB53"/>
  <c r="AD51" i="21"/>
  <c r="AE51" s="1"/>
  <c r="AB51"/>
  <c r="D52" i="9"/>
  <c r="F52"/>
  <c r="G52" s="1"/>
  <c r="P47" i="5"/>
  <c r="R47"/>
  <c r="S47" s="1"/>
  <c r="AD49" i="13"/>
  <c r="AE49" s="1"/>
  <c r="AB49"/>
  <c r="D50" i="10"/>
  <c r="F50"/>
  <c r="G50" s="1"/>
  <c r="R49" i="8"/>
  <c r="S49" s="1"/>
  <c r="P49"/>
  <c r="P49" i="9"/>
  <c r="R49"/>
  <c r="S49" s="1"/>
  <c r="AD44" i="5"/>
  <c r="AE44" s="1"/>
  <c r="AB44"/>
  <c r="AB47" i="7"/>
  <c r="AD47"/>
  <c r="AE47" s="1"/>
  <c r="AD47" i="13"/>
  <c r="AE47" s="1"/>
  <c r="AB47"/>
  <c r="AD47" i="16"/>
  <c r="AE47" s="1"/>
  <c r="AB47"/>
  <c r="AB49" i="20"/>
  <c r="AD49"/>
  <c r="AE49" s="1"/>
  <c r="AD48" i="25"/>
  <c r="AE48" s="1"/>
  <c r="AB48"/>
  <c r="F49" i="19"/>
  <c r="G49" s="1"/>
  <c r="D49"/>
  <c r="R47" i="8"/>
  <c r="S47" s="1"/>
  <c r="P47"/>
  <c r="AD46"/>
  <c r="AE46" s="1"/>
  <c r="AB46"/>
  <c r="AB42" i="5"/>
  <c r="AD42"/>
  <c r="AE42" s="1"/>
  <c r="AD46" i="12"/>
  <c r="AE46" s="1"/>
  <c r="AB46"/>
  <c r="AB46" i="17"/>
  <c r="AD46"/>
  <c r="AE46" s="1"/>
  <c r="AD47" i="22"/>
  <c r="AE47" s="1"/>
  <c r="AB47"/>
  <c r="AB47" i="24"/>
  <c r="AD47"/>
  <c r="AE47" s="1"/>
  <c r="F46" i="8"/>
  <c r="G46" s="1"/>
  <c r="D46"/>
  <c r="D46" i="9"/>
  <c r="F46"/>
  <c r="G46" s="1"/>
  <c r="P41" i="5"/>
  <c r="R41"/>
  <c r="S41" s="1"/>
  <c r="P45" i="10"/>
  <c r="R45"/>
  <c r="S45" s="1"/>
  <c r="R46" i="19"/>
  <c r="S46" s="1"/>
  <c r="P46"/>
  <c r="AD44" i="8"/>
  <c r="AE44" s="1"/>
  <c r="AB44"/>
  <c r="AB44" i="10"/>
  <c r="AD44"/>
  <c r="AE44" s="1"/>
  <c r="AB43" i="14"/>
  <c r="AD43"/>
  <c r="AE43" s="1"/>
  <c r="AD44" i="18"/>
  <c r="AE44" s="1"/>
  <c r="AB44"/>
  <c r="AD43" i="21"/>
  <c r="AE43" s="1"/>
  <c r="AB43"/>
  <c r="D44" i="4"/>
  <c r="F44"/>
  <c r="G44" s="1"/>
  <c r="P39" i="5"/>
  <c r="R39"/>
  <c r="S39" s="1"/>
  <c r="P42" i="7"/>
  <c r="R42"/>
  <c r="S42" s="1"/>
  <c r="P43" i="17"/>
  <c r="R43"/>
  <c r="S43" s="1"/>
  <c r="P44" i="19"/>
  <c r="R44"/>
  <c r="S44" s="1"/>
  <c r="AH24" i="3"/>
  <c r="AJ24"/>
  <c r="AK24" s="1"/>
  <c r="AH20"/>
  <c r="AJ20"/>
  <c r="AK20" s="1"/>
  <c r="AH16"/>
  <c r="AJ16"/>
  <c r="AK16" s="1"/>
  <c r="AH12"/>
  <c r="AJ12"/>
  <c r="AK12" s="1"/>
  <c r="F70" i="19"/>
  <c r="G70" s="1"/>
  <c r="D70"/>
  <c r="AH66" i="8"/>
  <c r="AJ66"/>
  <c r="AK66" s="1"/>
  <c r="AJ65" i="11"/>
  <c r="AK65" s="1"/>
  <c r="AH65"/>
  <c r="AH65" i="14"/>
  <c r="AJ65"/>
  <c r="AK65" s="1"/>
  <c r="AH67" i="20"/>
  <c r="AJ67"/>
  <c r="AK67" s="1"/>
  <c r="V65" i="8"/>
  <c r="X65"/>
  <c r="Y65" s="1"/>
  <c r="X64" i="14"/>
  <c r="Y64" s="1"/>
  <c r="V64"/>
  <c r="X64" i="16"/>
  <c r="Y64" s="1"/>
  <c r="V64"/>
  <c r="X66" i="19"/>
  <c r="Y66" s="1"/>
  <c r="V66"/>
  <c r="V66" i="24"/>
  <c r="X66"/>
  <c r="Y66" s="1"/>
  <c r="AJ65" i="6"/>
  <c r="AK65" s="1"/>
  <c r="AH65"/>
  <c r="AH64" i="10"/>
  <c r="AJ64"/>
  <c r="AK64" s="1"/>
  <c r="AJ64" i="15"/>
  <c r="AK64" s="1"/>
  <c r="AH64"/>
  <c r="AH65" i="20"/>
  <c r="AJ65"/>
  <c r="AK65" s="1"/>
  <c r="AH65" i="22"/>
  <c r="AJ65"/>
  <c r="AK65" s="1"/>
  <c r="J64" i="9"/>
  <c r="L64"/>
  <c r="M64" s="1"/>
  <c r="J63" i="7"/>
  <c r="L63"/>
  <c r="M63" s="1"/>
  <c r="X64" i="6"/>
  <c r="Y64" s="1"/>
  <c r="V64"/>
  <c r="V63" i="8"/>
  <c r="X63"/>
  <c r="Y63" s="1"/>
  <c r="X62" i="14"/>
  <c r="Y62" s="1"/>
  <c r="V62"/>
  <c r="X62" i="16"/>
  <c r="Y62" s="1"/>
  <c r="V62"/>
  <c r="X63" i="18"/>
  <c r="Y63" s="1"/>
  <c r="V63"/>
  <c r="V64" i="24"/>
  <c r="X64"/>
  <c r="Y64" s="1"/>
  <c r="AH62" i="4"/>
  <c r="AJ62"/>
  <c r="AK62" s="1"/>
  <c r="AH58" i="5"/>
  <c r="AJ58"/>
  <c r="AK58" s="1"/>
  <c r="AJ62" i="12"/>
  <c r="AK62" s="1"/>
  <c r="AH62"/>
  <c r="AH63" i="20"/>
  <c r="AJ63"/>
  <c r="AK63" s="1"/>
  <c r="AH63" i="22"/>
  <c r="AJ63"/>
  <c r="AK63" s="1"/>
  <c r="J62" i="4"/>
  <c r="L62"/>
  <c r="M62" s="1"/>
  <c r="J62" i="10"/>
  <c r="L62"/>
  <c r="M62" s="1"/>
  <c r="X62" i="6"/>
  <c r="Y62" s="1"/>
  <c r="V62"/>
  <c r="V61" i="8"/>
  <c r="X61"/>
  <c r="Y61" s="1"/>
  <c r="X60" i="14"/>
  <c r="Y60" s="1"/>
  <c r="V60"/>
  <c r="X60" i="16"/>
  <c r="Y60" s="1"/>
  <c r="V60"/>
  <c r="X62" i="19"/>
  <c r="Y62" s="1"/>
  <c r="V62"/>
  <c r="V62" i="24"/>
  <c r="X62"/>
  <c r="Y62" s="1"/>
  <c r="AH60" i="4"/>
  <c r="AJ60"/>
  <c r="AK60" s="1"/>
  <c r="AJ59" i="13"/>
  <c r="AK59" s="1"/>
  <c r="AH59"/>
  <c r="AJ60" i="15"/>
  <c r="AK60" s="1"/>
  <c r="AH60"/>
  <c r="AJ60" i="18"/>
  <c r="AK60" s="1"/>
  <c r="AH60"/>
  <c r="AH61" i="24"/>
  <c r="AJ61"/>
  <c r="AK61" s="1"/>
  <c r="J60" i="4"/>
  <c r="L60"/>
  <c r="M60" s="1"/>
  <c r="J60" i="17"/>
  <c r="L60"/>
  <c r="M60" s="1"/>
  <c r="X60" i="6"/>
  <c r="Y60" s="1"/>
  <c r="V60"/>
  <c r="V59" i="10"/>
  <c r="X59"/>
  <c r="Y59" s="1"/>
  <c r="X59" i="12"/>
  <c r="Y59" s="1"/>
  <c r="V59"/>
  <c r="V59" i="17"/>
  <c r="X59"/>
  <c r="Y59" s="1"/>
  <c r="V58" i="21"/>
  <c r="X58"/>
  <c r="Y58" s="1"/>
  <c r="AH58" i="9"/>
  <c r="AJ58"/>
  <c r="AK58" s="1"/>
  <c r="AH58" i="8"/>
  <c r="AJ58"/>
  <c r="AK58" s="1"/>
  <c r="AH57" i="11"/>
  <c r="AJ57"/>
  <c r="AK57" s="1"/>
  <c r="AH58" i="15"/>
  <c r="AJ58"/>
  <c r="AK58" s="1"/>
  <c r="AH57" i="21"/>
  <c r="AJ57"/>
  <c r="AK57" s="1"/>
  <c r="J58" i="9"/>
  <c r="L58"/>
  <c r="M58" s="1"/>
  <c r="J57" i="7"/>
  <c r="L57"/>
  <c r="M57" s="1"/>
  <c r="V53" i="5"/>
  <c r="X53"/>
  <c r="Y53" s="1"/>
  <c r="V58" i="20"/>
  <c r="X58"/>
  <c r="Y58" s="1"/>
  <c r="V56" i="21"/>
  <c r="X56"/>
  <c r="Y56" s="1"/>
  <c r="AJ52" i="5"/>
  <c r="AK52" s="1"/>
  <c r="AH52"/>
  <c r="AH56" i="8"/>
  <c r="AJ56"/>
  <c r="AK56" s="1"/>
  <c r="AJ56" i="15"/>
  <c r="AK56" s="1"/>
  <c r="AH56"/>
  <c r="AH56" i="17"/>
  <c r="AJ56"/>
  <c r="AK56" s="1"/>
  <c r="AH55" i="21"/>
  <c r="AJ55"/>
  <c r="AK55" s="1"/>
  <c r="J56" i="9"/>
  <c r="L56"/>
  <c r="M56" s="1"/>
  <c r="J56" i="8"/>
  <c r="L56"/>
  <c r="M56" s="1"/>
  <c r="L56" i="18"/>
  <c r="M56" s="1"/>
  <c r="J56"/>
  <c r="V51" i="5"/>
  <c r="X51"/>
  <c r="Y51" s="1"/>
  <c r="V54" i="7"/>
  <c r="X54"/>
  <c r="Y54" s="1"/>
  <c r="V54" i="11"/>
  <c r="X54"/>
  <c r="Y54" s="1"/>
  <c r="V55" i="15"/>
  <c r="X55"/>
  <c r="Y55" s="1"/>
  <c r="V56" i="20"/>
  <c r="X56"/>
  <c r="Y56" s="1"/>
  <c r="X55" i="25"/>
  <c r="Y55" s="1"/>
  <c r="V55"/>
  <c r="AH54" i="4"/>
  <c r="AJ54"/>
  <c r="AK54" s="1"/>
  <c r="AH50" i="5"/>
  <c r="AJ50"/>
  <c r="AK50" s="1"/>
  <c r="AJ53" i="14"/>
  <c r="AK53" s="1"/>
  <c r="AH53"/>
  <c r="AH54" i="17"/>
  <c r="AJ54"/>
  <c r="AK54" s="1"/>
  <c r="AJ54" i="25"/>
  <c r="AK54" s="1"/>
  <c r="AH54"/>
  <c r="J54" i="4"/>
  <c r="L54"/>
  <c r="M54" s="1"/>
  <c r="J54" i="10"/>
  <c r="L54"/>
  <c r="M54" s="1"/>
  <c r="X54" i="6"/>
  <c r="Y54" s="1"/>
  <c r="V54"/>
  <c r="V53" i="8"/>
  <c r="X53"/>
  <c r="Y53" s="1"/>
  <c r="X53" i="12"/>
  <c r="Y53" s="1"/>
  <c r="V53"/>
  <c r="X52" i="16"/>
  <c r="Y52" s="1"/>
  <c r="V52"/>
  <c r="V54" i="19"/>
  <c r="X54"/>
  <c r="Y54" s="1"/>
  <c r="V54" i="24"/>
  <c r="X54"/>
  <c r="Y54" s="1"/>
  <c r="AH52" i="4"/>
  <c r="AJ52"/>
  <c r="AK52" s="1"/>
  <c r="AJ51" i="13"/>
  <c r="AK51" s="1"/>
  <c r="AH51"/>
  <c r="AJ52" i="15"/>
  <c r="AK52" s="1"/>
  <c r="AH52"/>
  <c r="AH53" i="20"/>
  <c r="AJ53"/>
  <c r="AK53" s="1"/>
  <c r="AH53" i="24"/>
  <c r="AJ53"/>
  <c r="AK53" s="1"/>
  <c r="J52" i="4"/>
  <c r="L52"/>
  <c r="M52" s="1"/>
  <c r="J52" i="17"/>
  <c r="L52"/>
  <c r="M52" s="1"/>
  <c r="X52" i="6"/>
  <c r="Y52" s="1"/>
  <c r="V52"/>
  <c r="V51" i="10"/>
  <c r="X51"/>
  <c r="Y51" s="1"/>
  <c r="X50" i="14"/>
  <c r="Y50" s="1"/>
  <c r="V50"/>
  <c r="V51" i="17"/>
  <c r="X51"/>
  <c r="Y51" s="1"/>
  <c r="X50" i="21"/>
  <c r="Y50" s="1"/>
  <c r="V50"/>
  <c r="AH50" i="9"/>
  <c r="AJ50"/>
  <c r="AK50" s="1"/>
  <c r="AH49" i="7"/>
  <c r="AJ49"/>
  <c r="AK49" s="1"/>
  <c r="AH49" i="11"/>
  <c r="AJ49"/>
  <c r="AK49" s="1"/>
  <c r="AH50" i="15"/>
  <c r="AJ50"/>
  <c r="AK50" s="1"/>
  <c r="AJ49" i="21"/>
  <c r="AK49" s="1"/>
  <c r="AH49"/>
  <c r="J50" i="9"/>
  <c r="L50"/>
  <c r="M50" s="1"/>
  <c r="L50" i="18"/>
  <c r="M50" s="1"/>
  <c r="J50"/>
  <c r="V49" i="4"/>
  <c r="X49"/>
  <c r="Y49" s="1"/>
  <c r="X49" i="18"/>
  <c r="Y49" s="1"/>
  <c r="V49"/>
  <c r="X50" i="22"/>
  <c r="Y50" s="1"/>
  <c r="V50"/>
  <c r="AJ44" i="5"/>
  <c r="AK44" s="1"/>
  <c r="AH44"/>
  <c r="AH47" i="7"/>
  <c r="AJ47"/>
  <c r="AK47" s="1"/>
  <c r="AH47" i="14"/>
  <c r="AJ47"/>
  <c r="AK47" s="1"/>
  <c r="AH48" i="17"/>
  <c r="AJ48"/>
  <c r="AK48" s="1"/>
  <c r="AJ49" i="22"/>
  <c r="AK49" s="1"/>
  <c r="AH49"/>
  <c r="J48" i="9"/>
  <c r="L48"/>
  <c r="M48" s="1"/>
  <c r="J47" i="7"/>
  <c r="L47"/>
  <c r="M47" s="1"/>
  <c r="L48" i="18"/>
  <c r="M48" s="1"/>
  <c r="J48"/>
  <c r="V43" i="5"/>
  <c r="X43"/>
  <c r="Y43" s="1"/>
  <c r="V47" i="4"/>
  <c r="X47"/>
  <c r="Y47" s="1"/>
  <c r="V46" i="11"/>
  <c r="X46"/>
  <c r="Y46" s="1"/>
  <c r="V47" i="15"/>
  <c r="X47"/>
  <c r="Y47" s="1"/>
  <c r="X47" i="18"/>
  <c r="Y47" s="1"/>
  <c r="V47"/>
  <c r="X47" i="25"/>
  <c r="Y47" s="1"/>
  <c r="V47"/>
  <c r="AJ46" i="8"/>
  <c r="AK46" s="1"/>
  <c r="AH46"/>
  <c r="AH42" i="5"/>
  <c r="AJ42"/>
  <c r="AK42" s="1"/>
  <c r="AJ46" i="12"/>
  <c r="AK46" s="1"/>
  <c r="AH46"/>
  <c r="AJ46" i="18"/>
  <c r="AK46" s="1"/>
  <c r="AH46"/>
  <c r="AJ46" i="25"/>
  <c r="AK46" s="1"/>
  <c r="AH46"/>
  <c r="L46" i="8"/>
  <c r="M46" s="1"/>
  <c r="J46"/>
  <c r="J46" i="10"/>
  <c r="L46"/>
  <c r="M46" s="1"/>
  <c r="X46" i="6"/>
  <c r="Y46" s="1"/>
  <c r="V46"/>
  <c r="V44" i="7"/>
  <c r="X44"/>
  <c r="Y44" s="1"/>
  <c r="V44" i="14"/>
  <c r="X44"/>
  <c r="Y44" s="1"/>
  <c r="X44" i="16"/>
  <c r="Y44" s="1"/>
  <c r="V44"/>
  <c r="V46" i="20"/>
  <c r="X46"/>
  <c r="Y46" s="1"/>
  <c r="V46" i="24"/>
  <c r="X46"/>
  <c r="Y46" s="1"/>
  <c r="AJ44" i="8"/>
  <c r="AK44" s="1"/>
  <c r="AH44"/>
  <c r="AJ43" i="13"/>
  <c r="AK43" s="1"/>
  <c r="AH43"/>
  <c r="AJ44" i="15"/>
  <c r="AK44" s="1"/>
  <c r="AH44"/>
  <c r="AH45" i="20"/>
  <c r="AJ45"/>
  <c r="AK45" s="1"/>
  <c r="AH45" i="24"/>
  <c r="AJ45"/>
  <c r="AK45" s="1"/>
  <c r="L44" i="8"/>
  <c r="M44" s="1"/>
  <c r="J44"/>
  <c r="J44" i="17"/>
  <c r="L44"/>
  <c r="M44" s="1"/>
  <c r="X44" i="6"/>
  <c r="Y44" s="1"/>
  <c r="V44"/>
  <c r="V43" i="10"/>
  <c r="X43"/>
  <c r="Y43" s="1"/>
  <c r="X43" i="12"/>
  <c r="Y43" s="1"/>
  <c r="V43"/>
  <c r="V43" i="17"/>
  <c r="X43"/>
  <c r="Y43" s="1"/>
  <c r="X42" i="21"/>
  <c r="Y42" s="1"/>
  <c r="V42"/>
  <c r="D67" i="4"/>
  <c r="F67"/>
  <c r="G67" s="1"/>
  <c r="D67" i="9"/>
  <c r="F67"/>
  <c r="G67" s="1"/>
  <c r="P66" i="8"/>
  <c r="R66"/>
  <c r="S66" s="1"/>
  <c r="AB31" i="3"/>
  <c r="AD31"/>
  <c r="AE31" s="1"/>
  <c r="AB65" i="4"/>
  <c r="AD65"/>
  <c r="AE65" s="1"/>
  <c r="AD64" i="13"/>
  <c r="AE64" s="1"/>
  <c r="AB64"/>
  <c r="AD65" i="15"/>
  <c r="AE65" s="1"/>
  <c r="AB65"/>
  <c r="AB66" i="20"/>
  <c r="AD66"/>
  <c r="AE66" s="1"/>
  <c r="AB66" i="22"/>
  <c r="AD66"/>
  <c r="AE66" s="1"/>
  <c r="D65" i="10"/>
  <c r="F65"/>
  <c r="G65" s="1"/>
  <c r="D65" i="17"/>
  <c r="F65"/>
  <c r="G65" s="1"/>
  <c r="P64" i="4"/>
  <c r="R64"/>
  <c r="S64" s="1"/>
  <c r="P64" i="17"/>
  <c r="R64"/>
  <c r="S64" s="1"/>
  <c r="AB29" i="3"/>
  <c r="AD29"/>
  <c r="AE29" s="1"/>
  <c r="AB63" i="10"/>
  <c r="AD63"/>
  <c r="AE63" s="1"/>
  <c r="AD62" i="13"/>
  <c r="AE62" s="1"/>
  <c r="AB62"/>
  <c r="AB63" i="15"/>
  <c r="AD63"/>
  <c r="AE63" s="1"/>
  <c r="AD64" i="19"/>
  <c r="AE64" s="1"/>
  <c r="AB64"/>
  <c r="D63" i="10"/>
  <c r="F63"/>
  <c r="G63" s="1"/>
  <c r="D64" i="19"/>
  <c r="F64"/>
  <c r="G64" s="1"/>
  <c r="P62" i="4"/>
  <c r="R62"/>
  <c r="S62" s="1"/>
  <c r="P62" i="9"/>
  <c r="R62"/>
  <c r="S62" s="1"/>
  <c r="R62" i="18"/>
  <c r="S62" s="1"/>
  <c r="P62"/>
  <c r="AB61" i="10"/>
  <c r="AD61"/>
  <c r="AE61" s="1"/>
  <c r="AB61" i="9"/>
  <c r="AD61"/>
  <c r="AE61" s="1"/>
  <c r="AD60" i="14"/>
  <c r="AE60" s="1"/>
  <c r="AB60"/>
  <c r="AD61" i="18"/>
  <c r="AE61" s="1"/>
  <c r="AB61"/>
  <c r="D61" i="10"/>
  <c r="F61"/>
  <c r="G61" s="1"/>
  <c r="S70" i="11"/>
  <c r="P71" i="12"/>
  <c r="N72" s="1"/>
  <c r="I12" s="1"/>
  <c r="P71" i="15"/>
  <c r="N72" s="1"/>
  <c r="S72" i="22"/>
  <c r="S71" i="25"/>
  <c r="J39" i="3"/>
  <c r="AH47" i="20"/>
  <c r="AJ47"/>
  <c r="AK47" s="1"/>
  <c r="AH47" i="24"/>
  <c r="AJ47"/>
  <c r="AK47" s="1"/>
  <c r="J46" i="4"/>
  <c r="L46"/>
  <c r="M46" s="1"/>
  <c r="X45" i="8"/>
  <c r="Y45" s="1"/>
  <c r="V45"/>
  <c r="V45" i="10"/>
  <c r="X45"/>
  <c r="Y45" s="1"/>
  <c r="X45" i="12"/>
  <c r="Y45" s="1"/>
  <c r="V45"/>
  <c r="X46" i="19"/>
  <c r="Y46" s="1"/>
  <c r="V46"/>
  <c r="X44" i="21"/>
  <c r="Y44" s="1"/>
  <c r="V44"/>
  <c r="AH44" i="9"/>
  <c r="AJ44"/>
  <c r="AK44" s="1"/>
  <c r="AH44" i="4"/>
  <c r="AJ44"/>
  <c r="AK44" s="1"/>
  <c r="AH43" i="11"/>
  <c r="AJ43"/>
  <c r="AK43" s="1"/>
  <c r="AJ43" i="16"/>
  <c r="AK43" s="1"/>
  <c r="AH43"/>
  <c r="AJ43" i="21"/>
  <c r="AK43" s="1"/>
  <c r="AH43"/>
  <c r="J44" i="4"/>
  <c r="L44"/>
  <c r="M44" s="1"/>
  <c r="L44" i="18"/>
  <c r="M44" s="1"/>
  <c r="J44"/>
  <c r="X43" i="8"/>
  <c r="Y43" s="1"/>
  <c r="V43"/>
  <c r="X43" i="18"/>
  <c r="Y43" s="1"/>
  <c r="V43"/>
  <c r="X44" i="22"/>
  <c r="Y44" s="1"/>
  <c r="V44"/>
  <c r="P62" i="5"/>
  <c r="R62"/>
  <c r="S62" s="1"/>
  <c r="R67" i="19"/>
  <c r="S67" s="1"/>
  <c r="P67"/>
  <c r="AB65" i="10"/>
  <c r="AD65"/>
  <c r="AE65" s="1"/>
  <c r="AB65" i="9"/>
  <c r="AD65"/>
  <c r="AE65" s="1"/>
  <c r="AD64" i="14"/>
  <c r="AE64" s="1"/>
  <c r="AB64"/>
  <c r="AD65" i="18"/>
  <c r="AE65" s="1"/>
  <c r="AB65"/>
  <c r="R60" i="5"/>
  <c r="S60" s="1"/>
  <c r="P60"/>
  <c r="P64" i="9"/>
  <c r="R64"/>
  <c r="S64" s="1"/>
  <c r="AD64" i="6"/>
  <c r="AE64" s="1"/>
  <c r="AB64"/>
  <c r="AB63" i="9"/>
  <c r="AD63"/>
  <c r="AE63" s="1"/>
  <c r="AD62" i="14"/>
  <c r="AE62" s="1"/>
  <c r="AB62"/>
  <c r="AD63" i="18"/>
  <c r="AE63" s="1"/>
  <c r="AB63"/>
  <c r="AB64" i="22"/>
  <c r="AD64"/>
  <c r="AE64" s="1"/>
  <c r="D63" i="4"/>
  <c r="F63"/>
  <c r="G63" s="1"/>
  <c r="D63" i="9"/>
  <c r="F63"/>
  <c r="G63" s="1"/>
  <c r="P62" i="10"/>
  <c r="R62"/>
  <c r="S62" s="1"/>
  <c r="P62" i="17"/>
  <c r="R62"/>
  <c r="S62" s="1"/>
  <c r="AD62" i="6"/>
  <c r="AE62" s="1"/>
  <c r="AB62"/>
  <c r="AB60" i="7"/>
  <c r="AD60"/>
  <c r="AE60" s="1"/>
  <c r="AD61" i="12"/>
  <c r="AE61" s="1"/>
  <c r="AB61"/>
  <c r="AB61" i="17"/>
  <c r="AD61"/>
  <c r="AE61" s="1"/>
  <c r="AB60" i="21"/>
  <c r="AD60"/>
  <c r="AE60" s="1"/>
  <c r="AD62" i="24"/>
  <c r="AE62" s="1"/>
  <c r="AB62"/>
  <c r="F62" i="19"/>
  <c r="G62" s="1"/>
  <c r="D62"/>
  <c r="P60" i="10"/>
  <c r="R60"/>
  <c r="S60" s="1"/>
  <c r="R60" i="18"/>
  <c r="S60" s="1"/>
  <c r="P60"/>
  <c r="AD60" i="6"/>
  <c r="AE60" s="1"/>
  <c r="AB60"/>
  <c r="AB59" i="9"/>
  <c r="AD59"/>
  <c r="AE59" s="1"/>
  <c r="AD58" i="14"/>
  <c r="AE58" s="1"/>
  <c r="AB58"/>
  <c r="AB59" i="17"/>
  <c r="AD59"/>
  <c r="AE59" s="1"/>
  <c r="AB60" i="22"/>
  <c r="AD60"/>
  <c r="AE60" s="1"/>
  <c r="D59" i="10"/>
  <c r="F59"/>
  <c r="G59" s="1"/>
  <c r="P58" i="8"/>
  <c r="R58"/>
  <c r="S58" s="1"/>
  <c r="P57" i="7"/>
  <c r="R57"/>
  <c r="S57" s="1"/>
  <c r="AB57" i="4"/>
  <c r="AD57"/>
  <c r="AE57" s="1"/>
  <c r="AD56" i="13"/>
  <c r="AE56" s="1"/>
  <c r="AB56"/>
  <c r="AD57" i="15"/>
  <c r="AE57" s="1"/>
  <c r="AB57"/>
  <c r="AB58" i="20"/>
  <c r="AD58"/>
  <c r="AE58" s="1"/>
  <c r="D57" i="8"/>
  <c r="F57"/>
  <c r="G57" s="1"/>
  <c r="D57" i="4"/>
  <c r="F57"/>
  <c r="G57" s="1"/>
  <c r="D57" i="9"/>
  <c r="F57"/>
  <c r="G57" s="1"/>
  <c r="D58" i="19"/>
  <c r="F58"/>
  <c r="G58" s="1"/>
  <c r="R52" i="5"/>
  <c r="S52" s="1"/>
  <c r="P52"/>
  <c r="P55" i="7"/>
  <c r="R55"/>
  <c r="S55" s="1"/>
  <c r="P56" i="17"/>
  <c r="R56"/>
  <c r="S56" s="1"/>
  <c r="AB51" i="5"/>
  <c r="AD51"/>
  <c r="AE51" s="1"/>
  <c r="AB55" i="4"/>
  <c r="AD55"/>
  <c r="AE55" s="1"/>
  <c r="AD54" i="11"/>
  <c r="AE54" s="1"/>
  <c r="AB54"/>
  <c r="AB55" i="15"/>
  <c r="AD55"/>
  <c r="AE55" s="1"/>
  <c r="AB56" i="20"/>
  <c r="AD56"/>
  <c r="AE56" s="1"/>
  <c r="AD55" i="25"/>
  <c r="AE55" s="1"/>
  <c r="AB55"/>
  <c r="P54" i="10"/>
  <c r="R54"/>
  <c r="S54" s="1"/>
  <c r="P54" i="17"/>
  <c r="R54"/>
  <c r="S54" s="1"/>
  <c r="AD54" i="6"/>
  <c r="AE54" s="1"/>
  <c r="AB54"/>
  <c r="AB52" i="7"/>
  <c r="AD52"/>
  <c r="AE52" s="1"/>
  <c r="AD52" i="14"/>
  <c r="AE52" s="1"/>
  <c r="AB52"/>
  <c r="AD53" i="18"/>
  <c r="AE53" s="1"/>
  <c r="AB53"/>
  <c r="AD52" i="21"/>
  <c r="AE52" s="1"/>
  <c r="AB52"/>
  <c r="AD54" i="24"/>
  <c r="AE54" s="1"/>
  <c r="AB54"/>
  <c r="D54" i="19"/>
  <c r="F54"/>
  <c r="G54" s="1"/>
  <c r="P52" i="10"/>
  <c r="R52"/>
  <c r="S52" s="1"/>
  <c r="P52" i="9"/>
  <c r="R52"/>
  <c r="S52" s="1"/>
  <c r="AD52" i="6"/>
  <c r="AE52" s="1"/>
  <c r="AB52"/>
  <c r="AB51" i="9"/>
  <c r="AD51"/>
  <c r="AE51" s="1"/>
  <c r="AD51" i="12"/>
  <c r="AE51" s="1"/>
  <c r="AB51"/>
  <c r="AB51" i="17"/>
  <c r="AD51"/>
  <c r="AE51" s="1"/>
  <c r="AD52" i="22"/>
  <c r="AE52" s="1"/>
  <c r="AB52"/>
  <c r="D51" i="10"/>
  <c r="F51"/>
  <c r="G51" s="1"/>
  <c r="D51" i="17"/>
  <c r="F51"/>
  <c r="G51" s="1"/>
  <c r="P49" i="7"/>
  <c r="R49"/>
  <c r="S49" s="1"/>
  <c r="AB49" i="4"/>
  <c r="AD49"/>
  <c r="AE49" s="1"/>
  <c r="AD48" i="13"/>
  <c r="AE48" s="1"/>
  <c r="AB48"/>
  <c r="AD49" i="18"/>
  <c r="AE49" s="1"/>
  <c r="AB49"/>
  <c r="AB50" i="20"/>
  <c r="AD50"/>
  <c r="AE50" s="1"/>
  <c r="D49" i="4"/>
  <c r="F49"/>
  <c r="G49" s="1"/>
  <c r="P47" i="7"/>
  <c r="R47"/>
  <c r="S47" s="1"/>
  <c r="AB43" i="5"/>
  <c r="AD43"/>
  <c r="AE43" s="1"/>
  <c r="AB47" i="4"/>
  <c r="AD47"/>
  <c r="AE47" s="1"/>
  <c r="AB46" i="14"/>
  <c r="AD46"/>
  <c r="AE46" s="1"/>
  <c r="AB47" i="15"/>
  <c r="AD47"/>
  <c r="AE47" s="1"/>
  <c r="AB48" i="20"/>
  <c r="AD48"/>
  <c r="AE48" s="1"/>
  <c r="AB48" i="24"/>
  <c r="AD48"/>
  <c r="AE48" s="1"/>
  <c r="F48" i="19"/>
  <c r="G48" s="1"/>
  <c r="D48"/>
  <c r="P46" i="10"/>
  <c r="R46"/>
  <c r="S46" s="1"/>
  <c r="P42" i="5"/>
  <c r="R42"/>
  <c r="S42" s="1"/>
  <c r="AD45" i="8"/>
  <c r="AE45" s="1"/>
  <c r="AB45"/>
  <c r="AB44" i="7"/>
  <c r="AD44"/>
  <c r="AE44" s="1"/>
  <c r="AD44" i="11"/>
  <c r="AE44" s="1"/>
  <c r="AB44"/>
  <c r="AD44" i="16"/>
  <c r="AE44" s="1"/>
  <c r="AB44"/>
  <c r="AD44" i="21"/>
  <c r="AE44" s="1"/>
  <c r="AB44"/>
  <c r="AB46" i="24"/>
  <c r="AD46"/>
  <c r="AE46" s="1"/>
  <c r="F45" i="8"/>
  <c r="G45" s="1"/>
  <c r="D45"/>
  <c r="D45" i="9"/>
  <c r="F45"/>
  <c r="G45" s="1"/>
  <c r="D45" i="17"/>
  <c r="F45"/>
  <c r="G45" s="1"/>
  <c r="P44" i="10"/>
  <c r="R44"/>
  <c r="S44" s="1"/>
  <c r="P45" i="19"/>
  <c r="R45"/>
  <c r="S45" s="1"/>
  <c r="AD43" i="8"/>
  <c r="AE43" s="1"/>
  <c r="AB43"/>
  <c r="AB43" i="9"/>
  <c r="AD43"/>
  <c r="AE43" s="1"/>
  <c r="AD43" i="12"/>
  <c r="AE43" s="1"/>
  <c r="AB43"/>
  <c r="AB43" i="17"/>
  <c r="AD43"/>
  <c r="AE43" s="1"/>
  <c r="AD44" i="22"/>
  <c r="AE44" s="1"/>
  <c r="AB44"/>
  <c r="D43" i="10"/>
  <c r="F43"/>
  <c r="G43" s="1"/>
  <c r="F43" i="17"/>
  <c r="G43" s="1"/>
  <c r="D43"/>
  <c r="V65" i="7"/>
  <c r="X65"/>
  <c r="Y65" s="1"/>
  <c r="V67" i="20"/>
  <c r="X67"/>
  <c r="Y67" s="1"/>
  <c r="AH31" i="3"/>
  <c r="AJ31"/>
  <c r="AK31" s="1"/>
  <c r="AH65" i="4"/>
  <c r="AJ65"/>
  <c r="AK65" s="1"/>
  <c r="AH65" i="9"/>
  <c r="AJ65"/>
  <c r="AK65" s="1"/>
  <c r="AJ65" i="15"/>
  <c r="AK65" s="1"/>
  <c r="AH65"/>
  <c r="AJ65" i="18"/>
  <c r="AK65" s="1"/>
  <c r="AH65"/>
  <c r="AH66" i="24"/>
  <c r="AJ66"/>
  <c r="AK66" s="1"/>
  <c r="J65" i="8"/>
  <c r="L65"/>
  <c r="M65" s="1"/>
  <c r="L65" i="18"/>
  <c r="M65" s="1"/>
  <c r="J65"/>
  <c r="V64" i="9"/>
  <c r="X64"/>
  <c r="Y64" s="1"/>
  <c r="X63" i="14"/>
  <c r="Y63" s="1"/>
  <c r="V63"/>
  <c r="V64" i="17"/>
  <c r="X64"/>
  <c r="Y64" s="1"/>
  <c r="V63" i="21"/>
  <c r="X63"/>
  <c r="Y63" s="1"/>
  <c r="AH29" i="3"/>
  <c r="AJ29"/>
  <c r="AK29" s="1"/>
  <c r="AJ64" i="6"/>
  <c r="AK64" s="1"/>
  <c r="AH64"/>
  <c r="AH63" i="9"/>
  <c r="AJ63"/>
  <c r="AK63" s="1"/>
  <c r="AH63" i="15"/>
  <c r="AJ63"/>
  <c r="AK63" s="1"/>
  <c r="AJ63" i="18"/>
  <c r="AK63" s="1"/>
  <c r="AH63"/>
  <c r="AH64" i="24"/>
  <c r="AJ64"/>
  <c r="AK64" s="1"/>
  <c r="J63" i="8"/>
  <c r="L63"/>
  <c r="M63" s="1"/>
  <c r="L63" i="18"/>
  <c r="M63" s="1"/>
  <c r="J63"/>
  <c r="V61" i="7"/>
  <c r="X61"/>
  <c r="Y61" s="1"/>
  <c r="V58" i="5"/>
  <c r="X58"/>
  <c r="Y58" s="1"/>
  <c r="V63" i="20"/>
  <c r="X63"/>
  <c r="Y63" s="1"/>
  <c r="V63" i="22"/>
  <c r="X63"/>
  <c r="Y63" s="1"/>
  <c r="AJ62" i="6"/>
  <c r="AK62" s="1"/>
  <c r="AH62"/>
  <c r="AH61" i="8"/>
  <c r="AJ61"/>
  <c r="AK61" s="1"/>
  <c r="AJ61" i="12"/>
  <c r="AK61" s="1"/>
  <c r="AH61"/>
  <c r="AH61" i="17"/>
  <c r="AJ61"/>
  <c r="AK61" s="1"/>
  <c r="AH62" i="22"/>
  <c r="AJ62"/>
  <c r="AK62" s="1"/>
  <c r="J60" i="7"/>
  <c r="L60"/>
  <c r="M60" s="1"/>
  <c r="L61" i="18"/>
  <c r="M61" s="1"/>
  <c r="J61"/>
  <c r="V60" i="10"/>
  <c r="X60"/>
  <c r="Y60" s="1"/>
  <c r="V60" i="4"/>
  <c r="X60"/>
  <c r="Y60" s="1"/>
  <c r="V59" i="11"/>
  <c r="X59"/>
  <c r="Y59" s="1"/>
  <c r="X60" i="18"/>
  <c r="Y60" s="1"/>
  <c r="V60"/>
  <c r="X60" i="25"/>
  <c r="Y60" s="1"/>
  <c r="V60"/>
  <c r="AJ60" i="6"/>
  <c r="AK60" s="1"/>
  <c r="AH60"/>
  <c r="AH59" i="9"/>
  <c r="AJ59"/>
  <c r="AK59" s="1"/>
  <c r="AJ58" i="14"/>
  <c r="AK58" s="1"/>
  <c r="AH58"/>
  <c r="AH60" i="20"/>
  <c r="AJ60"/>
  <c r="AK60" s="1"/>
  <c r="AJ59" i="25"/>
  <c r="AK59" s="1"/>
  <c r="AH59"/>
  <c r="J59" i="4"/>
  <c r="L59"/>
  <c r="M59" s="1"/>
  <c r="L59" i="18"/>
  <c r="M59" s="1"/>
  <c r="J59"/>
  <c r="V58" i="8"/>
  <c r="X58"/>
  <c r="Y58" s="1"/>
  <c r="X58" i="12"/>
  <c r="Y58" s="1"/>
  <c r="V58"/>
  <c r="V58" i="15"/>
  <c r="X58"/>
  <c r="Y58" s="1"/>
  <c r="X58" i="18"/>
  <c r="Y58" s="1"/>
  <c r="V58"/>
  <c r="V59" i="24"/>
  <c r="X59"/>
  <c r="Y59" s="1"/>
  <c r="AH57" i="4"/>
  <c r="AJ57"/>
  <c r="AK57" s="1"/>
  <c r="AH57" i="9"/>
  <c r="AJ57"/>
  <c r="AK57" s="1"/>
  <c r="AJ57" i="15"/>
  <c r="AK57" s="1"/>
  <c r="AH57"/>
  <c r="AJ57" i="18"/>
  <c r="AK57" s="1"/>
  <c r="AH57"/>
  <c r="AH58" i="24"/>
  <c r="AJ58"/>
  <c r="AK58" s="1"/>
  <c r="J57" i="4"/>
  <c r="L57"/>
  <c r="M57" s="1"/>
  <c r="X57" i="6"/>
  <c r="Y57" s="1"/>
  <c r="V57"/>
  <c r="V56" i="9"/>
  <c r="X56"/>
  <c r="Y56" s="1"/>
  <c r="X55" i="14"/>
  <c r="Y55" s="1"/>
  <c r="V55"/>
  <c r="X57" i="19"/>
  <c r="Y57" s="1"/>
  <c r="V57"/>
  <c r="V55" i="21"/>
  <c r="X55"/>
  <c r="Y55" s="1"/>
  <c r="AH51" i="5"/>
  <c r="AJ51"/>
  <c r="AK51" s="1"/>
  <c r="AH55" i="4"/>
  <c r="AJ55"/>
  <c r="AK55" s="1"/>
  <c r="AH54" i="11"/>
  <c r="AJ54"/>
  <c r="AK54" s="1"/>
  <c r="AJ54" i="16"/>
  <c r="AK54" s="1"/>
  <c r="AH54"/>
  <c r="AH54" i="21"/>
  <c r="AJ54"/>
  <c r="AK54" s="1"/>
  <c r="J55" i="10"/>
  <c r="L55"/>
  <c r="M55" s="1"/>
  <c r="J55" i="4"/>
  <c r="L55"/>
  <c r="M55" s="1"/>
  <c r="J55" i="17"/>
  <c r="L55"/>
  <c r="M55" s="1"/>
  <c r="V53" i="7"/>
  <c r="X53"/>
  <c r="Y53" s="1"/>
  <c r="V50" i="5"/>
  <c r="X50"/>
  <c r="Y50" s="1"/>
  <c r="V54" i="17"/>
  <c r="X54"/>
  <c r="Y54" s="1"/>
  <c r="X55" i="22"/>
  <c r="Y55" s="1"/>
  <c r="V55"/>
  <c r="AJ54" i="6"/>
  <c r="AK54" s="1"/>
  <c r="AH54"/>
  <c r="AH53" i="8"/>
  <c r="AJ53"/>
  <c r="AK53" s="1"/>
  <c r="AJ53" i="12"/>
  <c r="AK53" s="1"/>
  <c r="AH53"/>
  <c r="AJ53" i="18"/>
  <c r="AK53" s="1"/>
  <c r="AH53"/>
  <c r="AJ54" i="22"/>
  <c r="AK54" s="1"/>
  <c r="AH54"/>
  <c r="J53" i="4"/>
  <c r="L53"/>
  <c r="M53" s="1"/>
  <c r="V52" i="10"/>
  <c r="X52"/>
  <c r="Y52" s="1"/>
  <c r="V52" i="4"/>
  <c r="X52"/>
  <c r="Y52" s="1"/>
  <c r="V51" i="11"/>
  <c r="X51"/>
  <c r="Y51" s="1"/>
  <c r="V53" i="19"/>
  <c r="X53"/>
  <c r="Y53" s="1"/>
  <c r="X52" i="25"/>
  <c r="Y52" s="1"/>
  <c r="V52"/>
  <c r="AJ52" i="6"/>
  <c r="AK52" s="1"/>
  <c r="AH52"/>
  <c r="AH51" i="9"/>
  <c r="AJ51"/>
  <c r="AK51" s="1"/>
  <c r="AJ50" i="14"/>
  <c r="AK50" s="1"/>
  <c r="AH50"/>
  <c r="AH51" i="17"/>
  <c r="AJ51"/>
  <c r="AK51" s="1"/>
  <c r="AJ51" i="25"/>
  <c r="AK51" s="1"/>
  <c r="AH51"/>
  <c r="L51" i="8"/>
  <c r="M51" s="1"/>
  <c r="J51"/>
  <c r="V49" i="7"/>
  <c r="X49"/>
  <c r="Y49" s="1"/>
  <c r="X50" i="12"/>
  <c r="Y50" s="1"/>
  <c r="V50"/>
  <c r="V50" i="15"/>
  <c r="X50"/>
  <c r="Y50" s="1"/>
  <c r="V51" i="19"/>
  <c r="X51"/>
  <c r="Y51" s="1"/>
  <c r="V51" i="24"/>
  <c r="X51"/>
  <c r="Y51" s="1"/>
  <c r="AJ48" i="13"/>
  <c r="AK48" s="1"/>
  <c r="AH48"/>
  <c r="AH49" i="9"/>
  <c r="AJ49"/>
  <c r="AK49" s="1"/>
  <c r="AJ49" i="15"/>
  <c r="AK49" s="1"/>
  <c r="AH49"/>
  <c r="AH50" i="20"/>
  <c r="AJ50"/>
  <c r="AK50" s="1"/>
  <c r="AH50" i="24"/>
  <c r="AJ50"/>
  <c r="AK50" s="1"/>
  <c r="L49" i="18"/>
  <c r="M49" s="1"/>
  <c r="J49"/>
  <c r="X44" i="5"/>
  <c r="Y44" s="1"/>
  <c r="V44"/>
  <c r="V47" i="7"/>
  <c r="X47"/>
  <c r="Y47" s="1"/>
  <c r="V47" i="14"/>
  <c r="X47"/>
  <c r="Y47" s="1"/>
  <c r="X48" i="18"/>
  <c r="Y48" s="1"/>
  <c r="V48"/>
  <c r="X47" i="21"/>
  <c r="Y47" s="1"/>
  <c r="V47"/>
  <c r="AH43" i="5"/>
  <c r="AJ43"/>
  <c r="AK43" s="1"/>
  <c r="AJ48" i="6"/>
  <c r="AK48" s="1"/>
  <c r="AH48"/>
  <c r="AH46" i="11"/>
  <c r="AJ46"/>
  <c r="AK46" s="1"/>
  <c r="AJ46" i="16"/>
  <c r="AK46" s="1"/>
  <c r="AH46"/>
  <c r="AJ46" i="21"/>
  <c r="AK46" s="1"/>
  <c r="AH46"/>
  <c r="J47" i="9"/>
  <c r="L47"/>
  <c r="M47" s="1"/>
  <c r="L47" i="8"/>
  <c r="M47" s="1"/>
  <c r="J47"/>
  <c r="J47" i="17"/>
  <c r="L47"/>
  <c r="M47" s="1"/>
  <c r="X46" i="8"/>
  <c r="Y46" s="1"/>
  <c r="V46"/>
  <c r="V42" i="5"/>
  <c r="X42"/>
  <c r="Y42" s="1"/>
  <c r="V46" i="17"/>
  <c r="X46"/>
  <c r="Y46" s="1"/>
  <c r="X47" i="22"/>
  <c r="Y47" s="1"/>
  <c r="V47"/>
  <c r="AH45" i="10"/>
  <c r="AJ45"/>
  <c r="AK45" s="1"/>
  <c r="AH41" i="5"/>
  <c r="AJ41"/>
  <c r="AK41" s="1"/>
  <c r="AJ45" i="12"/>
  <c r="AK45" s="1"/>
  <c r="AH45"/>
  <c r="AJ45" i="18"/>
  <c r="AK45" s="1"/>
  <c r="AH45"/>
  <c r="AJ46" i="22"/>
  <c r="AK46" s="1"/>
  <c r="AH46"/>
  <c r="J45" i="10"/>
  <c r="L45"/>
  <c r="M45" s="1"/>
  <c r="L45" i="8"/>
  <c r="M45" s="1"/>
  <c r="J45"/>
  <c r="V44" i="9"/>
  <c r="X44"/>
  <c r="Y44" s="1"/>
  <c r="X44" i="8"/>
  <c r="Y44" s="1"/>
  <c r="V44"/>
  <c r="V43" i="11"/>
  <c r="X43"/>
  <c r="Y43" s="1"/>
  <c r="V45" i="19"/>
  <c r="X45"/>
  <c r="Y45" s="1"/>
  <c r="V44" i="25"/>
  <c r="X44"/>
  <c r="Y44" s="1"/>
  <c r="AH43" i="10"/>
  <c r="AJ43"/>
  <c r="AK43" s="1"/>
  <c r="AH42" i="7"/>
  <c r="AJ42"/>
  <c r="AK42" s="1"/>
  <c r="AH42" i="14"/>
  <c r="AJ42"/>
  <c r="AK42" s="1"/>
  <c r="AH43" i="17"/>
  <c r="AJ43"/>
  <c r="AK43" s="1"/>
  <c r="AH43" i="25"/>
  <c r="AJ43"/>
  <c r="AK43" s="1"/>
  <c r="V70" i="13"/>
  <c r="Y70"/>
  <c r="G70" i="7"/>
  <c r="D67" i="5"/>
  <c r="D70" i="14"/>
  <c r="G70"/>
  <c r="D70" i="16"/>
  <c r="D70" i="21"/>
  <c r="D71" i="25"/>
  <c r="J72" i="6"/>
  <c r="M70" i="11"/>
  <c r="M70" i="14"/>
  <c r="J70"/>
  <c r="H71" s="1"/>
  <c r="J71" i="15"/>
  <c r="H72" s="1"/>
  <c r="F11" s="1"/>
  <c r="J72" i="19"/>
  <c r="H73" s="1"/>
  <c r="J72" i="22"/>
  <c r="M71" i="25"/>
  <c r="P59" i="7"/>
  <c r="R59"/>
  <c r="S59" s="1"/>
  <c r="P60" i="17"/>
  <c r="R60"/>
  <c r="S60" s="1"/>
  <c r="AB59" i="8"/>
  <c r="AD59"/>
  <c r="AE59" s="1"/>
  <c r="AB58" i="7"/>
  <c r="AD58"/>
  <c r="AE58" s="1"/>
  <c r="AD59" i="12"/>
  <c r="AE59" s="1"/>
  <c r="AB59"/>
  <c r="AD60" i="19"/>
  <c r="AE60" s="1"/>
  <c r="AB60"/>
  <c r="AB58" i="21"/>
  <c r="AD58"/>
  <c r="AE58" s="1"/>
  <c r="AD60" i="24"/>
  <c r="AE60" s="1"/>
  <c r="AB60"/>
  <c r="D59" i="17"/>
  <c r="F59"/>
  <c r="G59" s="1"/>
  <c r="P58" i="4"/>
  <c r="R58"/>
  <c r="S58" s="1"/>
  <c r="P58" i="9"/>
  <c r="R58"/>
  <c r="S58" s="1"/>
  <c r="R58" i="18"/>
  <c r="S58" s="1"/>
  <c r="P58"/>
  <c r="AB57" i="10"/>
  <c r="AD57"/>
  <c r="AE57" s="1"/>
  <c r="AB57" i="9"/>
  <c r="AD57"/>
  <c r="AE57" s="1"/>
  <c r="AD56" i="14"/>
  <c r="AE56" s="1"/>
  <c r="AB56"/>
  <c r="AD57" i="18"/>
  <c r="AE57" s="1"/>
  <c r="AB57"/>
  <c r="AD58" i="22"/>
  <c r="AE58" s="1"/>
  <c r="AB58"/>
  <c r="D57" i="10"/>
  <c r="F57"/>
  <c r="G57" s="1"/>
  <c r="P56" i="8"/>
  <c r="R56"/>
  <c r="S56" s="1"/>
  <c r="P56" i="4"/>
  <c r="R56"/>
  <c r="S56" s="1"/>
  <c r="AB55" i="10"/>
  <c r="AD55"/>
  <c r="AE55" s="1"/>
  <c r="AD54" i="13"/>
  <c r="AE54" s="1"/>
  <c r="AB54"/>
  <c r="AD55" i="18"/>
  <c r="AE55" s="1"/>
  <c r="AB55"/>
  <c r="AD56" i="19"/>
  <c r="AE56" s="1"/>
  <c r="AB56"/>
  <c r="D55" i="8"/>
  <c r="F55"/>
  <c r="G55" s="1"/>
  <c r="D55" i="4"/>
  <c r="F55"/>
  <c r="G55" s="1"/>
  <c r="D55" i="9"/>
  <c r="F55"/>
  <c r="G55" s="1"/>
  <c r="P50" i="5"/>
  <c r="R50"/>
  <c r="S50" s="1"/>
  <c r="AB53" i="8"/>
  <c r="AD53"/>
  <c r="AE53" s="1"/>
  <c r="AB49" i="5"/>
  <c r="AD49"/>
  <c r="AE49" s="1"/>
  <c r="AD52" i="11"/>
  <c r="AE52" s="1"/>
  <c r="AB52"/>
  <c r="AD52" i="16"/>
  <c r="AE52" s="1"/>
  <c r="AB52"/>
  <c r="AB54" i="19"/>
  <c r="AD54"/>
  <c r="AE54" s="1"/>
  <c r="AD53" i="25"/>
  <c r="AE53" s="1"/>
  <c r="AB53"/>
  <c r="P52" i="17"/>
  <c r="R52"/>
  <c r="S52" s="1"/>
  <c r="AB51" i="8"/>
  <c r="AD51"/>
  <c r="AE51" s="1"/>
  <c r="AB50" i="7"/>
  <c r="AD50"/>
  <c r="AE50" s="1"/>
  <c r="AD50" i="14"/>
  <c r="AE50" s="1"/>
  <c r="AB50"/>
  <c r="AD51" i="18"/>
  <c r="AE51" s="1"/>
  <c r="AB51"/>
  <c r="AD50" i="21"/>
  <c r="AE50" s="1"/>
  <c r="AB50"/>
  <c r="AD52" i="24"/>
  <c r="AE52" s="1"/>
  <c r="AB52"/>
  <c r="F51" i="8"/>
  <c r="G51" s="1"/>
  <c r="D51"/>
  <c r="P50" i="4"/>
  <c r="R50"/>
  <c r="S50" s="1"/>
  <c r="P50" i="9"/>
  <c r="R50"/>
  <c r="S50" s="1"/>
  <c r="P51" i="19"/>
  <c r="R51"/>
  <c r="S51" s="1"/>
  <c r="AB49" i="10"/>
  <c r="AD49"/>
  <c r="AE49" s="1"/>
  <c r="AB49" i="9"/>
  <c r="AD49"/>
  <c r="AE49" s="1"/>
  <c r="AD49" i="12"/>
  <c r="AE49" s="1"/>
  <c r="AB49"/>
  <c r="AB49" i="17"/>
  <c r="AD49"/>
  <c r="AE49" s="1"/>
  <c r="AD50" i="22"/>
  <c r="AE50" s="1"/>
  <c r="AB50"/>
  <c r="D49" i="10"/>
  <c r="F49"/>
  <c r="G49" s="1"/>
  <c r="R44" i="5"/>
  <c r="S44" s="1"/>
  <c r="P44"/>
  <c r="P48" i="4"/>
  <c r="R48"/>
  <c r="S48" s="1"/>
  <c r="AB47" i="10"/>
  <c r="AD47"/>
  <c r="AE47" s="1"/>
  <c r="AD46" i="13"/>
  <c r="AE46" s="1"/>
  <c r="AB46"/>
  <c r="AD47" i="12"/>
  <c r="AE47" s="1"/>
  <c r="AB47"/>
  <c r="AD48" i="19"/>
  <c r="AE48" s="1"/>
  <c r="AB48"/>
  <c r="D47" i="4"/>
  <c r="F47"/>
  <c r="G47" s="1"/>
  <c r="R46" i="8"/>
  <c r="S46" s="1"/>
  <c r="P46"/>
  <c r="P46" i="9"/>
  <c r="R46"/>
  <c r="S46" s="1"/>
  <c r="P46" i="17"/>
  <c r="R46"/>
  <c r="S46" s="1"/>
  <c r="AD46" i="6"/>
  <c r="AE46" s="1"/>
  <c r="AB46"/>
  <c r="AB41" i="5"/>
  <c r="AD41"/>
  <c r="AE41" s="1"/>
  <c r="AB44" i="14"/>
  <c r="AD44"/>
  <c r="AE44" s="1"/>
  <c r="AD45" i="15"/>
  <c r="AE45" s="1"/>
  <c r="AB45"/>
  <c r="AB46" i="20"/>
  <c r="AD46"/>
  <c r="AE46" s="1"/>
  <c r="AB45" i="25"/>
  <c r="AD45"/>
  <c r="AE45" s="1"/>
  <c r="D46" i="19"/>
  <c r="F46"/>
  <c r="G46" s="1"/>
  <c r="R44" i="8"/>
  <c r="S44" s="1"/>
  <c r="P44"/>
  <c r="P44" i="9"/>
  <c r="R44"/>
  <c r="S44" s="1"/>
  <c r="R44" i="18"/>
  <c r="S44" s="1"/>
  <c r="P44"/>
  <c r="P44" i="17"/>
  <c r="R44"/>
  <c r="S44" s="1"/>
  <c r="AD44" i="6"/>
  <c r="AE44" s="1"/>
  <c r="AB44"/>
  <c r="AB42" i="7"/>
  <c r="AD42"/>
  <c r="AE42" s="1"/>
  <c r="AD42" i="11"/>
  <c r="AE42" s="1"/>
  <c r="AB42"/>
  <c r="AD43" i="18"/>
  <c r="AE43" s="1"/>
  <c r="AB43"/>
  <c r="AD42" i="21"/>
  <c r="AE42" s="1"/>
  <c r="AB42"/>
  <c r="AB44" i="24"/>
  <c r="AD44"/>
  <c r="AE44" s="1"/>
  <c r="F43" i="8"/>
  <c r="G43" s="1"/>
  <c r="D43"/>
  <c r="D43" i="9"/>
  <c r="F43"/>
  <c r="G43" s="1"/>
  <c r="V66" i="4"/>
  <c r="X66"/>
  <c r="Y66" s="1"/>
  <c r="V62" i="5"/>
  <c r="X62"/>
  <c r="Y62" s="1"/>
  <c r="X66" i="12"/>
  <c r="Y66" s="1"/>
  <c r="V66"/>
  <c r="V65" i="14"/>
  <c r="X65"/>
  <c r="Y65" s="1"/>
  <c r="X65" i="21"/>
  <c r="Y65" s="1"/>
  <c r="V65"/>
  <c r="V67" i="24"/>
  <c r="X67"/>
  <c r="Y67" s="1"/>
  <c r="AJ64" i="13"/>
  <c r="AK64" s="1"/>
  <c r="AH64"/>
  <c r="AH65" i="8"/>
  <c r="AJ65"/>
  <c r="AK65" s="1"/>
  <c r="AJ64" i="14"/>
  <c r="AK64" s="1"/>
  <c r="AH64"/>
  <c r="AH66" i="20"/>
  <c r="AJ66"/>
  <c r="AK66" s="1"/>
  <c r="AJ65" i="25"/>
  <c r="AK65" s="1"/>
  <c r="AH65"/>
  <c r="J64" i="7"/>
  <c r="L64"/>
  <c r="M64" s="1"/>
  <c r="X65" i="6"/>
  <c r="Y65" s="1"/>
  <c r="V65"/>
  <c r="V64" i="8"/>
  <c r="X64"/>
  <c r="Y64" s="1"/>
  <c r="X64" i="12"/>
  <c r="Y64" s="1"/>
  <c r="V64"/>
  <c r="X63" i="16"/>
  <c r="Y63" s="1"/>
  <c r="V63"/>
  <c r="V65" i="19"/>
  <c r="X65"/>
  <c r="Y65" s="1"/>
  <c r="V65" i="24"/>
  <c r="X65"/>
  <c r="Y65" s="1"/>
  <c r="AJ62" i="13"/>
  <c r="AK62" s="1"/>
  <c r="AH62"/>
  <c r="AH63" i="8"/>
  <c r="AJ63"/>
  <c r="AK63" s="1"/>
  <c r="AJ62" i="14"/>
  <c r="AK62" s="1"/>
  <c r="AH62"/>
  <c r="AH64" i="20"/>
  <c r="AJ64"/>
  <c r="AK64" s="1"/>
  <c r="AJ63" i="25"/>
  <c r="AK63" s="1"/>
  <c r="AH63"/>
  <c r="J62" i="7"/>
  <c r="L62"/>
  <c r="M62" s="1"/>
  <c r="V62" i="4"/>
  <c r="X62"/>
  <c r="Y62" s="1"/>
  <c r="X61" i="14"/>
  <c r="Y61" s="1"/>
  <c r="V61"/>
  <c r="V62" i="17"/>
  <c r="X62"/>
  <c r="Y62" s="1"/>
  <c r="V61" i="21"/>
  <c r="X61"/>
  <c r="Y61" s="1"/>
  <c r="AH61" i="10"/>
  <c r="AJ61"/>
  <c r="AK61" s="1"/>
  <c r="AH60" i="7"/>
  <c r="AJ60"/>
  <c r="AK60" s="1"/>
  <c r="AH60" i="11"/>
  <c r="AJ60"/>
  <c r="AK60" s="1"/>
  <c r="AJ60" i="16"/>
  <c r="AK60" s="1"/>
  <c r="AH60"/>
  <c r="AH60" i="21"/>
  <c r="AJ60"/>
  <c r="AK60" s="1"/>
  <c r="J61" i="10"/>
  <c r="L61"/>
  <c r="M61" s="1"/>
  <c r="J61" i="4"/>
  <c r="L61"/>
  <c r="M61" s="1"/>
  <c r="V60" i="9"/>
  <c r="X60"/>
  <c r="Y60" s="1"/>
  <c r="X59" i="14"/>
  <c r="Y59" s="1"/>
  <c r="V59"/>
  <c r="V61" i="20"/>
  <c r="X61"/>
  <c r="Y61" s="1"/>
  <c r="V61" i="22"/>
  <c r="X61"/>
  <c r="Y61" s="1"/>
  <c r="AH59" i="10"/>
  <c r="AJ59"/>
  <c r="AK59" s="1"/>
  <c r="AH59" i="8"/>
  <c r="AJ59"/>
  <c r="AK59" s="1"/>
  <c r="AJ59" i="12"/>
  <c r="AK59" s="1"/>
  <c r="AH59"/>
  <c r="AH59" i="17"/>
  <c r="AJ59"/>
  <c r="AK59" s="1"/>
  <c r="AH60" i="22"/>
  <c r="AJ60"/>
  <c r="AK60" s="1"/>
  <c r="J59" i="9"/>
  <c r="L59"/>
  <c r="M59" s="1"/>
  <c r="V58" i="10"/>
  <c r="X58"/>
  <c r="Y58" s="1"/>
  <c r="V57" i="7"/>
  <c r="X57"/>
  <c r="Y57" s="1"/>
  <c r="V57" i="11"/>
  <c r="X57"/>
  <c r="Y57" s="1"/>
  <c r="X57" i="16"/>
  <c r="Y57" s="1"/>
  <c r="V57"/>
  <c r="V59" i="20"/>
  <c r="X59"/>
  <c r="Y59" s="1"/>
  <c r="X58" i="25"/>
  <c r="Y58" s="1"/>
  <c r="V58"/>
  <c r="AJ56" i="13"/>
  <c r="AK56" s="1"/>
  <c r="AH56"/>
  <c r="AH57" i="8"/>
  <c r="AJ57"/>
  <c r="AK57" s="1"/>
  <c r="AJ56" i="14"/>
  <c r="AK56" s="1"/>
  <c r="AH56"/>
  <c r="AH58" i="20"/>
  <c r="AJ58"/>
  <c r="AK58" s="1"/>
  <c r="AJ57" i="25"/>
  <c r="AK57" s="1"/>
  <c r="AH57"/>
  <c r="J57" i="9"/>
  <c r="L57"/>
  <c r="M57" s="1"/>
  <c r="L57" i="18"/>
  <c r="M57" s="1"/>
  <c r="J57"/>
  <c r="X52" i="5"/>
  <c r="Y52" s="1"/>
  <c r="V52"/>
  <c r="V56" i="8"/>
  <c r="X56"/>
  <c r="Y56" s="1"/>
  <c r="X56" i="12"/>
  <c r="Y56" s="1"/>
  <c r="V56"/>
  <c r="X55" i="16"/>
  <c r="Y55" s="1"/>
  <c r="V55"/>
  <c r="X56" i="18"/>
  <c r="Y56" s="1"/>
  <c r="V56"/>
  <c r="V57" i="24"/>
  <c r="X57"/>
  <c r="Y57" s="1"/>
  <c r="AJ56" i="6"/>
  <c r="AK56" s="1"/>
  <c r="AH56"/>
  <c r="AH55" i="9"/>
  <c r="AJ55"/>
  <c r="AK55" s="1"/>
  <c r="AH55" i="15"/>
  <c r="AJ55"/>
  <c r="AK55" s="1"/>
  <c r="AH56" i="20"/>
  <c r="AJ56"/>
  <c r="AK56" s="1"/>
  <c r="AH56" i="24"/>
  <c r="AJ56"/>
  <c r="AK56" s="1"/>
  <c r="J55" i="9"/>
  <c r="L55"/>
  <c r="M55" s="1"/>
  <c r="L55" i="18"/>
  <c r="M55" s="1"/>
  <c r="J55"/>
  <c r="V54" i="4"/>
  <c r="X54"/>
  <c r="Y54" s="1"/>
  <c r="X53" i="14"/>
  <c r="Y53" s="1"/>
  <c r="V53"/>
  <c r="X54" i="18"/>
  <c r="Y54" s="1"/>
  <c r="V54"/>
  <c r="V53" i="21"/>
  <c r="X53"/>
  <c r="Y53" s="1"/>
  <c r="AH53" i="10"/>
  <c r="AJ53"/>
  <c r="AK53" s="1"/>
  <c r="AH52" i="7"/>
  <c r="AJ52"/>
  <c r="AK52" s="1"/>
  <c r="AH52" i="11"/>
  <c r="AJ52"/>
  <c r="AK52" s="1"/>
  <c r="AJ52" i="16"/>
  <c r="AK52" s="1"/>
  <c r="AH52"/>
  <c r="AH52" i="21"/>
  <c r="AJ52"/>
  <c r="AK52" s="1"/>
  <c r="J53" i="10"/>
  <c r="L53"/>
  <c r="M53" s="1"/>
  <c r="J53" i="9"/>
  <c r="L53"/>
  <c r="M53" s="1"/>
  <c r="J53" i="17"/>
  <c r="L53"/>
  <c r="M53" s="1"/>
  <c r="V52" i="9"/>
  <c r="X52"/>
  <c r="Y52" s="1"/>
  <c r="X51" i="14"/>
  <c r="Y51" s="1"/>
  <c r="V51"/>
  <c r="V52" i="17"/>
  <c r="X52"/>
  <c r="Y52" s="1"/>
  <c r="X53" i="22"/>
  <c r="Y53" s="1"/>
  <c r="V53"/>
  <c r="AH51" i="10"/>
  <c r="AJ51"/>
  <c r="AK51" s="1"/>
  <c r="AH51" i="8"/>
  <c r="AJ51"/>
  <c r="AK51" s="1"/>
  <c r="AJ51" i="12"/>
  <c r="AK51" s="1"/>
  <c r="AH51"/>
  <c r="AJ51" i="18"/>
  <c r="AK51" s="1"/>
  <c r="AH51"/>
  <c r="AJ52" i="22"/>
  <c r="AK52" s="1"/>
  <c r="AH52"/>
  <c r="J51" i="9"/>
  <c r="L51"/>
  <c r="M51" s="1"/>
  <c r="V50" i="10"/>
  <c r="X50"/>
  <c r="Y50" s="1"/>
  <c r="V50" i="4"/>
  <c r="X50"/>
  <c r="Y50" s="1"/>
  <c r="V49" i="11"/>
  <c r="X49"/>
  <c r="Y49" s="1"/>
  <c r="X49" i="16"/>
  <c r="Y49" s="1"/>
  <c r="V49"/>
  <c r="V51" i="20"/>
  <c r="X51"/>
  <c r="Y51" s="1"/>
  <c r="X50" i="25"/>
  <c r="Y50" s="1"/>
  <c r="V50"/>
  <c r="AJ49" i="8"/>
  <c r="AK49" s="1"/>
  <c r="AH49"/>
  <c r="AH48" i="7"/>
  <c r="AJ48"/>
  <c r="AK48" s="1"/>
  <c r="AH48" i="14"/>
  <c r="AJ48"/>
  <c r="AK48" s="1"/>
  <c r="AH49" i="17"/>
  <c r="AJ49"/>
  <c r="AK49" s="1"/>
  <c r="AJ49" i="25"/>
  <c r="AK49" s="1"/>
  <c r="AH49"/>
  <c r="J48" i="7"/>
  <c r="L48"/>
  <c r="M48" s="1"/>
  <c r="V48" i="10"/>
  <c r="X48"/>
  <c r="Y48" s="1"/>
  <c r="V48" i="4"/>
  <c r="X48"/>
  <c r="Y48" s="1"/>
  <c r="X48" i="12"/>
  <c r="Y48" s="1"/>
  <c r="V48"/>
  <c r="X47" i="16"/>
  <c r="Y47" s="1"/>
  <c r="V47"/>
  <c r="V49" i="19"/>
  <c r="X49"/>
  <c r="Y49" s="1"/>
  <c r="V49" i="24"/>
  <c r="X49"/>
  <c r="Y49" s="1"/>
  <c r="AJ46" i="13"/>
  <c r="AK46" s="1"/>
  <c r="AH46"/>
  <c r="AH46" i="7"/>
  <c r="AJ46"/>
  <c r="AK46" s="1"/>
  <c r="AH47" i="15"/>
  <c r="AJ47"/>
  <c r="AK47" s="1"/>
  <c r="AH48" i="20"/>
  <c r="AJ48"/>
  <c r="AK48" s="1"/>
  <c r="AH48" i="24"/>
  <c r="AJ48"/>
  <c r="AK48" s="1"/>
  <c r="J46" i="7"/>
  <c r="L46"/>
  <c r="M46" s="1"/>
  <c r="L47" i="18"/>
  <c r="M47" s="1"/>
  <c r="J47"/>
  <c r="X47" i="6"/>
  <c r="Y47" s="1"/>
  <c r="V47"/>
  <c r="V45" i="14"/>
  <c r="X45"/>
  <c r="Y45" s="1"/>
  <c r="X46" i="18"/>
  <c r="Y46" s="1"/>
  <c r="V46"/>
  <c r="X45" i="21"/>
  <c r="Y45" s="1"/>
  <c r="V45"/>
  <c r="AH45" i="9"/>
  <c r="AJ45"/>
  <c r="AK45" s="1"/>
  <c r="AH45" i="4"/>
  <c r="AJ45"/>
  <c r="AK45" s="1"/>
  <c r="AH44" i="11"/>
  <c r="AJ44"/>
  <c r="AK44" s="1"/>
  <c r="AJ44" i="16"/>
  <c r="AK44" s="1"/>
  <c r="AH44"/>
  <c r="AJ44" i="21"/>
  <c r="AK44" s="1"/>
  <c r="AH44"/>
  <c r="J45" i="9"/>
  <c r="L45"/>
  <c r="M45" s="1"/>
  <c r="J44" i="7"/>
  <c r="L44"/>
  <c r="M44" s="1"/>
  <c r="J45" i="17"/>
  <c r="L45"/>
  <c r="M45" s="1"/>
  <c r="X45" i="6"/>
  <c r="Y45" s="1"/>
  <c r="V45"/>
  <c r="V43" i="7"/>
  <c r="X43"/>
  <c r="Y43" s="1"/>
  <c r="V43" i="14"/>
  <c r="X43"/>
  <c r="Y43" s="1"/>
  <c r="V44" i="17"/>
  <c r="X44"/>
  <c r="Y44" s="1"/>
  <c r="X45" i="22"/>
  <c r="Y45" s="1"/>
  <c r="V45"/>
  <c r="AH43" i="9"/>
  <c r="AJ43"/>
  <c r="AK43" s="1"/>
  <c r="AH43" i="4"/>
  <c r="AJ43"/>
  <c r="AK43" s="1"/>
  <c r="AJ43" i="12"/>
  <c r="AK43" s="1"/>
  <c r="AH43"/>
  <c r="AJ43" i="18"/>
  <c r="AK43" s="1"/>
  <c r="AH43"/>
  <c r="AJ44" i="22"/>
  <c r="AK44" s="1"/>
  <c r="AH44"/>
  <c r="J43" i="10"/>
  <c r="L43"/>
  <c r="M43" s="1"/>
  <c r="J42" i="7"/>
  <c r="L42"/>
  <c r="M42" s="1"/>
  <c r="G70" i="11"/>
  <c r="G71" i="12"/>
  <c r="G70" i="16"/>
  <c r="G73" i="20"/>
  <c r="D73"/>
  <c r="B74" s="1"/>
  <c r="G72" i="22"/>
  <c r="G71" i="25"/>
  <c r="J70" i="13"/>
  <c r="J71" i="12"/>
  <c r="J70" i="16"/>
  <c r="J73" i="20"/>
  <c r="M70" i="21"/>
  <c r="M72" i="24"/>
  <c r="R56" i="5"/>
  <c r="S56" s="1"/>
  <c r="P56"/>
  <c r="P60" i="4"/>
  <c r="R60"/>
  <c r="S60" s="1"/>
  <c r="R61" i="19"/>
  <c r="S61" s="1"/>
  <c r="P61"/>
  <c r="AB55" i="5"/>
  <c r="AD55"/>
  <c r="AE55" s="1"/>
  <c r="AB59" i="4"/>
  <c r="AD59"/>
  <c r="AE59" s="1"/>
  <c r="AD58" i="11"/>
  <c r="AE58" s="1"/>
  <c r="AB58"/>
  <c r="AD58" i="16"/>
  <c r="AE58" s="1"/>
  <c r="AB58"/>
  <c r="AB60" i="20"/>
  <c r="AD60"/>
  <c r="AE60" s="1"/>
  <c r="AD59" i="25"/>
  <c r="AE59" s="1"/>
  <c r="AB59"/>
  <c r="P58" i="10"/>
  <c r="R58"/>
  <c r="S58" s="1"/>
  <c r="P59" i="19"/>
  <c r="R59"/>
  <c r="S59" s="1"/>
  <c r="AD58" i="6"/>
  <c r="AE58" s="1"/>
  <c r="AB58"/>
  <c r="AB56" i="7"/>
  <c r="AD56"/>
  <c r="AE56" s="1"/>
  <c r="AD57" i="12"/>
  <c r="AE57" s="1"/>
  <c r="AB57"/>
  <c r="AB57" i="17"/>
  <c r="AD57"/>
  <c r="AE57" s="1"/>
  <c r="AB56" i="21"/>
  <c r="AD56"/>
  <c r="AE56" s="1"/>
  <c r="AD58" i="24"/>
  <c r="AE58" s="1"/>
  <c r="AB58"/>
  <c r="D57" i="17"/>
  <c r="F57"/>
  <c r="G57" s="1"/>
  <c r="P56" i="10"/>
  <c r="R56"/>
  <c r="S56" s="1"/>
  <c r="P56" i="9"/>
  <c r="R56"/>
  <c r="S56" s="1"/>
  <c r="R56" i="18"/>
  <c r="S56" s="1"/>
  <c r="P56"/>
  <c r="AD56" i="6"/>
  <c r="AE56" s="1"/>
  <c r="AB56"/>
  <c r="AB55" i="9"/>
  <c r="AD55"/>
  <c r="AE55" s="1"/>
  <c r="AD55" i="12"/>
  <c r="AE55" s="1"/>
  <c r="AB55"/>
  <c r="AB55" i="17"/>
  <c r="AD55"/>
  <c r="AE55" s="1"/>
  <c r="AD56" i="22"/>
  <c r="AE56" s="1"/>
  <c r="AB56"/>
  <c r="D55" i="10"/>
  <c r="F55"/>
  <c r="G55" s="1"/>
  <c r="D55" i="17"/>
  <c r="F55"/>
  <c r="G55" s="1"/>
  <c r="P54" i="8"/>
  <c r="R54"/>
  <c r="S54" s="1"/>
  <c r="P53" i="7"/>
  <c r="R53"/>
  <c r="S53" s="1"/>
  <c r="R54" i="18"/>
  <c r="S54" s="1"/>
  <c r="P54"/>
  <c r="P55" i="19"/>
  <c r="R55"/>
  <c r="S55" s="1"/>
  <c r="AB53" i="4"/>
  <c r="AD53"/>
  <c r="AE53" s="1"/>
  <c r="AD52" i="13"/>
  <c r="AE52" s="1"/>
  <c r="AB52"/>
  <c r="AD53" i="15"/>
  <c r="AE53" s="1"/>
  <c r="AB53"/>
  <c r="AB54" i="20"/>
  <c r="AD54"/>
  <c r="AE54" s="1"/>
  <c r="D53" i="8"/>
  <c r="F53"/>
  <c r="G53" s="1"/>
  <c r="D53" i="4"/>
  <c r="F53"/>
  <c r="G53" s="1"/>
  <c r="D53" i="9"/>
  <c r="F53"/>
  <c r="G53" s="1"/>
  <c r="R48" i="5"/>
  <c r="S48" s="1"/>
  <c r="P48"/>
  <c r="P51" i="7"/>
  <c r="R51"/>
  <c r="S51" s="1"/>
  <c r="R52" i="18"/>
  <c r="S52" s="1"/>
  <c r="P52"/>
  <c r="AB47" i="5"/>
  <c r="AD47"/>
  <c r="AE47" s="1"/>
  <c r="AB51" i="4"/>
  <c r="AD51"/>
  <c r="AE51" s="1"/>
  <c r="AD50" i="11"/>
  <c r="AE50" s="1"/>
  <c r="AB50"/>
  <c r="AD50" i="16"/>
  <c r="AE50" s="1"/>
  <c r="AB50"/>
  <c r="AD52" i="19"/>
  <c r="AE52" s="1"/>
  <c r="AB52"/>
  <c r="AD51" i="25"/>
  <c r="AE51" s="1"/>
  <c r="AB51"/>
  <c r="D52" i="19"/>
  <c r="F52"/>
  <c r="G52" s="1"/>
  <c r="P50" i="10"/>
  <c r="R50"/>
  <c r="S50" s="1"/>
  <c r="AD49" i="8"/>
  <c r="AE49" s="1"/>
  <c r="AB49"/>
  <c r="AB48" i="7"/>
  <c r="AD48"/>
  <c r="AE48" s="1"/>
  <c r="AD48" i="11"/>
  <c r="AE48" s="1"/>
  <c r="AB48"/>
  <c r="AD48" i="16"/>
  <c r="AE48" s="1"/>
  <c r="AB48"/>
  <c r="AD48" i="21"/>
  <c r="AE48" s="1"/>
  <c r="AB48"/>
  <c r="AD49" i="25"/>
  <c r="AE49" s="1"/>
  <c r="AB49"/>
  <c r="F49" i="8"/>
  <c r="G49" s="1"/>
  <c r="D49"/>
  <c r="D49" i="9"/>
  <c r="F49"/>
  <c r="G49" s="1"/>
  <c r="D49" i="17"/>
  <c r="F49"/>
  <c r="G49" s="1"/>
  <c r="P48" i="10"/>
  <c r="R48"/>
  <c r="S48" s="1"/>
  <c r="R48" i="18"/>
  <c r="S48" s="1"/>
  <c r="P48"/>
  <c r="R49" i="19"/>
  <c r="S49" s="1"/>
  <c r="P49"/>
  <c r="AD47" i="8"/>
  <c r="AE47" s="1"/>
  <c r="AB47"/>
  <c r="AB47" i="9"/>
  <c r="AD47"/>
  <c r="AE47" s="1"/>
  <c r="AD47" i="18"/>
  <c r="AE47" s="1"/>
  <c r="AB47"/>
  <c r="AB47" i="17"/>
  <c r="AD47"/>
  <c r="AE47" s="1"/>
  <c r="AD48" i="22"/>
  <c r="AE48" s="1"/>
  <c r="AB48"/>
  <c r="D47" i="10"/>
  <c r="F47"/>
  <c r="G47" s="1"/>
  <c r="D47" i="17"/>
  <c r="F47"/>
  <c r="G47" s="1"/>
  <c r="P45" i="7"/>
  <c r="R45"/>
  <c r="S45" s="1"/>
  <c r="R46" i="18"/>
  <c r="S46" s="1"/>
  <c r="P46"/>
  <c r="AB45" i="4"/>
  <c r="AD45"/>
  <c r="AE45" s="1"/>
  <c r="AD44" i="13"/>
  <c r="AE44" s="1"/>
  <c r="AB44"/>
  <c r="AD46" i="19"/>
  <c r="AE46" s="1"/>
  <c r="AB46"/>
  <c r="AB45" i="17"/>
  <c r="AD45"/>
  <c r="AE45" s="1"/>
  <c r="D45" i="4"/>
  <c r="F45"/>
  <c r="G45" s="1"/>
  <c r="P43" i="7"/>
  <c r="R43"/>
  <c r="S43" s="1"/>
  <c r="AB39" i="5"/>
  <c r="AD39"/>
  <c r="AE39" s="1"/>
  <c r="AB43" i="4"/>
  <c r="AD43"/>
  <c r="AE43" s="1"/>
  <c r="AD42" i="13"/>
  <c r="AE42" s="1"/>
  <c r="AB42"/>
  <c r="AD42" i="16"/>
  <c r="AE42" s="1"/>
  <c r="AB42"/>
  <c r="AB44" i="19"/>
  <c r="AD44"/>
  <c r="AE44" s="1"/>
  <c r="F44"/>
  <c r="G44" s="1"/>
  <c r="D44"/>
  <c r="X71" i="6"/>
  <c r="Y71" s="1"/>
  <c r="V71"/>
  <c r="X66" i="15"/>
  <c r="Y66" s="1"/>
  <c r="V66"/>
  <c r="X67" i="19"/>
  <c r="Y67" s="1"/>
  <c r="V67"/>
  <c r="V67" i="22"/>
  <c r="X67"/>
  <c r="Y67" s="1"/>
  <c r="AJ66" i="6"/>
  <c r="AK66" s="1"/>
  <c r="AH66"/>
  <c r="AH64" i="7"/>
  <c r="AJ64"/>
  <c r="AK64" s="1"/>
  <c r="AJ65" i="12"/>
  <c r="AK65" s="1"/>
  <c r="AH65"/>
  <c r="AH65" i="17"/>
  <c r="AJ65"/>
  <c r="AK65" s="1"/>
  <c r="AH66" i="22"/>
  <c r="AJ66"/>
  <c r="AK66" s="1"/>
  <c r="J65" i="10"/>
  <c r="L65"/>
  <c r="M65" s="1"/>
  <c r="J65" i="4"/>
  <c r="L65"/>
  <c r="M65" s="1"/>
  <c r="J65" i="17"/>
  <c r="L65"/>
  <c r="M65" s="1"/>
  <c r="X60" i="5"/>
  <c r="Y60" s="1"/>
  <c r="V60"/>
  <c r="V63" i="7"/>
  <c r="X63"/>
  <c r="Y63" s="1"/>
  <c r="V63" i="11"/>
  <c r="X63"/>
  <c r="Y63" s="1"/>
  <c r="X64" i="18"/>
  <c r="Y64" s="1"/>
  <c r="V64"/>
  <c r="X64" i="25"/>
  <c r="Y64" s="1"/>
  <c r="V64"/>
  <c r="AH63" i="10"/>
  <c r="AJ63"/>
  <c r="AK63" s="1"/>
  <c r="AH62" i="7"/>
  <c r="AJ62"/>
  <c r="AK62" s="1"/>
  <c r="AJ63" i="12"/>
  <c r="AK63" s="1"/>
  <c r="AH63"/>
  <c r="AH63" i="17"/>
  <c r="AJ63"/>
  <c r="AK63" s="1"/>
  <c r="AH64" i="22"/>
  <c r="AJ64"/>
  <c r="AK64" s="1"/>
  <c r="J63" i="10"/>
  <c r="L63"/>
  <c r="M63" s="1"/>
  <c r="J63" i="4"/>
  <c r="L63"/>
  <c r="M63" s="1"/>
  <c r="J63" i="17"/>
  <c r="L63"/>
  <c r="M63" s="1"/>
  <c r="X63" i="6"/>
  <c r="Y63" s="1"/>
  <c r="V63"/>
  <c r="V62" i="9"/>
  <c r="X62"/>
  <c r="Y62" s="1"/>
  <c r="X62" i="12"/>
  <c r="Y62" s="1"/>
  <c r="V62"/>
  <c r="V62" i="15"/>
  <c r="X62"/>
  <c r="Y62" s="1"/>
  <c r="V63" i="19"/>
  <c r="X63"/>
  <c r="Y63" s="1"/>
  <c r="V63" i="24"/>
  <c r="X63"/>
  <c r="Y63" s="1"/>
  <c r="AH57" i="5"/>
  <c r="AJ57"/>
  <c r="AK57" s="1"/>
  <c r="AJ60" i="13"/>
  <c r="AK60" s="1"/>
  <c r="AH60"/>
  <c r="AJ61" i="15"/>
  <c r="AK61" s="1"/>
  <c r="AH61"/>
  <c r="AJ61" i="18"/>
  <c r="AK61" s="1"/>
  <c r="AH61"/>
  <c r="AH62" i="24"/>
  <c r="AJ62"/>
  <c r="AK62" s="1"/>
  <c r="J61" i="9"/>
  <c r="L61"/>
  <c r="M61" s="1"/>
  <c r="J61" i="17"/>
  <c r="L61"/>
  <c r="M61" s="1"/>
  <c r="X61" i="6"/>
  <c r="Y61" s="1"/>
  <c r="V61"/>
  <c r="V60" i="8"/>
  <c r="X60"/>
  <c r="Y60" s="1"/>
  <c r="X60" i="12"/>
  <c r="Y60" s="1"/>
  <c r="V60"/>
  <c r="V60" i="17"/>
  <c r="X60"/>
  <c r="Y60" s="1"/>
  <c r="V59" i="21"/>
  <c r="X59"/>
  <c r="Y59" s="1"/>
  <c r="AH55" i="5"/>
  <c r="AJ55"/>
  <c r="AK55" s="1"/>
  <c r="AH58" i="7"/>
  <c r="AJ58"/>
  <c r="AK58" s="1"/>
  <c r="AH58" i="11"/>
  <c r="AJ58"/>
  <c r="AK58" s="1"/>
  <c r="AJ58" i="16"/>
  <c r="AK58" s="1"/>
  <c r="AH58"/>
  <c r="AH58" i="21"/>
  <c r="AJ58"/>
  <c r="AK58" s="1"/>
  <c r="J59" i="10"/>
  <c r="L59"/>
  <c r="M59" s="1"/>
  <c r="J59" i="8"/>
  <c r="L59"/>
  <c r="M59" s="1"/>
  <c r="J59" i="17"/>
  <c r="L59"/>
  <c r="M59" s="1"/>
  <c r="V58" i="4"/>
  <c r="X58"/>
  <c r="Y58" s="1"/>
  <c r="V54" i="5"/>
  <c r="X54"/>
  <c r="Y54" s="1"/>
  <c r="V58" i="17"/>
  <c r="X58"/>
  <c r="Y58" s="1"/>
  <c r="X59" i="22"/>
  <c r="Y59" s="1"/>
  <c r="V59"/>
  <c r="AJ58" i="6"/>
  <c r="AK58" s="1"/>
  <c r="AH58"/>
  <c r="AH56" i="7"/>
  <c r="AJ56"/>
  <c r="AK56" s="1"/>
  <c r="AJ57" i="12"/>
  <c r="AK57" s="1"/>
  <c r="AH57"/>
  <c r="AH57" i="17"/>
  <c r="AJ57"/>
  <c r="AK57" s="1"/>
  <c r="AJ58" i="22"/>
  <c r="AK58" s="1"/>
  <c r="AH58"/>
  <c r="J57" i="8"/>
  <c r="L57"/>
  <c r="M57" s="1"/>
  <c r="V56" i="10"/>
  <c r="X56"/>
  <c r="Y56" s="1"/>
  <c r="V55" i="7"/>
  <c r="X55"/>
  <c r="Y55" s="1"/>
  <c r="V55" i="11"/>
  <c r="X55"/>
  <c r="Y55" s="1"/>
  <c r="V57" i="20"/>
  <c r="X57"/>
  <c r="Y57" s="1"/>
  <c r="X56" i="25"/>
  <c r="Y56" s="1"/>
  <c r="V56"/>
  <c r="AJ54" i="13"/>
  <c r="AK54" s="1"/>
  <c r="AH54"/>
  <c r="AH55" i="8"/>
  <c r="AJ55"/>
  <c r="AK55" s="1"/>
  <c r="AJ54" i="14"/>
  <c r="AK54" s="1"/>
  <c r="AH54"/>
  <c r="AH55" i="17"/>
  <c r="AJ55"/>
  <c r="AK55" s="1"/>
  <c r="AJ55" i="25"/>
  <c r="AK55" s="1"/>
  <c r="AH55"/>
  <c r="J55" i="8"/>
  <c r="L55"/>
  <c r="M55" s="1"/>
  <c r="X55" i="6"/>
  <c r="Y55" s="1"/>
  <c r="V55"/>
  <c r="V54" i="9"/>
  <c r="X54"/>
  <c r="Y54" s="1"/>
  <c r="X54" i="12"/>
  <c r="Y54" s="1"/>
  <c r="V54"/>
  <c r="V54" i="15"/>
  <c r="X54"/>
  <c r="Y54" s="1"/>
  <c r="V55" i="20"/>
  <c r="X55"/>
  <c r="Y55" s="1"/>
  <c r="V55" i="24"/>
  <c r="X55"/>
  <c r="Y55" s="1"/>
  <c r="AH49" i="5"/>
  <c r="AJ49"/>
  <c r="AK49" s="1"/>
  <c r="AJ52" i="13"/>
  <c r="AK52" s="1"/>
  <c r="AH52"/>
  <c r="AJ53" i="15"/>
  <c r="AK53" s="1"/>
  <c r="AH53"/>
  <c r="AH54" i="20"/>
  <c r="AJ54"/>
  <c r="AK54" s="1"/>
  <c r="AH54" i="24"/>
  <c r="AJ54"/>
  <c r="AK54" s="1"/>
  <c r="J53" i="8"/>
  <c r="L53"/>
  <c r="M53" s="1"/>
  <c r="L53" i="18"/>
  <c r="M53" s="1"/>
  <c r="J53"/>
  <c r="X53" i="6"/>
  <c r="Y53" s="1"/>
  <c r="V53"/>
  <c r="V52" i="8"/>
  <c r="X52"/>
  <c r="Y52" s="1"/>
  <c r="X52" i="12"/>
  <c r="Y52" s="1"/>
  <c r="V52"/>
  <c r="X52" i="18"/>
  <c r="Y52" s="1"/>
  <c r="V52"/>
  <c r="X51" i="21"/>
  <c r="Y51" s="1"/>
  <c r="V51"/>
  <c r="AH47" i="5"/>
  <c r="AJ47"/>
  <c r="AK47" s="1"/>
  <c r="AH50" i="7"/>
  <c r="AJ50"/>
  <c r="AK50" s="1"/>
  <c r="AH50" i="11"/>
  <c r="AJ50"/>
  <c r="AK50" s="1"/>
  <c r="AJ50" i="16"/>
  <c r="AK50" s="1"/>
  <c r="AH50"/>
  <c r="AJ50" i="21"/>
  <c r="AK50" s="1"/>
  <c r="AH50"/>
  <c r="J51" i="10"/>
  <c r="L51"/>
  <c r="M51" s="1"/>
  <c r="J50" i="7"/>
  <c r="L50"/>
  <c r="M50" s="1"/>
  <c r="J51" i="17"/>
  <c r="L51"/>
  <c r="M51" s="1"/>
  <c r="X50" i="8"/>
  <c r="Y50" s="1"/>
  <c r="V50"/>
  <c r="V46" i="5"/>
  <c r="X46"/>
  <c r="Y46" s="1"/>
  <c r="V50" i="17"/>
  <c r="X50"/>
  <c r="Y50" s="1"/>
  <c r="X51" i="22"/>
  <c r="Y51" s="1"/>
  <c r="V51"/>
  <c r="AJ50" i="6"/>
  <c r="AK50" s="1"/>
  <c r="AH50"/>
  <c r="AH45" i="5"/>
  <c r="AJ45"/>
  <c r="AK45" s="1"/>
  <c r="AJ49" i="12"/>
  <c r="AK49" s="1"/>
  <c r="AH49"/>
  <c r="AJ49" i="18"/>
  <c r="AK49" s="1"/>
  <c r="AH49"/>
  <c r="AJ50" i="22"/>
  <c r="AK50" s="1"/>
  <c r="AH50"/>
  <c r="J49" i="10"/>
  <c r="L49"/>
  <c r="M49" s="1"/>
  <c r="J49" i="4"/>
  <c r="L49"/>
  <c r="M49" s="1"/>
  <c r="V48" i="9"/>
  <c r="X48"/>
  <c r="Y48" s="1"/>
  <c r="X48" i="8"/>
  <c r="Y48" s="1"/>
  <c r="V48"/>
  <c r="V47" i="11"/>
  <c r="X47"/>
  <c r="Y47" s="1"/>
  <c r="V49" i="20"/>
  <c r="X49"/>
  <c r="Y49" s="1"/>
  <c r="X48" i="25"/>
  <c r="Y48" s="1"/>
  <c r="V48"/>
  <c r="AH47" i="10"/>
  <c r="AJ47"/>
  <c r="AK47" s="1"/>
  <c r="AH47" i="4"/>
  <c r="AJ47"/>
  <c r="AK47" s="1"/>
  <c r="AH46" i="14"/>
  <c r="AJ46"/>
  <c r="AK46" s="1"/>
  <c r="AH47" i="17"/>
  <c r="AJ47"/>
  <c r="AK47" s="1"/>
  <c r="AJ47" i="25"/>
  <c r="AK47" s="1"/>
  <c r="AH47"/>
  <c r="J47" i="4"/>
  <c r="L47"/>
  <c r="M47" s="1"/>
  <c r="V46" i="10"/>
  <c r="X46"/>
  <c r="Y46" s="1"/>
  <c r="V45" i="7"/>
  <c r="X45"/>
  <c r="Y45" s="1"/>
  <c r="X46" i="12"/>
  <c r="Y46" s="1"/>
  <c r="V46"/>
  <c r="V46" i="15"/>
  <c r="X46"/>
  <c r="Y46" s="1"/>
  <c r="X47" i="19"/>
  <c r="Y47" s="1"/>
  <c r="V47"/>
  <c r="V47" i="24"/>
  <c r="X47"/>
  <c r="Y47" s="1"/>
  <c r="AJ45" i="8"/>
  <c r="AK45" s="1"/>
  <c r="AH45"/>
  <c r="AJ44" i="13"/>
  <c r="AK44" s="1"/>
  <c r="AH44"/>
  <c r="AJ45" i="15"/>
  <c r="AK45" s="1"/>
  <c r="AH45"/>
  <c r="AH46" i="20"/>
  <c r="AJ46"/>
  <c r="AK46" s="1"/>
  <c r="AH46" i="24"/>
  <c r="AJ46"/>
  <c r="AK46" s="1"/>
  <c r="J45" i="4"/>
  <c r="L45"/>
  <c r="M45" s="1"/>
  <c r="L45" i="18"/>
  <c r="M45" s="1"/>
  <c r="J45"/>
  <c r="X40" i="5"/>
  <c r="Y40" s="1"/>
  <c r="V40"/>
  <c r="V44" i="4"/>
  <c r="X44"/>
  <c r="Y44" s="1"/>
  <c r="X44" i="12"/>
  <c r="Y44" s="1"/>
  <c r="V44"/>
  <c r="X44" i="18"/>
  <c r="Y44" s="1"/>
  <c r="V44"/>
  <c r="X43" i="21"/>
  <c r="Y43" s="1"/>
  <c r="V43"/>
  <c r="AH39" i="5"/>
  <c r="AJ39"/>
  <c r="AK39" s="1"/>
  <c r="AJ43" i="8"/>
  <c r="AK43" s="1"/>
  <c r="AH43"/>
  <c r="AH42" i="11"/>
  <c r="AJ42"/>
  <c r="AK42" s="1"/>
  <c r="AJ42" i="16"/>
  <c r="AK42" s="1"/>
  <c r="AH42"/>
  <c r="AJ42" i="21"/>
  <c r="AK42" s="1"/>
  <c r="AH42"/>
  <c r="J43" i="9"/>
  <c r="L43"/>
  <c r="M43" s="1"/>
  <c r="J43" i="4"/>
  <c r="L43"/>
  <c r="M43" s="1"/>
  <c r="J43" i="17"/>
  <c r="L43"/>
  <c r="M43" s="1"/>
  <c r="D63" i="23"/>
  <c r="B64" s="1"/>
  <c r="C9" s="1"/>
  <c r="D11" s="1"/>
  <c r="D12" s="1"/>
  <c r="D72" i="6"/>
  <c r="D70" i="7"/>
  <c r="B71" s="1"/>
  <c r="D70" i="13"/>
  <c r="D70" i="11"/>
  <c r="B71" s="1"/>
  <c r="G70" i="13"/>
  <c r="D71" i="15"/>
  <c r="G70" i="21"/>
  <c r="D72" i="24"/>
  <c r="M39" i="3"/>
  <c r="M72" i="6"/>
  <c r="M71" i="12"/>
  <c r="M70" i="16"/>
  <c r="J70" i="21"/>
  <c r="H71" s="1"/>
  <c r="G63" i="23"/>
  <c r="J72" i="24"/>
  <c r="H73" s="1"/>
  <c r="F12" s="1"/>
  <c r="G16" s="1"/>
  <c r="G17" s="1"/>
  <c r="J8" s="1"/>
  <c r="D61" i="17"/>
  <c r="F61"/>
  <c r="G61" s="1"/>
  <c r="P60" i="8"/>
  <c r="R60"/>
  <c r="S60" s="1"/>
  <c r="P60" i="9"/>
  <c r="R60"/>
  <c r="S60" s="1"/>
  <c r="AB59" i="10"/>
  <c r="AD59"/>
  <c r="AE59" s="1"/>
  <c r="AD58" i="13"/>
  <c r="AE58" s="1"/>
  <c r="AB58"/>
  <c r="AB59" i="15"/>
  <c r="AD59"/>
  <c r="AE59" s="1"/>
  <c r="AD59" i="18"/>
  <c r="AE59" s="1"/>
  <c r="AB59"/>
  <c r="D59" i="8"/>
  <c r="F59"/>
  <c r="G59" s="1"/>
  <c r="D59" i="4"/>
  <c r="F59"/>
  <c r="G59" s="1"/>
  <c r="D59" i="9"/>
  <c r="F59"/>
  <c r="G59" s="1"/>
  <c r="D60" i="19"/>
  <c r="F60"/>
  <c r="G60" s="1"/>
  <c r="P54" i="5"/>
  <c r="R54"/>
  <c r="S54" s="1"/>
  <c r="P58" i="17"/>
  <c r="R58"/>
  <c r="S58" s="1"/>
  <c r="AB57" i="8"/>
  <c r="AD57"/>
  <c r="AE57" s="1"/>
  <c r="AB53" i="5"/>
  <c r="AD53"/>
  <c r="AE53" s="1"/>
  <c r="AD56" i="11"/>
  <c r="AE56" s="1"/>
  <c r="AB56"/>
  <c r="AD56" i="16"/>
  <c r="AE56" s="1"/>
  <c r="AB56"/>
  <c r="AD58" i="19"/>
  <c r="AE58" s="1"/>
  <c r="AB58"/>
  <c r="AD57" i="25"/>
  <c r="AE57" s="1"/>
  <c r="AB57"/>
  <c r="P57" i="19"/>
  <c r="R57"/>
  <c r="S57" s="1"/>
  <c r="AB55" i="8"/>
  <c r="AD55"/>
  <c r="AE55" s="1"/>
  <c r="AB54" i="7"/>
  <c r="AD54"/>
  <c r="AE54" s="1"/>
  <c r="AD54" i="14"/>
  <c r="AE54" s="1"/>
  <c r="AB54"/>
  <c r="AD54" i="16"/>
  <c r="AE54" s="1"/>
  <c r="AB54"/>
  <c r="AB54" i="21"/>
  <c r="AD54"/>
  <c r="AE54" s="1"/>
  <c r="AD56" i="24"/>
  <c r="AE56" s="1"/>
  <c r="AB56"/>
  <c r="D56" i="19"/>
  <c r="F56"/>
  <c r="G56" s="1"/>
  <c r="P54" i="4"/>
  <c r="R54"/>
  <c r="S54" s="1"/>
  <c r="P54" i="9"/>
  <c r="R54"/>
  <c r="S54" s="1"/>
  <c r="AB53" i="10"/>
  <c r="AD53"/>
  <c r="AE53" s="1"/>
  <c r="AB53" i="9"/>
  <c r="AD53"/>
  <c r="AE53" s="1"/>
  <c r="AD53" i="12"/>
  <c r="AE53" s="1"/>
  <c r="AB53"/>
  <c r="AB53" i="17"/>
  <c r="AD53"/>
  <c r="AE53" s="1"/>
  <c r="AD54" i="22"/>
  <c r="AE54" s="1"/>
  <c r="AB54"/>
  <c r="D53" i="10"/>
  <c r="F53"/>
  <c r="G53" s="1"/>
  <c r="D53" i="17"/>
  <c r="F53"/>
  <c r="G53" s="1"/>
  <c r="P52" i="8"/>
  <c r="R52"/>
  <c r="S52" s="1"/>
  <c r="P52" i="4"/>
  <c r="R52"/>
  <c r="S52" s="1"/>
  <c r="P53" i="19"/>
  <c r="R53"/>
  <c r="S53" s="1"/>
  <c r="AB51" i="10"/>
  <c r="AD51"/>
  <c r="AE51" s="1"/>
  <c r="AD50" i="13"/>
  <c r="AE50" s="1"/>
  <c r="AB50"/>
  <c r="AB51" i="15"/>
  <c r="AD51"/>
  <c r="AE51" s="1"/>
  <c r="AB52" i="20"/>
  <c r="AD52"/>
  <c r="AE52" s="1"/>
  <c r="D51" i="4"/>
  <c r="F51"/>
  <c r="G51" s="1"/>
  <c r="D51" i="9"/>
  <c r="F51"/>
  <c r="G51" s="1"/>
  <c r="R50" i="8"/>
  <c r="S50" s="1"/>
  <c r="P50"/>
  <c r="P46" i="5"/>
  <c r="R46"/>
  <c r="S46" s="1"/>
  <c r="R50" i="18"/>
  <c r="S50" s="1"/>
  <c r="P50"/>
  <c r="P50" i="17"/>
  <c r="R50"/>
  <c r="S50" s="1"/>
  <c r="AD50" i="6"/>
  <c r="AE50" s="1"/>
  <c r="AB50"/>
  <c r="AB45" i="5"/>
  <c r="AD45"/>
  <c r="AE45" s="1"/>
  <c r="AB48" i="14"/>
  <c r="AD48"/>
  <c r="AE48" s="1"/>
  <c r="AD49" i="15"/>
  <c r="AE49" s="1"/>
  <c r="AB49"/>
  <c r="AB50" i="19"/>
  <c r="AD50"/>
  <c r="AE50" s="1"/>
  <c r="AB50" i="24"/>
  <c r="AD50"/>
  <c r="AE50" s="1"/>
  <c r="F50" i="19"/>
  <c r="G50" s="1"/>
  <c r="D50"/>
  <c r="R48" i="8"/>
  <c r="S48" s="1"/>
  <c r="P48"/>
  <c r="P48" i="9"/>
  <c r="R48"/>
  <c r="S48" s="1"/>
  <c r="P48" i="17"/>
  <c r="R48"/>
  <c r="S48" s="1"/>
  <c r="AD48" i="6"/>
  <c r="AE48" s="1"/>
  <c r="AB48"/>
  <c r="AB46" i="7"/>
  <c r="AD46"/>
  <c r="AE46" s="1"/>
  <c r="AD46" i="11"/>
  <c r="AE46" s="1"/>
  <c r="AB46"/>
  <c r="AD46" i="16"/>
  <c r="AE46" s="1"/>
  <c r="AB46"/>
  <c r="AD46" i="21"/>
  <c r="AE46" s="1"/>
  <c r="AB46"/>
  <c r="AD47" i="25"/>
  <c r="AE47" s="1"/>
  <c r="AB47"/>
  <c r="F47" i="8"/>
  <c r="G47" s="1"/>
  <c r="D47"/>
  <c r="D47" i="9"/>
  <c r="F47"/>
  <c r="G47" s="1"/>
  <c r="P46" i="4"/>
  <c r="R46"/>
  <c r="S46" s="1"/>
  <c r="R47" i="19"/>
  <c r="S47" s="1"/>
  <c r="P47"/>
  <c r="AB45" i="10"/>
  <c r="AD45"/>
  <c r="AE45" s="1"/>
  <c r="AB45" i="9"/>
  <c r="AD45"/>
  <c r="AE45" s="1"/>
  <c r="AD45" i="12"/>
  <c r="AE45" s="1"/>
  <c r="AB45"/>
  <c r="AD45" i="18"/>
  <c r="AE45" s="1"/>
  <c r="AB45"/>
  <c r="AD46" i="22"/>
  <c r="AE46" s="1"/>
  <c r="AB46"/>
  <c r="D45" i="10"/>
  <c r="F45"/>
  <c r="G45" s="1"/>
  <c r="R40" i="5"/>
  <c r="S40" s="1"/>
  <c r="P40"/>
  <c r="P44" i="4"/>
  <c r="R44"/>
  <c r="S44" s="1"/>
  <c r="AB43" i="10"/>
  <c r="AB71" s="1"/>
  <c r="AD43"/>
  <c r="AE43" s="1"/>
  <c r="AE71" s="1"/>
  <c r="AB42" i="14"/>
  <c r="AB70" s="1"/>
  <c r="AD42"/>
  <c r="AE42" s="1"/>
  <c r="AE70" s="1"/>
  <c r="AB43" i="15"/>
  <c r="AD43"/>
  <c r="AE43" s="1"/>
  <c r="AE71" s="1"/>
  <c r="AB44" i="20"/>
  <c r="AB73" s="1"/>
  <c r="AD44"/>
  <c r="AE44" s="1"/>
  <c r="AE73" s="1"/>
  <c r="AB43" i="25"/>
  <c r="AD43"/>
  <c r="AE43" s="1"/>
  <c r="AE71" s="1"/>
  <c r="D43" i="4"/>
  <c r="D71" s="1"/>
  <c r="B72" s="1"/>
  <c r="F43"/>
  <c r="G43" s="1"/>
  <c r="G71" s="1"/>
  <c r="V66" i="10"/>
  <c r="X66"/>
  <c r="Y66" s="1"/>
  <c r="V66" i="8"/>
  <c r="X66"/>
  <c r="Y66" s="1"/>
  <c r="X65" i="11"/>
  <c r="Y65" s="1"/>
  <c r="V65"/>
  <c r="V67" i="16"/>
  <c r="X67"/>
  <c r="Y67" s="1"/>
  <c r="V66" i="18"/>
  <c r="X66"/>
  <c r="Y66" s="1"/>
  <c r="X66" i="25"/>
  <c r="Y66" s="1"/>
  <c r="V66"/>
  <c r="AH65" i="10"/>
  <c r="AJ65"/>
  <c r="AK65" s="1"/>
  <c r="AH61" i="5"/>
  <c r="AJ61"/>
  <c r="AK61" s="1"/>
  <c r="AH64" i="11"/>
  <c r="AJ64"/>
  <c r="AK64" s="1"/>
  <c r="AJ64" i="16"/>
  <c r="AK64" s="1"/>
  <c r="AH64"/>
  <c r="AH64" i="21"/>
  <c r="AJ64"/>
  <c r="AK64" s="1"/>
  <c r="J65" i="9"/>
  <c r="L65"/>
  <c r="M65" s="1"/>
  <c r="V64" i="10"/>
  <c r="X64"/>
  <c r="Y64" s="1"/>
  <c r="V64" i="4"/>
  <c r="X64"/>
  <c r="Y64" s="1"/>
  <c r="X64" i="15"/>
  <c r="Y64" s="1"/>
  <c r="V64"/>
  <c r="V65" i="20"/>
  <c r="X65"/>
  <c r="Y65" s="1"/>
  <c r="V65" i="22"/>
  <c r="X65"/>
  <c r="Y65" s="1"/>
  <c r="AH59" i="5"/>
  <c r="AJ59"/>
  <c r="AK59" s="1"/>
  <c r="AH63" i="4"/>
  <c r="AJ63"/>
  <c r="AK63" s="1"/>
  <c r="AH62" i="11"/>
  <c r="AJ62"/>
  <c r="AK62" s="1"/>
  <c r="AJ62" i="16"/>
  <c r="AK62" s="1"/>
  <c r="AH62"/>
  <c r="AH62" i="21"/>
  <c r="AJ62"/>
  <c r="AK62" s="1"/>
  <c r="J63" i="9"/>
  <c r="L63"/>
  <c r="M63" s="1"/>
  <c r="V62" i="10"/>
  <c r="X62"/>
  <c r="Y62" s="1"/>
  <c r="V62" i="8"/>
  <c r="X62"/>
  <c r="Y62" s="1"/>
  <c r="V61" i="11"/>
  <c r="X61"/>
  <c r="Y61" s="1"/>
  <c r="X61" i="16"/>
  <c r="Y61" s="1"/>
  <c r="V61"/>
  <c r="X62" i="18"/>
  <c r="Y62" s="1"/>
  <c r="V62"/>
  <c r="X62" i="25"/>
  <c r="Y62" s="1"/>
  <c r="V62"/>
  <c r="AH61" i="4"/>
  <c r="AJ61"/>
  <c r="AK61" s="1"/>
  <c r="AH61" i="9"/>
  <c r="AJ61"/>
  <c r="AK61" s="1"/>
  <c r="AJ60" i="14"/>
  <c r="AK60" s="1"/>
  <c r="AH60"/>
  <c r="AH62" i="20"/>
  <c r="AJ62"/>
  <c r="AK62" s="1"/>
  <c r="AJ61" i="25"/>
  <c r="AK61" s="1"/>
  <c r="AH61"/>
  <c r="J61" i="8"/>
  <c r="L61"/>
  <c r="M61" s="1"/>
  <c r="X56" i="5"/>
  <c r="Y56" s="1"/>
  <c r="V56"/>
  <c r="V59" i="7"/>
  <c r="X59"/>
  <c r="Y59" s="1"/>
  <c r="X60" i="15"/>
  <c r="Y60" s="1"/>
  <c r="V60"/>
  <c r="X59" i="16"/>
  <c r="Y59" s="1"/>
  <c r="V59"/>
  <c r="X61" i="19"/>
  <c r="Y61" s="1"/>
  <c r="V61"/>
  <c r="V61" i="24"/>
  <c r="X61"/>
  <c r="Y61" s="1"/>
  <c r="AH59" i="4"/>
  <c r="AJ59"/>
  <c r="AK59" s="1"/>
  <c r="AJ58" i="13"/>
  <c r="AK58" s="1"/>
  <c r="AH58"/>
  <c r="AH59" i="15"/>
  <c r="AJ59"/>
  <c r="AK59" s="1"/>
  <c r="AJ59" i="18"/>
  <c r="AK59" s="1"/>
  <c r="AH59"/>
  <c r="AH60" i="24"/>
  <c r="AJ60"/>
  <c r="AK60" s="1"/>
  <c r="J58" i="7"/>
  <c r="L58"/>
  <c r="M58" s="1"/>
  <c r="X59" i="6"/>
  <c r="Y59" s="1"/>
  <c r="V59"/>
  <c r="V58" i="9"/>
  <c r="X58"/>
  <c r="Y58" s="1"/>
  <c r="X57" i="14"/>
  <c r="Y57" s="1"/>
  <c r="V57"/>
  <c r="V59" i="19"/>
  <c r="X59"/>
  <c r="Y59" s="1"/>
  <c r="V57" i="21"/>
  <c r="X57"/>
  <c r="Y57" s="1"/>
  <c r="AH57" i="10"/>
  <c r="AJ57"/>
  <c r="AK57" s="1"/>
  <c r="AH53" i="5"/>
  <c r="AJ53"/>
  <c r="AK53" s="1"/>
  <c r="AH56" i="11"/>
  <c r="AJ56"/>
  <c r="AK56" s="1"/>
  <c r="AJ56" i="16"/>
  <c r="AK56" s="1"/>
  <c r="AH56"/>
  <c r="AH56" i="21"/>
  <c r="AJ56"/>
  <c r="AK56" s="1"/>
  <c r="J57" i="10"/>
  <c r="L57"/>
  <c r="M57" s="1"/>
  <c r="J56" i="7"/>
  <c r="L56"/>
  <c r="M56" s="1"/>
  <c r="J57" i="17"/>
  <c r="L57"/>
  <c r="M57" s="1"/>
  <c r="V56" i="4"/>
  <c r="X56"/>
  <c r="Y56" s="1"/>
  <c r="X56" i="15"/>
  <c r="Y56" s="1"/>
  <c r="V56"/>
  <c r="V56" i="17"/>
  <c r="X56"/>
  <c r="Y56" s="1"/>
  <c r="X57" i="22"/>
  <c r="Y57" s="1"/>
  <c r="V57"/>
  <c r="AH55" i="10"/>
  <c r="AJ55"/>
  <c r="AK55" s="1"/>
  <c r="AH54" i="7"/>
  <c r="AJ54"/>
  <c r="AK54" s="1"/>
  <c r="AJ55" i="12"/>
  <c r="AK55" s="1"/>
  <c r="AH55"/>
  <c r="AJ55" i="18"/>
  <c r="AK55" s="1"/>
  <c r="AH55"/>
  <c r="AJ56" i="22"/>
  <c r="AK56" s="1"/>
  <c r="AH56"/>
  <c r="J54" i="7"/>
  <c r="L54"/>
  <c r="M54" s="1"/>
  <c r="V54" i="10"/>
  <c r="X54"/>
  <c r="Y54" s="1"/>
  <c r="V54" i="8"/>
  <c r="X54"/>
  <c r="Y54" s="1"/>
  <c r="V53" i="11"/>
  <c r="X53"/>
  <c r="Y53" s="1"/>
  <c r="X53" i="16"/>
  <c r="Y53" s="1"/>
  <c r="V53"/>
  <c r="V55" i="19"/>
  <c r="X55"/>
  <c r="Y55" s="1"/>
  <c r="X54" i="25"/>
  <c r="Y54" s="1"/>
  <c r="V54"/>
  <c r="AH53" i="4"/>
  <c r="AJ53"/>
  <c r="AK53" s="1"/>
  <c r="AH53" i="9"/>
  <c r="AJ53"/>
  <c r="AK53" s="1"/>
  <c r="AJ52" i="14"/>
  <c r="AK52" s="1"/>
  <c r="AH52"/>
  <c r="AH53" i="17"/>
  <c r="AJ53"/>
  <c r="AK53" s="1"/>
  <c r="AJ53" i="25"/>
  <c r="AK53" s="1"/>
  <c r="AH53"/>
  <c r="J52" i="7"/>
  <c r="L52"/>
  <c r="M52" s="1"/>
  <c r="X48" i="5"/>
  <c r="Y48" s="1"/>
  <c r="V48"/>
  <c r="V51" i="7"/>
  <c r="X51"/>
  <c r="Y51" s="1"/>
  <c r="X52" i="15"/>
  <c r="Y52" s="1"/>
  <c r="V52"/>
  <c r="X51" i="16"/>
  <c r="Y51" s="1"/>
  <c r="V51"/>
  <c r="V53" i="20"/>
  <c r="X53"/>
  <c r="Y53" s="1"/>
  <c r="V53" i="24"/>
  <c r="X53"/>
  <c r="Y53" s="1"/>
  <c r="AH51" i="4"/>
  <c r="AJ51"/>
  <c r="AK51" s="1"/>
  <c r="AJ50" i="13"/>
  <c r="AK50" s="1"/>
  <c r="AH50"/>
  <c r="AH51" i="15"/>
  <c r="AJ51"/>
  <c r="AK51" s="1"/>
  <c r="AH52" i="20"/>
  <c r="AJ52"/>
  <c r="AK52" s="1"/>
  <c r="AH52" i="24"/>
  <c r="AJ52"/>
  <c r="AK52" s="1"/>
  <c r="J51" i="4"/>
  <c r="L51"/>
  <c r="M51" s="1"/>
  <c r="L51" i="18"/>
  <c r="M51" s="1"/>
  <c r="J51"/>
  <c r="X51" i="6"/>
  <c r="Y51" s="1"/>
  <c r="V51"/>
  <c r="V50" i="9"/>
  <c r="X50"/>
  <c r="Y50" s="1"/>
  <c r="X49" i="14"/>
  <c r="Y49" s="1"/>
  <c r="V49"/>
  <c r="X50" i="18"/>
  <c r="Y50" s="1"/>
  <c r="V50"/>
  <c r="X49" i="21"/>
  <c r="Y49" s="1"/>
  <c r="V49"/>
  <c r="AH49" i="10"/>
  <c r="AJ49"/>
  <c r="AK49" s="1"/>
  <c r="AH49" i="4"/>
  <c r="AJ49"/>
  <c r="AK49" s="1"/>
  <c r="AH48" i="11"/>
  <c r="AJ48"/>
  <c r="AK48" s="1"/>
  <c r="AJ48" i="16"/>
  <c r="AK48" s="1"/>
  <c r="AH48"/>
  <c r="AJ48" i="21"/>
  <c r="AK48" s="1"/>
  <c r="AH48"/>
  <c r="J49" i="9"/>
  <c r="L49"/>
  <c r="M49" s="1"/>
  <c r="L49" i="8"/>
  <c r="M49" s="1"/>
  <c r="J49"/>
  <c r="J49" i="17"/>
  <c r="L49"/>
  <c r="M49" s="1"/>
  <c r="X49" i="6"/>
  <c r="Y49" s="1"/>
  <c r="V49"/>
  <c r="X48" i="15"/>
  <c r="Y48" s="1"/>
  <c r="V48"/>
  <c r="V48" i="17"/>
  <c r="X48"/>
  <c r="Y48" s="1"/>
  <c r="X49" i="22"/>
  <c r="Y49" s="1"/>
  <c r="V49"/>
  <c r="AH47" i="9"/>
  <c r="AJ47"/>
  <c r="AK47" s="1"/>
  <c r="AJ47" i="8"/>
  <c r="AK47" s="1"/>
  <c r="AH47"/>
  <c r="AJ47" i="12"/>
  <c r="AK47" s="1"/>
  <c r="AH47"/>
  <c r="AJ47" i="18"/>
  <c r="AK47" s="1"/>
  <c r="AH47"/>
  <c r="AJ48" i="22"/>
  <c r="AK48" s="1"/>
  <c r="AH48"/>
  <c r="J47" i="10"/>
  <c r="L47"/>
  <c r="M47" s="1"/>
  <c r="V46" i="9"/>
  <c r="X46"/>
  <c r="Y46" s="1"/>
  <c r="V46" i="4"/>
  <c r="X46"/>
  <c r="Y46" s="1"/>
  <c r="V45" i="11"/>
  <c r="X45"/>
  <c r="Y45" s="1"/>
  <c r="X45" i="16"/>
  <c r="Y45" s="1"/>
  <c r="V45"/>
  <c r="V47" i="20"/>
  <c r="X47"/>
  <c r="Y47" s="1"/>
  <c r="X46" i="25"/>
  <c r="Y46" s="1"/>
  <c r="V46"/>
  <c r="AJ46" i="6"/>
  <c r="AK46" s="1"/>
  <c r="AH46"/>
  <c r="AH44" i="7"/>
  <c r="AJ44"/>
  <c r="AK44" s="1"/>
  <c r="AH44" i="14"/>
  <c r="AJ44"/>
  <c r="AK44" s="1"/>
  <c r="AH45" i="17"/>
  <c r="AJ45"/>
  <c r="AK45" s="1"/>
  <c r="AJ45" i="25"/>
  <c r="AK45" s="1"/>
  <c r="AH45"/>
  <c r="V44" i="10"/>
  <c r="X44"/>
  <c r="Y44" s="1"/>
  <c r="X44" i="15"/>
  <c r="Y44" s="1"/>
  <c r="V44"/>
  <c r="X43" i="16"/>
  <c r="Y43" s="1"/>
  <c r="V43"/>
  <c r="V45" i="20"/>
  <c r="X45"/>
  <c r="Y45" s="1"/>
  <c r="V45" i="24"/>
  <c r="X45"/>
  <c r="Y45" s="1"/>
  <c r="AJ44" i="6"/>
  <c r="AK44" s="1"/>
  <c r="AH44"/>
  <c r="AH72" s="1"/>
  <c r="AJ42" i="13"/>
  <c r="AK42" s="1"/>
  <c r="AK70" s="1"/>
  <c r="AH42"/>
  <c r="AH70" s="1"/>
  <c r="AH43" i="15"/>
  <c r="AJ43"/>
  <c r="AK43" s="1"/>
  <c r="AK71" s="1"/>
  <c r="AH44" i="20"/>
  <c r="AH73" s="1"/>
  <c r="AF74" s="1"/>
  <c r="AJ44"/>
  <c r="AK44" s="1"/>
  <c r="AK73" s="1"/>
  <c r="AH44" i="24"/>
  <c r="AJ44"/>
  <c r="AK44" s="1"/>
  <c r="AK72" s="1"/>
  <c r="L43" i="8"/>
  <c r="M43" s="1"/>
  <c r="M71" s="1"/>
  <c r="J43"/>
  <c r="L43" i="18"/>
  <c r="M43" s="1"/>
  <c r="J43"/>
  <c r="J71" s="1"/>
  <c r="G67" i="5"/>
  <c r="G72" i="6"/>
  <c r="G71" i="15"/>
  <c r="D71" i="12"/>
  <c r="B72" s="1"/>
  <c r="D71" i="18"/>
  <c r="B72" s="1"/>
  <c r="G71"/>
  <c r="D72" i="22"/>
  <c r="B73" s="1"/>
  <c r="G72" i="24"/>
  <c r="S39" i="3"/>
  <c r="J67" i="5"/>
  <c r="H68" s="1"/>
  <c r="J70" i="11"/>
  <c r="H71" s="1"/>
  <c r="M70" i="13"/>
  <c r="M73" i="20"/>
  <c r="M72" i="22"/>
  <c r="J71" i="25"/>
  <c r="H72" s="1"/>
  <c r="F12" s="1"/>
  <c r="C11" i="4" l="1"/>
  <c r="B48" i="3"/>
  <c r="C11" i="11"/>
  <c r="B55" i="3"/>
  <c r="F11" i="14"/>
  <c r="E58" i="3"/>
  <c r="I11" i="13"/>
  <c r="H57" i="3"/>
  <c r="Z74" i="20"/>
  <c r="O12" s="1"/>
  <c r="Z71" i="14"/>
  <c r="B73" i="24"/>
  <c r="C12" s="1"/>
  <c r="J71" i="4"/>
  <c r="AK70" i="21"/>
  <c r="AH70" i="11"/>
  <c r="AH67" i="5"/>
  <c r="AF68" s="1"/>
  <c r="R11" s="1"/>
  <c r="AB72" i="19"/>
  <c r="AE70" i="13"/>
  <c r="AB67" i="5"/>
  <c r="H71" i="13"/>
  <c r="M70" i="7"/>
  <c r="AH72" i="22"/>
  <c r="AH71" i="12"/>
  <c r="AK71" i="9"/>
  <c r="G71"/>
  <c r="AE72" i="24"/>
  <c r="AB71" i="18"/>
  <c r="AE70" i="7"/>
  <c r="B72" i="25"/>
  <c r="C12" s="1"/>
  <c r="D15" s="1"/>
  <c r="D16" s="1"/>
  <c r="G8" s="1"/>
  <c r="G15" s="1"/>
  <c r="G16" s="1"/>
  <c r="J8" s="1"/>
  <c r="B71" i="14"/>
  <c r="T71" i="13"/>
  <c r="AH71" i="17"/>
  <c r="AF72" s="1"/>
  <c r="AH70" i="7"/>
  <c r="G71" i="17"/>
  <c r="AE72" i="22"/>
  <c r="AE71" i="12"/>
  <c r="AE71" i="8"/>
  <c r="Y71" i="18"/>
  <c r="V70" i="21"/>
  <c r="V71" i="12"/>
  <c r="V72" i="6"/>
  <c r="S72" i="19"/>
  <c r="S70" i="7"/>
  <c r="N72" i="25"/>
  <c r="I12" s="1"/>
  <c r="AE39" i="3"/>
  <c r="S71" i="9"/>
  <c r="V73" i="20"/>
  <c r="V70" i="11"/>
  <c r="T71" s="1"/>
  <c r="V67" i="5"/>
  <c r="T68" s="1"/>
  <c r="AH39" i="3"/>
  <c r="N73" i="24"/>
  <c r="N71" i="14"/>
  <c r="Y72" i="19"/>
  <c r="Y70" i="14"/>
  <c r="Y71" i="9"/>
  <c r="S71" i="10"/>
  <c r="R12" i="20"/>
  <c r="Q64" i="3"/>
  <c r="F11" i="21"/>
  <c r="E65" i="3"/>
  <c r="C12" i="20"/>
  <c r="B64" i="3"/>
  <c r="I11" i="21"/>
  <c r="H65" i="3"/>
  <c r="M71" i="4"/>
  <c r="AK67" i="5"/>
  <c r="AE72" i="19"/>
  <c r="AB70" i="13"/>
  <c r="Z71" s="1"/>
  <c r="AE67" i="5"/>
  <c r="H72" i="12"/>
  <c r="F12" s="1"/>
  <c r="J71" i="10"/>
  <c r="AK71" i="18"/>
  <c r="AH71" i="4"/>
  <c r="G71" i="8"/>
  <c r="AE70" i="21"/>
  <c r="AE70" i="11"/>
  <c r="AE72" i="6"/>
  <c r="H73"/>
  <c r="F12" s="1"/>
  <c r="AK71" i="17"/>
  <c r="AK70" i="7"/>
  <c r="D71" i="17"/>
  <c r="B72" s="1"/>
  <c r="AB72" i="22"/>
  <c r="Z73" s="1"/>
  <c r="AB71" i="12"/>
  <c r="AB71" i="8"/>
  <c r="Z72" s="1"/>
  <c r="V71" i="18"/>
  <c r="T72" s="1"/>
  <c r="V71" i="17"/>
  <c r="V71" i="10"/>
  <c r="P71" i="17"/>
  <c r="N72" s="1"/>
  <c r="P67" i="5"/>
  <c r="S71" i="18"/>
  <c r="N71" i="11"/>
  <c r="Y73" i="20"/>
  <c r="Y70" i="11"/>
  <c r="Y67" i="5"/>
  <c r="AK39" i="3"/>
  <c r="N40"/>
  <c r="N71" i="16"/>
  <c r="V72" i="24"/>
  <c r="Y70" i="16"/>
  <c r="V70" i="7"/>
  <c r="T71" s="1"/>
  <c r="P71" i="4"/>
  <c r="N72" s="1"/>
  <c r="C11" i="18"/>
  <c r="B62" i="3"/>
  <c r="F11" i="11"/>
  <c r="E55" i="3"/>
  <c r="C12" i="22"/>
  <c r="B66" i="3"/>
  <c r="C11" i="7"/>
  <c r="B51" i="3"/>
  <c r="F11" i="19"/>
  <c r="E63" i="3"/>
  <c r="H72" i="18"/>
  <c r="J71" i="8"/>
  <c r="H72" s="1"/>
  <c r="F11" s="1"/>
  <c r="E52" i="3" s="1"/>
  <c r="AF71" i="13"/>
  <c r="B73" i="6"/>
  <c r="B50" i="3" s="1"/>
  <c r="AH70" i="21"/>
  <c r="AF71" s="1"/>
  <c r="AK70" i="11"/>
  <c r="M71" i="18"/>
  <c r="AH72" i="24"/>
  <c r="AF73" s="1"/>
  <c r="AH71" i="15"/>
  <c r="AF72" s="1"/>
  <c r="AK72" i="6"/>
  <c r="AB71" i="25"/>
  <c r="Z72" s="1"/>
  <c r="O12" s="1"/>
  <c r="AB71" i="15"/>
  <c r="Z72" s="1"/>
  <c r="Z72" i="10"/>
  <c r="O11" s="1"/>
  <c r="B72" i="15"/>
  <c r="J71" i="17"/>
  <c r="J71" i="9"/>
  <c r="H72" s="1"/>
  <c r="AK70" i="16"/>
  <c r="AK71" i="8"/>
  <c r="G72" i="19"/>
  <c r="AE70" i="16"/>
  <c r="AB71" i="4"/>
  <c r="H71" i="16"/>
  <c r="M71" i="10"/>
  <c r="AH71" i="18"/>
  <c r="AF72" s="1"/>
  <c r="AK71" i="4"/>
  <c r="D71" i="8"/>
  <c r="B72" s="1"/>
  <c r="AB70" i="21"/>
  <c r="Z71" s="1"/>
  <c r="AB70" i="11"/>
  <c r="Z71" s="1"/>
  <c r="AB72" i="6"/>
  <c r="Z73" s="1"/>
  <c r="B71" i="16"/>
  <c r="AH71" i="25"/>
  <c r="AH70" i="14"/>
  <c r="AF71" s="1"/>
  <c r="AH71" i="10"/>
  <c r="AF72" s="1"/>
  <c r="R11" s="1"/>
  <c r="D71"/>
  <c r="AB71" i="17"/>
  <c r="AB71" i="9"/>
  <c r="Z72" s="1"/>
  <c r="Y72" i="22"/>
  <c r="Y71" i="8"/>
  <c r="H40" i="3"/>
  <c r="Y71" i="17"/>
  <c r="Y71" i="10"/>
  <c r="S71" i="17"/>
  <c r="S67" i="5"/>
  <c r="P71" i="18"/>
  <c r="N72" s="1"/>
  <c r="V71" i="25"/>
  <c r="V71" i="15"/>
  <c r="V71" i="4"/>
  <c r="S71" i="8"/>
  <c r="B40" i="3"/>
  <c r="N74" i="20"/>
  <c r="Y72" i="24"/>
  <c r="V70" i="16"/>
  <c r="T71" s="1"/>
  <c r="Y70" i="7"/>
  <c r="S71" i="4"/>
  <c r="C12" i="12"/>
  <c r="B56" i="3"/>
  <c r="I11" i="15"/>
  <c r="H59" i="3"/>
  <c r="AF73" i="6"/>
  <c r="B71" i="13"/>
  <c r="M71" i="17"/>
  <c r="M71" i="9"/>
  <c r="AH70" i="16"/>
  <c r="AF71" s="1"/>
  <c r="R11" s="1"/>
  <c r="AH71" i="8"/>
  <c r="AF72" s="1"/>
  <c r="D72" i="19"/>
  <c r="B73" s="1"/>
  <c r="AB70" i="16"/>
  <c r="AE71" i="4"/>
  <c r="H74" i="20"/>
  <c r="J70" i="7"/>
  <c r="H71" s="1"/>
  <c r="AK72" i="22"/>
  <c r="AK71" i="12"/>
  <c r="AH71" i="9"/>
  <c r="AF72" s="1"/>
  <c r="D71"/>
  <c r="B72" s="1"/>
  <c r="AB72" i="24"/>
  <c r="Z73" s="1"/>
  <c r="AE71" i="18"/>
  <c r="AB70" i="7"/>
  <c r="Z71" s="1"/>
  <c r="H73" i="22"/>
  <c r="B71" i="21"/>
  <c r="B68" i="5"/>
  <c r="AK71" i="25"/>
  <c r="AK70" i="14"/>
  <c r="AK71" i="10"/>
  <c r="G71"/>
  <c r="AE71" i="17"/>
  <c r="AE71" i="9"/>
  <c r="V72" i="22"/>
  <c r="V71" i="8"/>
  <c r="T72" s="1"/>
  <c r="Y70" i="21"/>
  <c r="Y71" i="12"/>
  <c r="Y72" i="6"/>
  <c r="P72" i="19"/>
  <c r="N73" s="1"/>
  <c r="P70" i="7"/>
  <c r="N71" s="1"/>
  <c r="N73" i="22"/>
  <c r="AB39" i="3"/>
  <c r="Z40" s="1"/>
  <c r="P71" i="9"/>
  <c r="N72" s="1"/>
  <c r="Y71" i="25"/>
  <c r="Y71" i="15"/>
  <c r="Y71" i="4"/>
  <c r="P71" i="8"/>
  <c r="V72" i="19"/>
  <c r="T73" s="1"/>
  <c r="V70" i="14"/>
  <c r="T71" s="1"/>
  <c r="V71" i="9"/>
  <c r="T72" s="1"/>
  <c r="P71" i="10"/>
  <c r="N72" s="1"/>
  <c r="H51" i="3" l="1"/>
  <c r="I11" i="7"/>
  <c r="R11" i="9"/>
  <c r="Q53" i="3"/>
  <c r="L11" i="16"/>
  <c r="K60" i="3"/>
  <c r="O11" i="11"/>
  <c r="N55" i="3"/>
  <c r="F11" i="9"/>
  <c r="E53" i="3"/>
  <c r="L11" i="14"/>
  <c r="K58" i="3"/>
  <c r="B53"/>
  <c r="C11" i="9"/>
  <c r="C11" i="19"/>
  <c r="B63" i="3"/>
  <c r="L11" i="9"/>
  <c r="K53" i="3"/>
  <c r="C11" i="21"/>
  <c r="B65" i="3"/>
  <c r="O12" i="24"/>
  <c r="N67" i="3"/>
  <c r="I12" i="20"/>
  <c r="H64" i="3"/>
  <c r="C11" i="16"/>
  <c r="B60" i="3"/>
  <c r="B52"/>
  <c r="C11" i="8"/>
  <c r="F11" i="16"/>
  <c r="E60" i="3"/>
  <c r="C11" i="15"/>
  <c r="B59" i="3"/>
  <c r="O12" i="22"/>
  <c r="N66" i="3"/>
  <c r="C11" i="14"/>
  <c r="B58" i="3"/>
  <c r="T73" i="22"/>
  <c r="Z71" i="16"/>
  <c r="O11" s="1"/>
  <c r="T72" i="15"/>
  <c r="B72" i="10"/>
  <c r="T73" i="24"/>
  <c r="T72" i="17"/>
  <c r="AF40" i="3"/>
  <c r="AF73" i="22"/>
  <c r="I11" i="10"/>
  <c r="H54" i="3"/>
  <c r="I11" i="9"/>
  <c r="H53" i="3"/>
  <c r="I11" i="19"/>
  <c r="H63" i="3"/>
  <c r="L11" i="8"/>
  <c r="K52" i="3"/>
  <c r="B49"/>
  <c r="C11" i="5"/>
  <c r="R12" i="6"/>
  <c r="Q50" i="3"/>
  <c r="O11" i="21"/>
  <c r="N65" i="3"/>
  <c r="R11" i="13"/>
  <c r="Q57" i="3"/>
  <c r="I11" i="11"/>
  <c r="H55" i="3"/>
  <c r="I12" i="24"/>
  <c r="H67" i="3"/>
  <c r="L11" i="13"/>
  <c r="K57" i="3"/>
  <c r="O11" i="14"/>
  <c r="N58" i="3"/>
  <c r="N72" i="8"/>
  <c r="T72" i="4"/>
  <c r="Z72" i="17"/>
  <c r="AF72" i="25"/>
  <c r="R12" s="1"/>
  <c r="H72" i="17"/>
  <c r="T72" i="10"/>
  <c r="Z72" i="12"/>
  <c r="O12" s="1"/>
  <c r="H72" i="10"/>
  <c r="T74" i="20"/>
  <c r="T71" i="21"/>
  <c r="Z72" i="18"/>
  <c r="AF72" i="12"/>
  <c r="R12" s="1"/>
  <c r="Z68" i="5"/>
  <c r="AF71" i="11"/>
  <c r="O11" i="7"/>
  <c r="N51" i="3"/>
  <c r="F12" i="20"/>
  <c r="E64" i="3"/>
  <c r="C11" i="13"/>
  <c r="B57" i="3"/>
  <c r="I11" i="18"/>
  <c r="H62" i="3"/>
  <c r="R11" i="14"/>
  <c r="Q58" i="3"/>
  <c r="O11" i="15"/>
  <c r="N59" i="3"/>
  <c r="L11" i="7"/>
  <c r="K51" i="3"/>
  <c r="I11" i="17"/>
  <c r="H61" i="3"/>
  <c r="N52"/>
  <c r="O11" i="8"/>
  <c r="O11" i="13"/>
  <c r="N57" i="3"/>
  <c r="I11" i="14"/>
  <c r="H58" i="3"/>
  <c r="L11" i="11"/>
  <c r="K55" i="3"/>
  <c r="R11" i="17"/>
  <c r="Q61" i="3"/>
  <c r="F11" i="13"/>
  <c r="E57" i="3"/>
  <c r="T72" i="12"/>
  <c r="L12" s="1"/>
  <c r="L11" i="19"/>
  <c r="K63" i="3"/>
  <c r="N63"/>
  <c r="R11" i="8"/>
  <c r="Q52" i="3"/>
  <c r="O11" i="9"/>
  <c r="N53" i="3"/>
  <c r="R11" i="18"/>
  <c r="Q62" i="3"/>
  <c r="R12" i="24"/>
  <c r="Q67" i="3"/>
  <c r="I12" i="22"/>
  <c r="H66" i="3"/>
  <c r="F12" i="22"/>
  <c r="E66" i="3"/>
  <c r="E51"/>
  <c r="F11" i="7"/>
  <c r="R11" i="15"/>
  <c r="Q59" i="3"/>
  <c r="R11" i="21"/>
  <c r="Q65" i="3"/>
  <c r="F11" i="18"/>
  <c r="E62" i="3"/>
  <c r="H48"/>
  <c r="I11" i="4"/>
  <c r="I11" i="16"/>
  <c r="H60" i="3"/>
  <c r="L11" i="18"/>
  <c r="K62" i="3"/>
  <c r="C11" i="17"/>
  <c r="B61" i="3"/>
  <c r="K49"/>
  <c r="L11" i="5"/>
  <c r="T72" i="25"/>
  <c r="L12" s="1"/>
  <c r="Z72" i="4"/>
  <c r="N68" i="5"/>
  <c r="H49" i="3" s="1"/>
  <c r="AF72" i="4"/>
  <c r="T73" i="6"/>
  <c r="L12" s="1"/>
  <c r="M16" s="1"/>
  <c r="M17" s="1"/>
  <c r="P8" s="1"/>
  <c r="AF71" i="7"/>
  <c r="Z73" i="19"/>
  <c r="O11" s="1"/>
  <c r="H72" i="4"/>
  <c r="R11" l="1"/>
  <c r="Q48" i="3"/>
  <c r="O11" i="5"/>
  <c r="N49" i="3"/>
  <c r="Q49"/>
  <c r="O11" i="17"/>
  <c r="N61" i="3"/>
  <c r="O11" i="4"/>
  <c r="N48" i="3"/>
  <c r="L11" i="21"/>
  <c r="K65" i="3"/>
  <c r="L11" i="10"/>
  <c r="K54" i="3"/>
  <c r="L11" i="15"/>
  <c r="K59" i="3"/>
  <c r="F11" i="4"/>
  <c r="E48" i="3"/>
  <c r="H68"/>
  <c r="O11" i="18"/>
  <c r="N62" i="3"/>
  <c r="F11" i="17"/>
  <c r="E61" i="3"/>
  <c r="L12" i="24"/>
  <c r="K67" i="3"/>
  <c r="B54"/>
  <c r="B68" s="1"/>
  <c r="C11" i="10"/>
  <c r="L12" i="22"/>
  <c r="K66" i="3"/>
  <c r="I49"/>
  <c r="J49" s="1"/>
  <c r="I12" i="5" s="1"/>
  <c r="I67" i="3"/>
  <c r="J67" s="1"/>
  <c r="I13" i="24" s="1"/>
  <c r="J16" s="1"/>
  <c r="I60" i="3"/>
  <c r="J60" s="1"/>
  <c r="I12" i="16" s="1"/>
  <c r="I62" i="3"/>
  <c r="J62" s="1"/>
  <c r="I12" i="18" s="1"/>
  <c r="I55" i="3"/>
  <c r="J55" s="1"/>
  <c r="I12" i="11" s="1"/>
  <c r="I54" i="3"/>
  <c r="J54" s="1"/>
  <c r="I12" i="10" s="1"/>
  <c r="F11"/>
  <c r="N54" i="3"/>
  <c r="E54"/>
  <c r="L11" i="4"/>
  <c r="K48" i="3"/>
  <c r="R12" i="22"/>
  <c r="Q66" i="3"/>
  <c r="L11" i="17"/>
  <c r="K61" i="3"/>
  <c r="I11" i="8"/>
  <c r="H52" i="3"/>
  <c r="Q51"/>
  <c r="R11" i="7"/>
  <c r="L12" i="20"/>
  <c r="K64" i="3"/>
  <c r="Q55"/>
  <c r="R11" i="11"/>
  <c r="J17" i="24" l="1"/>
  <c r="M8"/>
  <c r="M10" s="1"/>
  <c r="M11" s="1"/>
  <c r="D22" i="2"/>
  <c r="C55" i="3"/>
  <c r="D55" s="1"/>
  <c r="C12" i="11" s="1"/>
  <c r="D15" s="1"/>
  <c r="C50" i="3"/>
  <c r="D50" s="1"/>
  <c r="C13" i="6" s="1"/>
  <c r="D16" s="1"/>
  <c r="C51" i="3"/>
  <c r="D51" s="1"/>
  <c r="C12" i="7" s="1"/>
  <c r="D15" s="1"/>
  <c r="C64" i="3"/>
  <c r="D64" s="1"/>
  <c r="C13" i="20" s="1"/>
  <c r="D16" s="1"/>
  <c r="C56" i="3"/>
  <c r="D56" s="1"/>
  <c r="C13" i="12" s="1"/>
  <c r="D15" s="1"/>
  <c r="C62" i="3"/>
  <c r="D62" s="1"/>
  <c r="C12" i="18" s="1"/>
  <c r="D15" s="1"/>
  <c r="C48" i="3"/>
  <c r="C66"/>
  <c r="D66" s="1"/>
  <c r="C13" i="22" s="1"/>
  <c r="D16" s="1"/>
  <c r="C58" i="3"/>
  <c r="D58" s="1"/>
  <c r="C12" i="14" s="1"/>
  <c r="D15" s="1"/>
  <c r="C65" i="3"/>
  <c r="D65" s="1"/>
  <c r="C12" i="21" s="1"/>
  <c r="D15" s="1"/>
  <c r="C57" i="3"/>
  <c r="D57" s="1"/>
  <c r="C12" i="13" s="1"/>
  <c r="D15" s="1"/>
  <c r="C49" i="3"/>
  <c r="D49" s="1"/>
  <c r="C12" i="5" s="1"/>
  <c r="D15" s="1"/>
  <c r="C60" i="3"/>
  <c r="D60" s="1"/>
  <c r="C12" i="16" s="1"/>
  <c r="D15" s="1"/>
  <c r="C52" i="3"/>
  <c r="D52" s="1"/>
  <c r="C12" i="8" s="1"/>
  <c r="D15" s="1"/>
  <c r="C61" i="3"/>
  <c r="D61" s="1"/>
  <c r="C12" i="17" s="1"/>
  <c r="D15" s="1"/>
  <c r="C53" i="3"/>
  <c r="D53" s="1"/>
  <c r="C12" i="9" s="1"/>
  <c r="D15" s="1"/>
  <c r="C59" i="3"/>
  <c r="D59" s="1"/>
  <c r="C12" i="15" s="1"/>
  <c r="D15" s="1"/>
  <c r="C63" i="3"/>
  <c r="D63" s="1"/>
  <c r="C12" i="19" s="1"/>
  <c r="D15" s="1"/>
  <c r="L48" i="3"/>
  <c r="K68"/>
  <c r="I59"/>
  <c r="J59" s="1"/>
  <c r="I12" i="15" s="1"/>
  <c r="I65" i="3"/>
  <c r="J65" s="1"/>
  <c r="I12" i="21" s="1"/>
  <c r="I57" i="3"/>
  <c r="J57" s="1"/>
  <c r="I12" i="13" s="1"/>
  <c r="E68" i="3"/>
  <c r="F48" s="1"/>
  <c r="G48" s="1"/>
  <c r="F12" i="4" s="1"/>
  <c r="N68" i="3"/>
  <c r="L61"/>
  <c r="M61" s="1"/>
  <c r="L12" i="17" s="1"/>
  <c r="I66" i="3"/>
  <c r="J66" s="1"/>
  <c r="D15" i="10"/>
  <c r="I48" i="3"/>
  <c r="L65"/>
  <c r="M65" s="1"/>
  <c r="L12" i="21" s="1"/>
  <c r="R55" i="3"/>
  <c r="S55" s="1"/>
  <c r="R12" i="11" s="1"/>
  <c r="I52" i="3"/>
  <c r="J52" s="1"/>
  <c r="I12" i="8" s="1"/>
  <c r="R66" i="3"/>
  <c r="S66" s="1"/>
  <c r="I61"/>
  <c r="J61" s="1"/>
  <c r="I12" i="17" s="1"/>
  <c r="I53" i="3"/>
  <c r="J53" s="1"/>
  <c r="I12" i="9" s="1"/>
  <c r="J15" s="1"/>
  <c r="I58" i="3"/>
  <c r="J58" s="1"/>
  <c r="I12" i="14" s="1"/>
  <c r="I51" i="3"/>
  <c r="J51" s="1"/>
  <c r="I12" i="7" s="1"/>
  <c r="I63" i="3"/>
  <c r="J63" s="1"/>
  <c r="I12" i="19" s="1"/>
  <c r="I64" i="3"/>
  <c r="J64" s="1"/>
  <c r="I13" i="20" s="1"/>
  <c r="O62" i="3"/>
  <c r="P62" s="1"/>
  <c r="O12" i="18" s="1"/>
  <c r="L54" i="3"/>
  <c r="M54" s="1"/>
  <c r="L12" i="10" s="1"/>
  <c r="R49" i="3"/>
  <c r="S49" s="1"/>
  <c r="R12" i="5" s="1"/>
  <c r="Q68" i="3"/>
  <c r="R48"/>
  <c r="C54"/>
  <c r="D54" s="1"/>
  <c r="C12" i="10" s="1"/>
  <c r="O64" i="3" l="1"/>
  <c r="P64" s="1"/>
  <c r="O13" i="20" s="1"/>
  <c r="O50" i="3"/>
  <c r="P50" s="1"/>
  <c r="O13" i="6" s="1"/>
  <c r="P16" s="1"/>
  <c r="O60" i="3"/>
  <c r="P60" s="1"/>
  <c r="O12" i="16" s="1"/>
  <c r="O55" i="3"/>
  <c r="P55" s="1"/>
  <c r="O12" i="11" s="1"/>
  <c r="O59" i="3"/>
  <c r="P59" s="1"/>
  <c r="O12" i="15" s="1"/>
  <c r="O52" i="3"/>
  <c r="P52" s="1"/>
  <c r="O12" i="8" s="1"/>
  <c r="O63" i="3"/>
  <c r="P63" s="1"/>
  <c r="O12" i="19" s="1"/>
  <c r="O53" i="3"/>
  <c r="P53" s="1"/>
  <c r="O12" i="9" s="1"/>
  <c r="O57" i="3"/>
  <c r="P57" s="1"/>
  <c r="O12" i="13" s="1"/>
  <c r="O65" i="3"/>
  <c r="P65" s="1"/>
  <c r="O12" i="21" s="1"/>
  <c r="O66" i="3"/>
  <c r="P66" s="1"/>
  <c r="O58"/>
  <c r="P58" s="1"/>
  <c r="O12" i="14" s="1"/>
  <c r="O67" i="3"/>
  <c r="P67" s="1"/>
  <c r="O51"/>
  <c r="P51" s="1"/>
  <c r="O12" i="7" s="1"/>
  <c r="G7" i="17"/>
  <c r="G9" s="1"/>
  <c r="G10" s="1"/>
  <c r="G15" s="1"/>
  <c r="D16"/>
  <c r="B16" i="2"/>
  <c r="G7" i="13"/>
  <c r="G9" s="1"/>
  <c r="G10" s="1"/>
  <c r="D16"/>
  <c r="B12" i="2"/>
  <c r="D48" i="3"/>
  <c r="C68"/>
  <c r="R13" i="25"/>
  <c r="R13" i="24"/>
  <c r="R13" i="22"/>
  <c r="R13" i="12"/>
  <c r="L55" i="3"/>
  <c r="M55" s="1"/>
  <c r="L12" i="11" s="1"/>
  <c r="L57" i="3"/>
  <c r="M57" s="1"/>
  <c r="L12" i="13" s="1"/>
  <c r="L51" i="3"/>
  <c r="M51" s="1"/>
  <c r="L12" i="7" s="1"/>
  <c r="L58" i="3"/>
  <c r="M58" s="1"/>
  <c r="L12" i="14" s="1"/>
  <c r="L52" i="3"/>
  <c r="M52" s="1"/>
  <c r="L12" i="8" s="1"/>
  <c r="L49" i="3"/>
  <c r="M49" s="1"/>
  <c r="L12" i="5" s="1"/>
  <c r="L62" i="3"/>
  <c r="M62" s="1"/>
  <c r="L12" i="18" s="1"/>
  <c r="L53" i="3"/>
  <c r="M53" s="1"/>
  <c r="L12" i="9" s="1"/>
  <c r="L63" i="3"/>
  <c r="M63" s="1"/>
  <c r="L12" i="19" s="1"/>
  <c r="L60" i="3"/>
  <c r="M60" s="1"/>
  <c r="L12" i="16" s="1"/>
  <c r="G7" i="9"/>
  <c r="G9" s="1"/>
  <c r="G10" s="1"/>
  <c r="D16"/>
  <c r="B8" i="2"/>
  <c r="D16" i="5"/>
  <c r="G7"/>
  <c r="G9" s="1"/>
  <c r="G10" s="1"/>
  <c r="B4" i="2"/>
  <c r="G8" i="22"/>
  <c r="G10" s="1"/>
  <c r="G11" s="1"/>
  <c r="D17"/>
  <c r="B20" i="2"/>
  <c r="D17" i="20"/>
  <c r="G8" s="1"/>
  <c r="G10" s="1"/>
  <c r="G11" s="1"/>
  <c r="G16" s="1"/>
  <c r="B21" i="2"/>
  <c r="I68" i="3"/>
  <c r="J48"/>
  <c r="D16" i="15"/>
  <c r="G7"/>
  <c r="G9" s="1"/>
  <c r="G10" s="1"/>
  <c r="G15" s="1"/>
  <c r="B14" i="2"/>
  <c r="D16" i="16"/>
  <c r="G7"/>
  <c r="G9" s="1"/>
  <c r="G10" s="1"/>
  <c r="B15" i="2"/>
  <c r="G7" i="14"/>
  <c r="G9" s="1"/>
  <c r="G10" s="1"/>
  <c r="D16"/>
  <c r="B13" i="2"/>
  <c r="D16" i="12"/>
  <c r="G8" s="1"/>
  <c r="G15" s="1"/>
  <c r="G16" s="1"/>
  <c r="J8" s="1"/>
  <c r="J15" s="1"/>
  <c r="J16" s="1"/>
  <c r="M8" s="1"/>
  <c r="B11" i="2"/>
  <c r="D16" i="11"/>
  <c r="G7"/>
  <c r="G9" s="1"/>
  <c r="G10" s="1"/>
  <c r="G15" s="1"/>
  <c r="B10" i="2"/>
  <c r="R60" i="3"/>
  <c r="S60" s="1"/>
  <c r="R12" i="16" s="1"/>
  <c r="S15" s="1"/>
  <c r="R54" i="3"/>
  <c r="S54" s="1"/>
  <c r="R12" i="10" s="1"/>
  <c r="R63" i="3"/>
  <c r="S63" s="1"/>
  <c r="R12" i="19" s="1"/>
  <c r="R64" i="3"/>
  <c r="S64" s="1"/>
  <c r="R13" i="20" s="1"/>
  <c r="R67" i="3"/>
  <c r="S67" s="1"/>
  <c r="R53"/>
  <c r="S53" s="1"/>
  <c r="R12" i="9" s="1"/>
  <c r="R58" i="3"/>
  <c r="S58" s="1"/>
  <c r="R12" i="14" s="1"/>
  <c r="R65" i="3"/>
  <c r="S65" s="1"/>
  <c r="R12" i="21" s="1"/>
  <c r="R62" i="3"/>
  <c r="S62" s="1"/>
  <c r="R12" i="18" s="1"/>
  <c r="R59" i="3"/>
  <c r="S59" s="1"/>
  <c r="R12" i="15" s="1"/>
  <c r="S15" s="1"/>
  <c r="R61" i="3"/>
  <c r="S61" s="1"/>
  <c r="R12" i="17" s="1"/>
  <c r="R57" i="3"/>
  <c r="S57" s="1"/>
  <c r="R12" i="13" s="1"/>
  <c r="R50" i="3"/>
  <c r="S50" s="1"/>
  <c r="R13" i="6" s="1"/>
  <c r="R52" i="3"/>
  <c r="S52" s="1"/>
  <c r="R12" i="8" s="1"/>
  <c r="I13" i="25"/>
  <c r="J15" s="1"/>
  <c r="J16" s="1"/>
  <c r="M8" s="1"/>
  <c r="I13" i="22"/>
  <c r="I13" i="12"/>
  <c r="D16" i="19"/>
  <c r="G7"/>
  <c r="G9" s="1"/>
  <c r="G10" s="1"/>
  <c r="B18" i="2"/>
  <c r="D16" i="8"/>
  <c r="G7"/>
  <c r="G9" s="1"/>
  <c r="G10" s="1"/>
  <c r="B7" i="2"/>
  <c r="D16" i="21"/>
  <c r="G7"/>
  <c r="G9" s="1"/>
  <c r="G10" s="1"/>
  <c r="G15" s="1"/>
  <c r="B19" i="2"/>
  <c r="D16" i="18"/>
  <c r="G7"/>
  <c r="G9" s="1"/>
  <c r="G10" s="1"/>
  <c r="B17" i="2"/>
  <c r="D17" i="6"/>
  <c r="G8" s="1"/>
  <c r="G16" s="1"/>
  <c r="G17" s="1"/>
  <c r="J8" s="1"/>
  <c r="B5" i="2"/>
  <c r="O61" i="3"/>
  <c r="P61" s="1"/>
  <c r="O12" i="17" s="1"/>
  <c r="F61" i="3"/>
  <c r="G61" s="1"/>
  <c r="F12" i="17" s="1"/>
  <c r="O54" i="3"/>
  <c r="P54" s="1"/>
  <c r="O12" i="10" s="1"/>
  <c r="L66" i="3"/>
  <c r="M66" s="1"/>
  <c r="F54"/>
  <c r="G54" s="1"/>
  <c r="F12" i="10" s="1"/>
  <c r="L64" i="3"/>
  <c r="M64" s="1"/>
  <c r="L67"/>
  <c r="M67" s="1"/>
  <c r="L13" i="24" s="1"/>
  <c r="R51" i="3"/>
  <c r="S51" s="1"/>
  <c r="R12" i="7" s="1"/>
  <c r="L59" i="3"/>
  <c r="M59" s="1"/>
  <c r="L12" i="15" s="1"/>
  <c r="O48" i="3"/>
  <c r="M16" i="24"/>
  <c r="J16" i="9"/>
  <c r="M7"/>
  <c r="M9" s="1"/>
  <c r="M10" s="1"/>
  <c r="M15" s="1"/>
  <c r="D8" i="2"/>
  <c r="D16" i="10"/>
  <c r="G7" s="1"/>
  <c r="G9" s="1"/>
  <c r="G10" s="1"/>
  <c r="B9" i="2"/>
  <c r="F49" i="3"/>
  <c r="F59"/>
  <c r="G59" s="1"/>
  <c r="F12" i="15" s="1"/>
  <c r="F65" i="3"/>
  <c r="G65" s="1"/>
  <c r="F12" i="21" s="1"/>
  <c r="F63" i="3"/>
  <c r="G63" s="1"/>
  <c r="F12" i="19" s="1"/>
  <c r="F52" i="3"/>
  <c r="G52" s="1"/>
  <c r="F12" i="8" s="1"/>
  <c r="F58" i="3"/>
  <c r="G58" s="1"/>
  <c r="F12" i="14" s="1"/>
  <c r="F55" i="3"/>
  <c r="G55" s="1"/>
  <c r="F12" i="11" s="1"/>
  <c r="F66" i="3"/>
  <c r="G66" s="1"/>
  <c r="F13" i="22" s="1"/>
  <c r="F57" i="3"/>
  <c r="G57" s="1"/>
  <c r="F12" i="13" s="1"/>
  <c r="F53" i="3"/>
  <c r="G53" s="1"/>
  <c r="F12" i="9" s="1"/>
  <c r="F51" i="3"/>
  <c r="G51" s="1"/>
  <c r="F12" i="7" s="1"/>
  <c r="F60" i="3"/>
  <c r="G60" s="1"/>
  <c r="F12" i="16" s="1"/>
  <c r="F62" i="3"/>
  <c r="G62" s="1"/>
  <c r="F12" i="18" s="1"/>
  <c r="F64" i="3"/>
  <c r="G64" s="1"/>
  <c r="F13" i="20" s="1"/>
  <c r="S48" i="3"/>
  <c r="R68"/>
  <c r="L68"/>
  <c r="M48"/>
  <c r="D16" i="7"/>
  <c r="G7"/>
  <c r="G9" s="1"/>
  <c r="G10" s="1"/>
  <c r="G15" s="1"/>
  <c r="B6" i="2"/>
  <c r="O49" i="3"/>
  <c r="P49" s="1"/>
  <c r="O12" i="5" s="1"/>
  <c r="P7" i="9" l="1"/>
  <c r="P9" s="1"/>
  <c r="P10" s="1"/>
  <c r="P15" s="1"/>
  <c r="M16"/>
  <c r="E8" i="2"/>
  <c r="G16" i="15"/>
  <c r="J7"/>
  <c r="J9" s="1"/>
  <c r="J10" s="1"/>
  <c r="J15" s="1"/>
  <c r="C14" i="2"/>
  <c r="G16" i="17"/>
  <c r="J7"/>
  <c r="J9" s="1"/>
  <c r="J10" s="1"/>
  <c r="J15" s="1"/>
  <c r="C16" i="2"/>
  <c r="O13" i="24"/>
  <c r="O13" i="25"/>
  <c r="O13" i="22"/>
  <c r="O13" i="12"/>
  <c r="M68" i="3"/>
  <c r="L12" i="4"/>
  <c r="P48" i="3"/>
  <c r="O68"/>
  <c r="J7" i="21"/>
  <c r="J9" s="1"/>
  <c r="J10" s="1"/>
  <c r="J15" s="1"/>
  <c r="G16"/>
  <c r="C19" i="2"/>
  <c r="S16" i="16"/>
  <c r="G15" i="2"/>
  <c r="R12" i="4"/>
  <c r="S68" i="3"/>
  <c r="M17" i="24"/>
  <c r="P8"/>
  <c r="P10" s="1"/>
  <c r="P11" s="1"/>
  <c r="P16" s="1"/>
  <c r="E22" i="2"/>
  <c r="S16" i="15"/>
  <c r="G14" i="2"/>
  <c r="I12" i="4"/>
  <c r="J68" i="3"/>
  <c r="D68"/>
  <c r="C12" i="4"/>
  <c r="D15" s="1"/>
  <c r="G16" i="22"/>
  <c r="G15" i="14"/>
  <c r="G15" i="10"/>
  <c r="G15" i="8"/>
  <c r="G15" i="9"/>
  <c r="G16" i="11"/>
  <c r="J7"/>
  <c r="J9" s="1"/>
  <c r="J10" s="1"/>
  <c r="J15" s="1"/>
  <c r="C10" i="2"/>
  <c r="G17" i="20"/>
  <c r="J8"/>
  <c r="J10" s="1"/>
  <c r="J11" s="1"/>
  <c r="J16" s="1"/>
  <c r="C21" i="2"/>
  <c r="S8" i="6"/>
  <c r="S10" s="1"/>
  <c r="S11" s="1"/>
  <c r="S16" s="1"/>
  <c r="S17" s="1"/>
  <c r="P17"/>
  <c r="G15" i="19"/>
  <c r="G15" i="16"/>
  <c r="G15" i="13"/>
  <c r="L13" i="25"/>
  <c r="M15" s="1"/>
  <c r="M16" s="1"/>
  <c r="P8" s="1"/>
  <c r="P15" s="1"/>
  <c r="L13" i="22"/>
  <c r="L13" i="20"/>
  <c r="L13" i="12"/>
  <c r="M15" s="1"/>
  <c r="M16" s="1"/>
  <c r="P8" s="1"/>
  <c r="P15" s="1"/>
  <c r="G15" i="18"/>
  <c r="G16" i="7"/>
  <c r="J7" s="1"/>
  <c r="C6" i="2"/>
  <c r="G49" i="3"/>
  <c r="F68"/>
  <c r="S8" i="12" l="1"/>
  <c r="S10" s="1"/>
  <c r="S11" s="1"/>
  <c r="S15" s="1"/>
  <c r="S16" s="1"/>
  <c r="P16"/>
  <c r="S8" i="25"/>
  <c r="S10" s="1"/>
  <c r="S11" s="1"/>
  <c r="S15" s="1"/>
  <c r="S16" s="1"/>
  <c r="P16"/>
  <c r="G16" i="14"/>
  <c r="J7"/>
  <c r="J9" s="1"/>
  <c r="J10" s="1"/>
  <c r="J15" s="1"/>
  <c r="C13" i="2"/>
  <c r="J7" i="19"/>
  <c r="G16"/>
  <c r="C18" i="2"/>
  <c r="M8" i="20"/>
  <c r="M10" s="1"/>
  <c r="M11" s="1"/>
  <c r="M16" s="1"/>
  <c r="J17"/>
  <c r="D21" i="2"/>
  <c r="G16" i="10"/>
  <c r="J7"/>
  <c r="J9" s="1"/>
  <c r="J10" s="1"/>
  <c r="J15" s="1"/>
  <c r="C9" i="2"/>
  <c r="D16" i="4"/>
  <c r="G7"/>
  <c r="G9" s="1"/>
  <c r="G10" s="1"/>
  <c r="G15" s="1"/>
  <c r="B3" i="2"/>
  <c r="B23" s="1"/>
  <c r="J16" i="15"/>
  <c r="M7" s="1"/>
  <c r="M9" s="1"/>
  <c r="M10" s="1"/>
  <c r="M15" s="1"/>
  <c r="D14" i="2"/>
  <c r="S7" i="9"/>
  <c r="S9" s="1"/>
  <c r="S10" s="1"/>
  <c r="S15" s="1"/>
  <c r="P16"/>
  <c r="F8" i="2"/>
  <c r="J16" i="17"/>
  <c r="M7"/>
  <c r="M9" s="1"/>
  <c r="M10" s="1"/>
  <c r="M15" s="1"/>
  <c r="D16" i="2"/>
  <c r="M7" i="11"/>
  <c r="J16"/>
  <c r="D10" i="2"/>
  <c r="J7" i="8"/>
  <c r="J9" s="1"/>
  <c r="J10" s="1"/>
  <c r="J15" s="1"/>
  <c r="G16"/>
  <c r="C7" i="2"/>
  <c r="P17" i="24"/>
  <c r="S8"/>
  <c r="S10" s="1"/>
  <c r="S11" s="1"/>
  <c r="S16" s="1"/>
  <c r="F22" i="2"/>
  <c r="J16" i="21"/>
  <c r="M7"/>
  <c r="M9" s="1"/>
  <c r="M10" s="1"/>
  <c r="M15" s="1"/>
  <c r="D19" i="2"/>
  <c r="J7" i="18"/>
  <c r="J9" s="1"/>
  <c r="J10" s="1"/>
  <c r="J15" s="1"/>
  <c r="G16"/>
  <c r="C17" i="2"/>
  <c r="G16" i="9"/>
  <c r="J7"/>
  <c r="J9" s="1"/>
  <c r="C8" i="2"/>
  <c r="P68" i="3"/>
  <c r="O12" i="4"/>
  <c r="J15" i="7"/>
  <c r="J9"/>
  <c r="J10" s="1"/>
  <c r="J7" i="16"/>
  <c r="J9" s="1"/>
  <c r="J10" s="1"/>
  <c r="J15" s="1"/>
  <c r="G16"/>
  <c r="C15" i="2"/>
  <c r="F12" i="5"/>
  <c r="G15" s="1"/>
  <c r="G68" i="3"/>
  <c r="J7" i="13"/>
  <c r="J9" s="1"/>
  <c r="J10" s="1"/>
  <c r="J15" s="1"/>
  <c r="G16"/>
  <c r="G17" i="22"/>
  <c r="J8"/>
  <c r="J10" s="1"/>
  <c r="J11" s="1"/>
  <c r="J16" s="1"/>
  <c r="C20" i="2"/>
  <c r="M17" i="20" l="1"/>
  <c r="P8"/>
  <c r="P10" s="1"/>
  <c r="P11" s="1"/>
  <c r="P16" s="1"/>
  <c r="E21" i="2"/>
  <c r="G16" i="5"/>
  <c r="J7" s="1"/>
  <c r="C4" i="2"/>
  <c r="J16" i="13"/>
  <c r="M7"/>
  <c r="M9" s="1"/>
  <c r="M10" s="1"/>
  <c r="M15" s="1"/>
  <c r="J17" i="22"/>
  <c r="M8"/>
  <c r="M10" s="1"/>
  <c r="M11" s="1"/>
  <c r="M16" s="1"/>
  <c r="D20" i="2"/>
  <c r="M7" i="16"/>
  <c r="M9" s="1"/>
  <c r="M10" s="1"/>
  <c r="M15" s="1"/>
  <c r="J16"/>
  <c r="D15" i="2"/>
  <c r="M16" i="21"/>
  <c r="P7"/>
  <c r="P9" s="1"/>
  <c r="P10" s="1"/>
  <c r="P15" s="1"/>
  <c r="E19" i="2"/>
  <c r="P7" i="17"/>
  <c r="P9" s="1"/>
  <c r="P10" s="1"/>
  <c r="P15" s="1"/>
  <c r="M16"/>
  <c r="E16" i="2"/>
  <c r="S16" i="9"/>
  <c r="G8" i="2"/>
  <c r="J7" i="4"/>
  <c r="J9" s="1"/>
  <c r="J10" s="1"/>
  <c r="J15" s="1"/>
  <c r="G16"/>
  <c r="C3" i="2"/>
  <c r="C23" s="1"/>
  <c r="M7" i="14"/>
  <c r="M9" s="1"/>
  <c r="M10" s="1"/>
  <c r="M15" s="1"/>
  <c r="J16"/>
  <c r="D13" i="2"/>
  <c r="S17" i="24"/>
  <c r="G22" i="2"/>
  <c r="J16" i="10"/>
  <c r="M7"/>
  <c r="M9" s="1"/>
  <c r="M10" s="1"/>
  <c r="M15" s="1"/>
  <c r="D9" i="2"/>
  <c r="J16" i="8"/>
  <c r="M7"/>
  <c r="M9" s="1"/>
  <c r="M10" s="1"/>
  <c r="M15" s="1"/>
  <c r="D7" i="2"/>
  <c r="J16" i="7"/>
  <c r="M7" s="1"/>
  <c r="M9" s="1"/>
  <c r="M10" s="1"/>
  <c r="M15" s="1"/>
  <c r="D6" i="2"/>
  <c r="J16" i="18"/>
  <c r="M7"/>
  <c r="M9" s="1"/>
  <c r="M10" s="1"/>
  <c r="M15" s="1"/>
  <c r="D17" i="2"/>
  <c r="M9" i="11"/>
  <c r="M10" s="1"/>
  <c r="M15"/>
  <c r="P7" i="15"/>
  <c r="P9" s="1"/>
  <c r="P10" s="1"/>
  <c r="P15" s="1"/>
  <c r="M16"/>
  <c r="E14" i="2"/>
  <c r="J15" i="19"/>
  <c r="J9"/>
  <c r="J10" s="1"/>
  <c r="M16" i="18" l="1"/>
  <c r="P7"/>
  <c r="P9" s="1"/>
  <c r="P10" s="1"/>
  <c r="P15" s="1"/>
  <c r="E17" i="2"/>
  <c r="P7" i="14"/>
  <c r="P9" s="1"/>
  <c r="P10" s="1"/>
  <c r="P15" s="1"/>
  <c r="M16"/>
  <c r="E13" i="2"/>
  <c r="S7" i="17"/>
  <c r="S9" s="1"/>
  <c r="S10" s="1"/>
  <c r="S15" s="1"/>
  <c r="P16"/>
  <c r="F16" i="2"/>
  <c r="P8" i="22"/>
  <c r="P10" s="1"/>
  <c r="P11" s="1"/>
  <c r="P16" s="1"/>
  <c r="M17"/>
  <c r="E20" i="2"/>
  <c r="M16" i="10"/>
  <c r="P7"/>
  <c r="P9" s="1"/>
  <c r="P10" s="1"/>
  <c r="P15" s="1"/>
  <c r="E9" i="2"/>
  <c r="M7" i="19"/>
  <c r="M9" s="1"/>
  <c r="M10" s="1"/>
  <c r="M15" s="1"/>
  <c r="J16"/>
  <c r="D18" i="2"/>
  <c r="P7" i="11"/>
  <c r="P9" s="1"/>
  <c r="P10" s="1"/>
  <c r="P15" s="1"/>
  <c r="M16"/>
  <c r="E10" i="2"/>
  <c r="M16" i="8"/>
  <c r="P7"/>
  <c r="P9" s="1"/>
  <c r="P10" s="1"/>
  <c r="P15" s="1"/>
  <c r="E7" i="2"/>
  <c r="M7" i="4"/>
  <c r="M9" s="1"/>
  <c r="M10" s="1"/>
  <c r="M15" s="1"/>
  <c r="J16"/>
  <c r="D3" i="2"/>
  <c r="D23" s="1"/>
  <c r="S8" i="20"/>
  <c r="S10" s="1"/>
  <c r="S11" s="1"/>
  <c r="S16" s="1"/>
  <c r="P17"/>
  <c r="F21" i="2"/>
  <c r="M16" i="16"/>
  <c r="P7"/>
  <c r="P9" s="1"/>
  <c r="P10" s="1"/>
  <c r="P15" s="1"/>
  <c r="E15" i="2"/>
  <c r="P16" i="15"/>
  <c r="F14" i="2"/>
  <c r="P16" i="21"/>
  <c r="S7"/>
  <c r="S9" s="1"/>
  <c r="S10" s="1"/>
  <c r="S15" s="1"/>
  <c r="F19" i="2"/>
  <c r="M16" i="13"/>
  <c r="P7"/>
  <c r="P9" s="1"/>
  <c r="P10" s="1"/>
  <c r="P15" s="1"/>
  <c r="M16" i="7"/>
  <c r="P7" s="1"/>
  <c r="P9" s="1"/>
  <c r="P10" s="1"/>
  <c r="P15" s="1"/>
  <c r="E6" i="2"/>
  <c r="J15" i="5"/>
  <c r="J9"/>
  <c r="J10" s="1"/>
  <c r="P16" i="7" l="1"/>
  <c r="S7"/>
  <c r="S9" s="1"/>
  <c r="S10" s="1"/>
  <c r="S15" s="1"/>
  <c r="F6" i="2"/>
  <c r="S16" i="21"/>
  <c r="G19" i="2"/>
  <c r="M16" i="4"/>
  <c r="P7"/>
  <c r="P9" s="1"/>
  <c r="P10" s="1"/>
  <c r="P15" s="1"/>
  <c r="E3" i="2"/>
  <c r="E23" s="1"/>
  <c r="S7" i="10"/>
  <c r="S9" s="1"/>
  <c r="S10" s="1"/>
  <c r="S15" s="1"/>
  <c r="P16"/>
  <c r="F9" i="2"/>
  <c r="S8" i="22"/>
  <c r="S10" s="1"/>
  <c r="S11" s="1"/>
  <c r="S16" s="1"/>
  <c r="P17"/>
  <c r="F20" i="2"/>
  <c r="P16" i="18"/>
  <c r="S7"/>
  <c r="S9" s="1"/>
  <c r="S10" s="1"/>
  <c r="S15" s="1"/>
  <c r="F17" i="2"/>
  <c r="J16" i="5"/>
  <c r="M7"/>
  <c r="M9" s="1"/>
  <c r="M10" s="1"/>
  <c r="M15" s="1"/>
  <c r="D4" i="2"/>
  <c r="P16" i="8"/>
  <c r="S7"/>
  <c r="S9" s="1"/>
  <c r="S10" s="1"/>
  <c r="S15" s="1"/>
  <c r="F7" i="2"/>
  <c r="P16" i="11"/>
  <c r="S7"/>
  <c r="S9" s="1"/>
  <c r="S10" s="1"/>
  <c r="S15" s="1"/>
  <c r="F10" i="2"/>
  <c r="S16" i="17"/>
  <c r="G16" i="2"/>
  <c r="S7" i="13"/>
  <c r="S9" s="1"/>
  <c r="S10" s="1"/>
  <c r="S15" s="1"/>
  <c r="S16" s="1"/>
  <c r="P16"/>
  <c r="P16" i="16"/>
  <c r="F15" i="2"/>
  <c r="S17" i="20"/>
  <c r="G21" i="2"/>
  <c r="M16" i="19"/>
  <c r="P7"/>
  <c r="P9" s="1"/>
  <c r="P10" s="1"/>
  <c r="P15" s="1"/>
  <c r="E18" i="2"/>
  <c r="S7" i="14"/>
  <c r="S9" s="1"/>
  <c r="S10" s="1"/>
  <c r="S15" s="1"/>
  <c r="P16"/>
  <c r="F13" i="2"/>
  <c r="S16" i="11" l="1"/>
  <c r="G10" i="2"/>
  <c r="S16" i="10"/>
  <c r="G9" i="2"/>
  <c r="S16" i="8"/>
  <c r="G7" i="2"/>
  <c r="S16" i="7"/>
  <c r="G6" i="2"/>
  <c r="S16" i="14"/>
  <c r="G13" i="2"/>
  <c r="M16" i="5"/>
  <c r="P7"/>
  <c r="P10" s="1"/>
  <c r="P15" s="1"/>
  <c r="E4" i="2"/>
  <c r="P16" i="4"/>
  <c r="S7"/>
  <c r="S9" s="1"/>
  <c r="S10" s="1"/>
  <c r="S15" s="1"/>
  <c r="F3" i="2"/>
  <c r="F23" s="1"/>
  <c r="P16" i="19"/>
  <c r="S7"/>
  <c r="S9" s="1"/>
  <c r="S10" s="1"/>
  <c r="S15" s="1"/>
  <c r="F18" i="2"/>
  <c r="S16" i="18"/>
  <c r="G17" i="2"/>
  <c r="S17" i="22"/>
  <c r="G20" i="2"/>
  <c r="S16" i="19" l="1"/>
  <c r="G18" i="2"/>
  <c r="S16" i="4"/>
  <c r="G3" i="2"/>
  <c r="G23" s="1"/>
  <c r="P16" i="5"/>
  <c r="S7"/>
  <c r="S9" s="1"/>
  <c r="S10" s="1"/>
  <c r="S15" s="1"/>
  <c r="F4" i="2"/>
  <c r="S16" i="5" l="1"/>
  <c r="G4" i="2"/>
</calcChain>
</file>

<file path=xl/sharedStrings.xml><?xml version="1.0" encoding="utf-8"?>
<sst xmlns="http://schemas.openxmlformats.org/spreadsheetml/2006/main" count="3251" uniqueCount="193">
  <si>
    <t>MATERIAL PROVISTO POR CULTIVO - PRECIOS</t>
  </si>
  <si>
    <t>Precio x Unidad - Año 2025</t>
  </si>
  <si>
    <t>Valor dolar BNA al cierre del bimestre</t>
  </si>
  <si>
    <t>Valor BNA al 28/02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</si>
  <si>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</si>
  <si>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</si>
  <si>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</si>
  <si>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</si>
  <si>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</si>
  <si>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</si>
  <si>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</si>
  <si>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</si>
  <si>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</si>
  <si>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</si>
  <si>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</si>
  <si>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</si>
  <si>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</si>
  <si>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</si>
  <si>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</si>
  <si>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</si>
  <si>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</si>
  <si>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</si>
  <si>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</si>
  <si>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</si>
  <si>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</si>
  <si>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</si>
  <si>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</si>
  <si>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</si>
  <si>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</si>
  <si>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</si>
  <si>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</si>
  <si>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</si>
  <si>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</si>
  <si>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</si>
  <si>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</si>
  <si>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</si>
  <si>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</si>
  <si>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</si>
  <si>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</si>
  <si>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</si>
  <si>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</si>
  <si>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(1ml)</t>
  </si>
  <si>
    <t>DMSO (1ML)</t>
  </si>
  <si>
    <t>ATB 1ML (100X)</t>
  </si>
  <si>
    <t>CMF (50ML)</t>
  </si>
  <si>
    <t>Glutamina (5ml)</t>
  </si>
  <si>
    <t>DEUDA POR GRUPO</t>
  </si>
  <si>
    <t>Ambroggio</t>
  </si>
  <si>
    <t>Barra</t>
  </si>
  <si>
    <t>Bignante</t>
  </si>
  <si>
    <t>Bisig</t>
  </si>
  <si>
    <t>Carrizo</t>
  </si>
  <si>
    <t>Contín</t>
  </si>
  <si>
    <t>Degano</t>
  </si>
  <si>
    <t>Galiano</t>
  </si>
  <si>
    <t>Garbarino</t>
  </si>
  <si>
    <t>Gil</t>
  </si>
  <si>
    <t>Guido</t>
  </si>
  <si>
    <t>Irazoqui</t>
  </si>
  <si>
    <t>López</t>
  </si>
  <si>
    <t>Monti</t>
  </si>
  <si>
    <t>Prucca</t>
  </si>
  <si>
    <t>Smania</t>
  </si>
  <si>
    <t>Valdez</t>
  </si>
  <si>
    <t>Vilcaes</t>
  </si>
  <si>
    <t>Sosa</t>
  </si>
  <si>
    <t>Mariani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</si>
  <si>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</si>
  <si>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</si>
  <si>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</si>
  <si>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</si>
  <si>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</si>
  <si>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</si>
  <si>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</si>
  <si>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</si>
  <si>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</si>
  <si>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</si>
  <si>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</si>
  <si>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</si>
  <si>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</si>
  <si>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</si>
  <si>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</si>
  <si>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</si>
  <si>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</si>
  <si>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</si>
  <si>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</si>
  <si>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</si>
  <si>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</si>
  <si>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</si>
  <si>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</si>
  <si>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</si>
  <si>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</si>
  <si>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</si>
  <si>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Facemes</t>
  </si>
  <si>
    <t>Otros</t>
  </si>
  <si>
    <t>facemes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</si>
  <si>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</si>
  <si>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</si>
  <si>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</si>
  <si>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</si>
  <si>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</si>
  <si>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</si>
  <si>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</si>
  <si>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</si>
  <si>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</si>
  <si>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</si>
  <si>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</si>
  <si>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</si>
  <si>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</si>
  <si>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GRUPO</t>
  </si>
  <si>
    <t>SEP/OCT</t>
  </si>
  <si>
    <t>NOV/DIC</t>
  </si>
  <si>
    <t>30% del total</t>
  </si>
  <si>
    <t>AMBROGGIO</t>
  </si>
  <si>
    <t>TOTAL</t>
  </si>
  <si>
    <t>Aportes</t>
  </si>
  <si>
    <t>Gastos</t>
  </si>
  <si>
    <t>Saldo</t>
  </si>
  <si>
    <t>Saldo al bimestre anterior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</si>
  <si>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</si>
  <si>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</si>
  <si>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</si>
  <si>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</si>
  <si>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</si>
  <si>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</si>
  <si>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Gasto extraordinario por arreglo de la sala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</si>
  <si>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</si>
  <si>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</si>
  <si>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</si>
  <si>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</si>
  <si>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</si>
  <si>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</si>
  <si>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</si>
  <si>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</si>
  <si>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</si>
  <si>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</si>
  <si>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</si>
  <si>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</si>
  <si>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</si>
  <si>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</si>
  <si>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</si>
  <si>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</si>
  <si>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</si>
  <si>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Thermofisher</t>
  </si>
  <si>
    <t>medios</t>
  </si>
  <si>
    <t>TOTAL MENSUAL</t>
  </si>
  <si>
    <t>TOTAL BIMESTRE</t>
  </si>
  <si>
    <t>Otro</t>
  </si>
  <si>
    <t xml:space="preserve">                 BARRA          </t>
  </si>
  <si>
    <t>Saldo del bimestre anterior</t>
  </si>
  <si>
    <t>Saldo restante en dólares</t>
  </si>
  <si>
    <t>Gastos  bimestre actual</t>
  </si>
  <si>
    <t>Consumo  Proporcional Cultivo</t>
  </si>
  <si>
    <t>Saldo al día de la fecha $</t>
  </si>
  <si>
    <t>GBO</t>
  </si>
  <si>
    <t>plásticos</t>
  </si>
  <si>
    <t>Consumo Unidades</t>
  </si>
  <si>
    <t>Precio Unit. Pesos</t>
  </si>
  <si>
    <t>Total $</t>
  </si>
  <si>
    <t>Gasto Total por mes $</t>
  </si>
  <si>
    <t>BIGNANTE</t>
  </si>
  <si>
    <t>MEDIO F12 GIBCO</t>
  </si>
  <si>
    <t>BISIG</t>
  </si>
  <si>
    <t>ATB</t>
  </si>
  <si>
    <t>CARRIZO</t>
  </si>
  <si>
    <t>CONTIN</t>
  </si>
  <si>
    <t>DEGANO</t>
  </si>
  <si>
    <t>Art limpieza</t>
  </si>
  <si>
    <t>GALIANO</t>
  </si>
  <si>
    <t>GARBARINO</t>
  </si>
  <si>
    <t>GIL</t>
  </si>
  <si>
    <t xml:space="preserve"> </t>
  </si>
  <si>
    <t>GUIDO</t>
  </si>
  <si>
    <t>Deuda para próximo mes en dolares</t>
  </si>
  <si>
    <t>IRAZOQUI</t>
  </si>
  <si>
    <t>LOPEZ</t>
  </si>
  <si>
    <t>MONTI</t>
  </si>
  <si>
    <t>Ene/Febr</t>
  </si>
  <si>
    <t>Inmouvi</t>
  </si>
  <si>
    <t>PRUCCA</t>
  </si>
  <si>
    <t>INSER</t>
  </si>
  <si>
    <t>SMANIA</t>
  </si>
  <si>
    <t>Set/Oct</t>
  </si>
  <si>
    <t>SOSA</t>
  </si>
  <si>
    <t>Apertura termo N2 extra</t>
  </si>
  <si>
    <t>VALDEZ</t>
  </si>
  <si>
    <t>VILCAES</t>
  </si>
  <si>
    <t>Inmuovi</t>
  </si>
  <si>
    <t>Consumos chicos</t>
  </si>
  <si>
    <t>Consumo 
Unidades</t>
  </si>
  <si>
    <t>Precio Unit. 
Pesos</t>
  </si>
  <si>
    <t>Glutamax (1ml)</t>
  </si>
  <si>
    <t>MARIANI</t>
  </si>
</sst>
</file>

<file path=xl/styles.xml><?xml version="1.0" encoding="utf-8"?>
<styleSheet xmlns="http://schemas.openxmlformats.org/spreadsheetml/2006/main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50">
    <font>
      <sz val="11"/>
      <color theme="1"/>
      <name val="Calibri"/>
      <scheme val="minor"/>
    </font>
    <font>
      <b/>
      <u/>
      <sz val="14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sz val="11"/>
      <name val="Calibri"/>
    </font>
    <font>
      <b/>
      <sz val="10"/>
      <color theme="1"/>
      <name val="Arial"/>
    </font>
    <font>
      <sz val="12"/>
      <color theme="1"/>
      <name val="Arial"/>
    </font>
    <font>
      <sz val="11"/>
      <color theme="1"/>
      <name val="Calibri"/>
    </font>
    <font>
      <sz val="10"/>
      <color theme="1"/>
      <name val="Arial"/>
    </font>
    <font>
      <sz val="13"/>
      <color theme="1"/>
      <name val="Arial"/>
    </font>
    <font>
      <sz val="11"/>
      <color theme="1"/>
      <name val="Calibri"/>
      <scheme val="minor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2"/>
      <color theme="1"/>
      <name val="Calibri"/>
      <scheme val="minor"/>
    </font>
    <font>
      <sz val="11"/>
      <color rgb="FF000000"/>
      <name val="Calibri"/>
    </font>
    <font>
      <b/>
      <sz val="26"/>
      <color theme="1"/>
      <name val="Calibri"/>
    </font>
    <font>
      <b/>
      <sz val="18"/>
      <color theme="1"/>
      <name val="Calibri"/>
    </font>
    <font>
      <b/>
      <sz val="11"/>
      <color rgb="FF000000"/>
      <name val="Arial"/>
    </font>
    <font>
      <b/>
      <sz val="12"/>
      <color rgb="FF000000"/>
      <name val="Arial"/>
    </font>
    <font>
      <b/>
      <u/>
      <sz val="14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2"/>
      <color theme="1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1"/>
      <color theme="1"/>
      <name val="Arial"/>
    </font>
    <font>
      <sz val="14"/>
      <color theme="1"/>
      <name val="Arial"/>
    </font>
    <font>
      <b/>
      <sz val="14"/>
      <color theme="1"/>
      <name val="Calibri"/>
    </font>
    <font>
      <sz val="16"/>
      <color theme="1"/>
      <name val="Calibri"/>
    </font>
    <font>
      <b/>
      <sz val="8"/>
      <color theme="1"/>
      <name val="Arial"/>
    </font>
    <font>
      <b/>
      <sz val="11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sz val="14"/>
      <color rgb="FF000000"/>
      <name val="Arial"/>
    </font>
    <font>
      <sz val="11"/>
      <color rgb="FF000000"/>
      <name val="Arial"/>
    </font>
    <font>
      <b/>
      <sz val="11"/>
      <color rgb="FFFF0000"/>
      <name val="Arial"/>
    </font>
    <font>
      <sz val="11"/>
      <color rgb="FFFF0000"/>
      <name val="Arial"/>
    </font>
    <font>
      <sz val="11"/>
      <color rgb="FF674EA7"/>
      <name val="Arial"/>
    </font>
    <font>
      <b/>
      <sz val="16"/>
      <color rgb="FF1F497D"/>
      <name val="Calibri"/>
    </font>
    <font>
      <b/>
      <u/>
      <sz val="14"/>
      <color rgb="FF000000"/>
      <name val="Arial"/>
    </font>
    <font>
      <sz val="11"/>
      <color rgb="FF000000"/>
      <name val="Docs-Calibri"/>
    </font>
    <font>
      <b/>
      <sz val="11"/>
      <color rgb="FF9C0006"/>
      <name val="Arial"/>
    </font>
    <font>
      <b/>
      <sz val="11"/>
      <color rgb="FF000000"/>
      <name val="Arial"/>
    </font>
    <font>
      <sz val="12"/>
      <color rgb="FF000000"/>
      <name val="Calibri"/>
    </font>
    <font>
      <sz val="11"/>
      <color rgb="FF000000"/>
      <name val="Arial"/>
    </font>
    <font>
      <sz val="14"/>
      <color rgb="FF000000"/>
      <name val="Arial"/>
    </font>
    <font>
      <b/>
      <sz val="11"/>
      <color theme="1"/>
      <name val="Calibri"/>
    </font>
  </fonts>
  <fills count="25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8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FF0000"/>
      </bottom>
      <diagonal/>
    </border>
    <border>
      <left/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84">
    <xf numFmtId="0" fontId="0" fillId="0" borderId="0" xfId="0" applyFont="1" applyAlignment="1"/>
    <xf numFmtId="4" fontId="2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5" fillId="0" borderId="7" xfId="0" applyNumberFormat="1" applyFont="1" applyBorder="1" applyAlignment="1">
      <alignment horizontal="center" wrapText="1"/>
    </xf>
    <xf numFmtId="4" fontId="3" fillId="0" borderId="8" xfId="0" applyNumberFormat="1" applyFont="1" applyBorder="1" applyAlignment="1">
      <alignment horizontal="center" wrapText="1"/>
    </xf>
    <xf numFmtId="4" fontId="3" fillId="7" borderId="10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4" fontId="3" fillId="5" borderId="7" xfId="0" applyNumberFormat="1" applyFont="1" applyFill="1" applyBorder="1" applyAlignment="1">
      <alignment horizontal="center"/>
    </xf>
    <xf numFmtId="4" fontId="3" fillId="6" borderId="7" xfId="0" applyNumberFormat="1" applyFont="1" applyFill="1" applyBorder="1" applyAlignment="1">
      <alignment horizontal="center"/>
    </xf>
    <xf numFmtId="4" fontId="3" fillId="7" borderId="8" xfId="0" applyNumberFormat="1" applyFont="1" applyFill="1" applyBorder="1" applyAlignment="1">
      <alignment horizontal="center"/>
    </xf>
    <xf numFmtId="0" fontId="6" fillId="0" borderId="10" xfId="0" applyFont="1" applyBorder="1"/>
    <xf numFmtId="4" fontId="7" fillId="2" borderId="12" xfId="0" applyNumberFormat="1" applyFont="1" applyFill="1" applyBorder="1" applyAlignment="1"/>
    <xf numFmtId="4" fontId="7" fillId="2" borderId="7" xfId="0" applyNumberFormat="1" applyFont="1" applyFill="1" applyBorder="1" applyAlignment="1"/>
    <xf numFmtId="4" fontId="7" fillId="3" borderId="7" xfId="0" applyNumberFormat="1" applyFont="1" applyFill="1" applyBorder="1" applyAlignment="1"/>
    <xf numFmtId="4" fontId="7" fillId="4" borderId="7" xfId="0" applyNumberFormat="1" applyFont="1" applyFill="1" applyBorder="1"/>
    <xf numFmtId="4" fontId="7" fillId="5" borderId="7" xfId="0" applyNumberFormat="1" applyFont="1" applyFill="1" applyBorder="1"/>
    <xf numFmtId="4" fontId="8" fillId="6" borderId="7" xfId="0" applyNumberFormat="1" applyFont="1" applyFill="1" applyBorder="1" applyAlignment="1">
      <alignment horizontal="center"/>
    </xf>
    <xf numFmtId="4" fontId="5" fillId="7" borderId="8" xfId="0" applyNumberFormat="1" applyFont="1" applyFill="1" applyBorder="1" applyAlignment="1">
      <alignment horizontal="center"/>
    </xf>
    <xf numFmtId="0" fontId="9" fillId="0" borderId="10" xfId="0" applyFont="1" applyBorder="1"/>
    <xf numFmtId="0" fontId="6" fillId="0" borderId="10" xfId="0" applyFont="1" applyBorder="1" applyAlignment="1"/>
    <xf numFmtId="4" fontId="7" fillId="2" borderId="13" xfId="0" applyNumberFormat="1" applyFont="1" applyFill="1" applyBorder="1" applyAlignment="1"/>
    <xf numFmtId="4" fontId="7" fillId="4" borderId="14" xfId="0" applyNumberFormat="1" applyFont="1" applyFill="1" applyBorder="1"/>
    <xf numFmtId="0" fontId="6" fillId="0" borderId="7" xfId="0" applyFont="1" applyBorder="1" applyAlignment="1"/>
    <xf numFmtId="4" fontId="7" fillId="8" borderId="7" xfId="0" applyNumberFormat="1" applyFont="1" applyFill="1" applyBorder="1" applyAlignment="1"/>
    <xf numFmtId="4" fontId="7" fillId="3" borderId="7" xfId="0" applyNumberFormat="1" applyFont="1" applyFill="1" applyBorder="1"/>
    <xf numFmtId="4" fontId="5" fillId="7" borderId="7" xfId="0" applyNumberFormat="1" applyFont="1" applyFill="1" applyBorder="1" applyAlignment="1">
      <alignment horizontal="center"/>
    </xf>
    <xf numFmtId="0" fontId="10" fillId="0" borderId="0" xfId="0" applyFont="1" applyAlignment="1"/>
    <xf numFmtId="4" fontId="2" fillId="8" borderId="7" xfId="0" applyNumberFormat="1" applyFont="1" applyFill="1" applyBorder="1" applyAlignment="1"/>
    <xf numFmtId="4" fontId="2" fillId="0" borderId="7" xfId="0" applyNumberFormat="1" applyFont="1" applyBorder="1"/>
    <xf numFmtId="4" fontId="2" fillId="2" borderId="7" xfId="0" applyNumberFormat="1" applyFont="1" applyFill="1" applyBorder="1" applyAlignment="1"/>
    <xf numFmtId="0" fontId="10" fillId="0" borderId="7" xfId="0" applyFont="1" applyBorder="1" applyAlignment="1"/>
    <xf numFmtId="4" fontId="2" fillId="0" borderId="7" xfId="0" applyNumberFormat="1" applyFont="1" applyBorder="1" applyAlignment="1"/>
    <xf numFmtId="4" fontId="2" fillId="0" borderId="0" xfId="0" applyNumberFormat="1" applyFont="1" applyAlignment="1"/>
    <xf numFmtId="0" fontId="11" fillId="10" borderId="7" xfId="0" applyFont="1" applyFill="1" applyBorder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/>
    </xf>
    <xf numFmtId="0" fontId="13" fillId="10" borderId="18" xfId="0" applyFont="1" applyFill="1" applyBorder="1" applyAlignment="1">
      <alignment horizontal="center" vertical="center"/>
    </xf>
    <xf numFmtId="4" fontId="7" fillId="11" borderId="17" xfId="0" applyNumberFormat="1" applyFont="1" applyFill="1" applyBorder="1" applyAlignment="1">
      <alignment horizontal="right" vertical="center"/>
    </xf>
    <xf numFmtId="4" fontId="12" fillId="11" borderId="17" xfId="0" applyNumberFormat="1" applyFont="1" applyFill="1" applyBorder="1" applyAlignment="1">
      <alignment horizontal="center" vertical="center"/>
    </xf>
    <xf numFmtId="4" fontId="12" fillId="11" borderId="17" xfId="0" applyNumberFormat="1" applyFont="1" applyFill="1" applyBorder="1" applyAlignment="1">
      <alignment horizontal="right" vertical="center"/>
    </xf>
    <xf numFmtId="4" fontId="12" fillId="11" borderId="7" xfId="0" applyNumberFormat="1" applyFont="1" applyFill="1" applyBorder="1" applyAlignment="1">
      <alignment horizontal="center" vertical="center"/>
    </xf>
    <xf numFmtId="0" fontId="13" fillId="10" borderId="18" xfId="0" applyFont="1" applyFill="1" applyBorder="1"/>
    <xf numFmtId="4" fontId="7" fillId="0" borderId="7" xfId="0" applyNumberFormat="1" applyFont="1" applyBorder="1"/>
    <xf numFmtId="0" fontId="13" fillId="10" borderId="19" xfId="0" applyFont="1" applyFill="1" applyBorder="1" applyAlignment="1"/>
    <xf numFmtId="4" fontId="14" fillId="0" borderId="7" xfId="0" applyNumberFormat="1" applyFont="1" applyBorder="1"/>
    <xf numFmtId="0" fontId="13" fillId="10" borderId="7" xfId="0" applyFont="1" applyFill="1" applyBorder="1"/>
    <xf numFmtId="4" fontId="13" fillId="10" borderId="7" xfId="0" applyNumberFormat="1" applyFont="1" applyFill="1" applyBorder="1"/>
    <xf numFmtId="4" fontId="13" fillId="10" borderId="7" xfId="0" applyNumberFormat="1" applyFont="1" applyFill="1" applyBorder="1" applyAlignment="1"/>
    <xf numFmtId="4" fontId="15" fillId="0" borderId="7" xfId="0" applyNumberFormat="1" applyFont="1" applyBorder="1"/>
    <xf numFmtId="0" fontId="16" fillId="10" borderId="7" xfId="0" applyFont="1" applyFill="1" applyBorder="1" applyAlignment="1"/>
    <xf numFmtId="4" fontId="10" fillId="0" borderId="7" xfId="0" applyNumberFormat="1" applyFont="1" applyBorder="1" applyAlignment="1"/>
    <xf numFmtId="4" fontId="10" fillId="0" borderId="7" xfId="0" applyNumberFormat="1" applyFont="1" applyBorder="1"/>
    <xf numFmtId="0" fontId="2" fillId="10" borderId="7" xfId="0" applyFont="1" applyFill="1" applyBorder="1" applyAlignment="1"/>
    <xf numFmtId="4" fontId="17" fillId="0" borderId="7" xfId="0" applyNumberFormat="1" applyFont="1" applyBorder="1"/>
    <xf numFmtId="0" fontId="2" fillId="0" borderId="7" xfId="0" applyFont="1" applyBorder="1"/>
    <xf numFmtId="4" fontId="2" fillId="11" borderId="7" xfId="0" applyNumberFormat="1" applyFont="1" applyFill="1" applyBorder="1"/>
    <xf numFmtId="0" fontId="2" fillId="12" borderId="7" xfId="0" applyFont="1" applyFill="1" applyBorder="1"/>
    <xf numFmtId="4" fontId="2" fillId="12" borderId="7" xfId="0" applyNumberFormat="1" applyFont="1" applyFill="1" applyBorder="1"/>
    <xf numFmtId="0" fontId="19" fillId="0" borderId="7" xfId="0" applyFont="1" applyBorder="1" applyAlignment="1">
      <alignment horizontal="center"/>
    </xf>
    <xf numFmtId="0" fontId="7" fillId="0" borderId="0" xfId="0" applyFont="1"/>
    <xf numFmtId="0" fontId="20" fillId="13" borderId="23" xfId="0" applyFont="1" applyFill="1" applyBorder="1"/>
    <xf numFmtId="165" fontId="22" fillId="0" borderId="1" xfId="0" applyNumberFormat="1" applyFont="1" applyBorder="1" applyAlignment="1">
      <alignment horizontal="center" vertical="center" wrapText="1"/>
    </xf>
    <xf numFmtId="164" fontId="23" fillId="14" borderId="30" xfId="0" applyNumberFormat="1" applyFont="1" applyFill="1" applyBorder="1" applyAlignment="1">
      <alignment horizontal="center"/>
    </xf>
    <xf numFmtId="166" fontId="23" fillId="14" borderId="7" xfId="0" applyNumberFormat="1" applyFont="1" applyFill="1" applyBorder="1" applyAlignment="1">
      <alignment horizontal="center"/>
    </xf>
    <xf numFmtId="164" fontId="23" fillId="14" borderId="7" xfId="0" applyNumberFormat="1" applyFont="1" applyFill="1" applyBorder="1" applyAlignment="1">
      <alignment horizontal="center"/>
    </xf>
    <xf numFmtId="164" fontId="24" fillId="14" borderId="19" xfId="0" applyNumberFormat="1" applyFont="1" applyFill="1" applyBorder="1" applyAlignment="1">
      <alignment horizontal="center"/>
    </xf>
    <xf numFmtId="166" fontId="24" fillId="14" borderId="31" xfId="0" applyNumberFormat="1" applyFont="1" applyFill="1" applyBorder="1" applyAlignment="1">
      <alignment horizontal="center"/>
    </xf>
    <xf numFmtId="164" fontId="24" fillId="14" borderId="31" xfId="0" applyNumberFormat="1" applyFont="1" applyFill="1" applyBorder="1" applyAlignment="1">
      <alignment horizontal="center"/>
    </xf>
    <xf numFmtId="0" fontId="25" fillId="0" borderId="7" xfId="0" applyFont="1" applyBorder="1"/>
    <xf numFmtId="4" fontId="26" fillId="0" borderId="31" xfId="0" applyNumberFormat="1" applyFont="1" applyBorder="1"/>
    <xf numFmtId="167" fontId="25" fillId="0" borderId="19" xfId="0" applyNumberFormat="1" applyFont="1" applyBorder="1"/>
    <xf numFmtId="0" fontId="13" fillId="0" borderId="7" xfId="0" applyFont="1" applyBorder="1"/>
    <xf numFmtId="4" fontId="21" fillId="0" borderId="31" xfId="0" applyNumberFormat="1" applyFont="1" applyBorder="1"/>
    <xf numFmtId="167" fontId="13" fillId="0" borderId="19" xfId="0" applyNumberFormat="1" applyFont="1" applyBorder="1"/>
    <xf numFmtId="167" fontId="7" fillId="0" borderId="19" xfId="0" applyNumberFormat="1" applyFont="1" applyBorder="1" applyAlignment="1"/>
    <xf numFmtId="4" fontId="7" fillId="0" borderId="31" xfId="0" applyNumberFormat="1" applyFont="1" applyBorder="1" applyAlignment="1"/>
    <xf numFmtId="167" fontId="7" fillId="0" borderId="31" xfId="0" applyNumberFormat="1" applyFont="1" applyBorder="1" applyAlignment="1"/>
    <xf numFmtId="0" fontId="6" fillId="0" borderId="7" xfId="0" applyFont="1" applyBorder="1"/>
    <xf numFmtId="3" fontId="8" fillId="0" borderId="7" xfId="0" applyNumberFormat="1" applyFont="1" applyBorder="1"/>
    <xf numFmtId="4" fontId="27" fillId="0" borderId="6" xfId="0" applyNumberFormat="1" applyFont="1" applyBorder="1"/>
    <xf numFmtId="4" fontId="5" fillId="0" borderId="7" xfId="0" applyNumberFormat="1" applyFont="1" applyBorder="1"/>
    <xf numFmtId="3" fontId="8" fillId="0" borderId="7" xfId="0" applyNumberFormat="1" applyFont="1" applyBorder="1" applyAlignment="1"/>
    <xf numFmtId="3" fontId="28" fillId="0" borderId="19" xfId="0" applyNumberFormat="1" applyFont="1" applyBorder="1" applyAlignment="1">
      <alignment horizontal="right"/>
    </xf>
    <xf numFmtId="4" fontId="28" fillId="0" borderId="31" xfId="0" applyNumberFormat="1" applyFont="1" applyBorder="1" applyAlignment="1">
      <alignment horizontal="right"/>
    </xf>
    <xf numFmtId="4" fontId="24" fillId="0" borderId="31" xfId="0" applyNumberFormat="1" applyFont="1" applyBorder="1" applyAlignment="1">
      <alignment horizontal="right"/>
    </xf>
    <xf numFmtId="3" fontId="28" fillId="0" borderId="31" xfId="0" applyNumberFormat="1" applyFont="1" applyBorder="1" applyAlignment="1">
      <alignment horizontal="right"/>
    </xf>
    <xf numFmtId="3" fontId="7" fillId="0" borderId="19" xfId="0" applyNumberFormat="1" applyFont="1" applyBorder="1" applyAlignment="1"/>
    <xf numFmtId="3" fontId="28" fillId="0" borderId="31" xfId="0" applyNumberFormat="1" applyFont="1" applyBorder="1" applyAlignment="1">
      <alignment horizontal="right"/>
    </xf>
    <xf numFmtId="3" fontId="7" fillId="0" borderId="31" xfId="0" applyNumberFormat="1" applyFont="1" applyBorder="1" applyAlignment="1"/>
    <xf numFmtId="4" fontId="5" fillId="0" borderId="10" xfId="0" applyNumberFormat="1" applyFont="1" applyBorder="1"/>
    <xf numFmtId="0" fontId="8" fillId="0" borderId="7" xfId="0" applyFont="1" applyBorder="1" applyAlignment="1"/>
    <xf numFmtId="0" fontId="8" fillId="0" borderId="7" xfId="0" applyFont="1" applyBorder="1"/>
    <xf numFmtId="3" fontId="28" fillId="0" borderId="19" xfId="0" applyNumberFormat="1" applyFont="1" applyBorder="1" applyAlignment="1">
      <alignment horizontal="right"/>
    </xf>
    <xf numFmtId="4" fontId="28" fillId="0" borderId="31" xfId="0" applyNumberFormat="1" applyFont="1" applyBorder="1" applyAlignment="1">
      <alignment horizontal="right"/>
    </xf>
    <xf numFmtId="0" fontId="12" fillId="9" borderId="32" xfId="0" applyFont="1" applyFill="1" applyBorder="1" applyAlignment="1">
      <alignment horizontal="center" vertical="center" wrapText="1"/>
    </xf>
    <xf numFmtId="4" fontId="27" fillId="0" borderId="33" xfId="0" applyNumberFormat="1" applyFont="1" applyBorder="1"/>
    <xf numFmtId="4" fontId="5" fillId="0" borderId="14" xfId="0" applyNumberFormat="1" applyFont="1" applyBorder="1"/>
    <xf numFmtId="2" fontId="5" fillId="0" borderId="7" xfId="0" applyNumberFormat="1" applyFont="1" applyBorder="1" applyAlignment="1">
      <alignment horizontal="right"/>
    </xf>
    <xf numFmtId="0" fontId="6" fillId="0" borderId="14" xfId="0" applyFont="1" applyBorder="1"/>
    <xf numFmtId="3" fontId="8" fillId="0" borderId="14" xfId="0" applyNumberFormat="1" applyFont="1" applyBorder="1"/>
    <xf numFmtId="0" fontId="7" fillId="0" borderId="7" xfId="0" applyFont="1" applyBorder="1"/>
    <xf numFmtId="9" fontId="27" fillId="0" borderId="33" xfId="0" applyNumberFormat="1" applyFont="1" applyBorder="1" applyAlignment="1"/>
    <xf numFmtId="9" fontId="7" fillId="0" borderId="7" xfId="0" applyNumberFormat="1" applyFont="1" applyBorder="1" applyAlignment="1"/>
    <xf numFmtId="0" fontId="7" fillId="0" borderId="7" xfId="0" applyFont="1" applyBorder="1" applyAlignment="1"/>
    <xf numFmtId="0" fontId="8" fillId="0" borderId="14" xfId="0" applyFont="1" applyBorder="1" applyAlignment="1"/>
    <xf numFmtId="2" fontId="8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7" fillId="0" borderId="19" xfId="0" applyNumberFormat="1" applyFont="1" applyBorder="1" applyAlignment="1"/>
    <xf numFmtId="0" fontId="10" fillId="0" borderId="7" xfId="0" applyFont="1" applyBorder="1"/>
    <xf numFmtId="2" fontId="7" fillId="0" borderId="31" xfId="0" applyNumberFormat="1" applyFont="1" applyBorder="1" applyAlignment="1"/>
    <xf numFmtId="2" fontId="7" fillId="0" borderId="31" xfId="0" applyNumberFormat="1" applyFont="1" applyBorder="1" applyAlignment="1"/>
    <xf numFmtId="2" fontId="5" fillId="0" borderId="7" xfId="0" applyNumberFormat="1" applyFont="1" applyBorder="1" applyAlignment="1"/>
    <xf numFmtId="2" fontId="5" fillId="0" borderId="7" xfId="0" applyNumberFormat="1" applyFont="1" applyBorder="1"/>
    <xf numFmtId="2" fontId="8" fillId="0" borderId="7" xfId="0" applyNumberFormat="1" applyFont="1" applyBorder="1" applyAlignment="1"/>
    <xf numFmtId="3" fontId="8" fillId="0" borderId="14" xfId="0" applyNumberFormat="1" applyFont="1" applyBorder="1" applyAlignment="1"/>
    <xf numFmtId="2" fontId="8" fillId="0" borderId="7" xfId="0" applyNumberFormat="1" applyFont="1" applyBorder="1"/>
    <xf numFmtId="0" fontId="6" fillId="0" borderId="14" xfId="0" applyFont="1" applyBorder="1" applyAlignment="1"/>
    <xf numFmtId="4" fontId="27" fillId="0" borderId="34" xfId="0" applyNumberFormat="1" applyFont="1" applyBorder="1"/>
    <xf numFmtId="4" fontId="5" fillId="0" borderId="35" xfId="0" applyNumberFormat="1" applyFont="1" applyBorder="1"/>
    <xf numFmtId="4" fontId="5" fillId="0" borderId="14" xfId="0" applyNumberFormat="1" applyFont="1" applyBorder="1" applyAlignment="1"/>
    <xf numFmtId="4" fontId="27" fillId="0" borderId="33" xfId="0" applyNumberFormat="1" applyFont="1" applyBorder="1" applyAlignment="1"/>
    <xf numFmtId="4" fontId="7" fillId="0" borderId="31" xfId="0" applyNumberFormat="1" applyFont="1" applyBorder="1" applyAlignment="1"/>
    <xf numFmtId="4" fontId="8" fillId="0" borderId="14" xfId="0" applyNumberFormat="1" applyFont="1" applyBorder="1" applyAlignment="1"/>
    <xf numFmtId="4" fontId="7" fillId="0" borderId="7" xfId="0" applyNumberFormat="1" applyFont="1" applyBorder="1" applyAlignment="1"/>
    <xf numFmtId="0" fontId="3" fillId="15" borderId="32" xfId="0" applyFont="1" applyFill="1" applyBorder="1" applyAlignment="1">
      <alignment horizontal="center"/>
    </xf>
    <xf numFmtId="0" fontId="8" fillId="0" borderId="14" xfId="0" applyFont="1" applyBorder="1"/>
    <xf numFmtId="0" fontId="8" fillId="0" borderId="33" xfId="0" applyFont="1" applyBorder="1"/>
    <xf numFmtId="4" fontId="3" fillId="15" borderId="32" xfId="0" applyNumberFormat="1" applyFont="1" applyFill="1" applyBorder="1"/>
    <xf numFmtId="0" fontId="29" fillId="0" borderId="14" xfId="0" applyFont="1" applyBorder="1"/>
    <xf numFmtId="0" fontId="29" fillId="0" borderId="33" xfId="0" applyFont="1" applyBorder="1"/>
    <xf numFmtId="4" fontId="7" fillId="0" borderId="19" xfId="0" applyNumberFormat="1" applyFont="1" applyBorder="1" applyAlignment="1"/>
    <xf numFmtId="4" fontId="3" fillId="15" borderId="31" xfId="0" applyNumberFormat="1" applyFont="1" applyFill="1" applyBorder="1" applyAlignment="1">
      <alignment horizontal="right"/>
    </xf>
    <xf numFmtId="0" fontId="3" fillId="12" borderId="7" xfId="0" applyFont="1" applyFill="1" applyBorder="1" applyAlignment="1">
      <alignment horizontal="center"/>
    </xf>
    <xf numFmtId="0" fontId="30" fillId="16" borderId="0" xfId="0" applyFont="1" applyFill="1" applyAlignment="1">
      <alignment horizontal="center"/>
    </xf>
    <xf numFmtId="9" fontId="10" fillId="0" borderId="0" xfId="0" applyNumberFormat="1" applyFont="1" applyAlignment="1"/>
    <xf numFmtId="0" fontId="7" fillId="0" borderId="0" xfId="0" applyFont="1" applyAlignment="1"/>
    <xf numFmtId="2" fontId="7" fillId="0" borderId="0" xfId="0" applyNumberFormat="1" applyFont="1"/>
    <xf numFmtId="0" fontId="2" fillId="17" borderId="0" xfId="0" applyFont="1" applyFill="1"/>
    <xf numFmtId="0" fontId="2" fillId="17" borderId="0" xfId="0" applyFont="1" applyFill="1" applyAlignment="1"/>
    <xf numFmtId="0" fontId="10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>
      <alignment horizontal="right"/>
    </xf>
    <xf numFmtId="0" fontId="7" fillId="0" borderId="0" xfId="0" applyFont="1" applyAlignment="1"/>
    <xf numFmtId="0" fontId="7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7" fillId="2" borderId="45" xfId="0" applyFont="1" applyFill="1" applyBorder="1"/>
    <xf numFmtId="2" fontId="7" fillId="2" borderId="46" xfId="0" applyNumberFormat="1" applyFont="1" applyFill="1" applyBorder="1"/>
    <xf numFmtId="2" fontId="7" fillId="2" borderId="47" xfId="0" applyNumberFormat="1" applyFont="1" applyFill="1" applyBorder="1"/>
    <xf numFmtId="2" fontId="7" fillId="18" borderId="46" xfId="0" applyNumberFormat="1" applyFont="1" applyFill="1" applyBorder="1"/>
    <xf numFmtId="0" fontId="7" fillId="2" borderId="48" xfId="0" applyFont="1" applyFill="1" applyBorder="1"/>
    <xf numFmtId="2" fontId="7" fillId="2" borderId="49" xfId="0" applyNumberFormat="1" applyFont="1" applyFill="1" applyBorder="1"/>
    <xf numFmtId="2" fontId="7" fillId="2" borderId="50" xfId="0" applyNumberFormat="1" applyFont="1" applyFill="1" applyBorder="1"/>
    <xf numFmtId="2" fontId="7" fillId="2" borderId="42" xfId="0" applyNumberFormat="1" applyFont="1" applyFill="1" applyBorder="1" applyAlignment="1"/>
    <xf numFmtId="2" fontId="7" fillId="2" borderId="43" xfId="0" applyNumberFormat="1" applyFont="1" applyFill="1" applyBorder="1"/>
    <xf numFmtId="2" fontId="33" fillId="2" borderId="43" xfId="0" applyNumberFormat="1" applyFont="1" applyFill="1" applyBorder="1"/>
    <xf numFmtId="2" fontId="33" fillId="2" borderId="44" xfId="0" applyNumberFormat="1" applyFont="1" applyFill="1" applyBorder="1"/>
    <xf numFmtId="2" fontId="33" fillId="2" borderId="51" xfId="0" applyNumberFormat="1" applyFont="1" applyFill="1" applyBorder="1"/>
    <xf numFmtId="2" fontId="33" fillId="2" borderId="52" xfId="0" applyNumberFormat="1" applyFont="1" applyFill="1" applyBorder="1"/>
    <xf numFmtId="2" fontId="7" fillId="2" borderId="53" xfId="0" applyNumberFormat="1" applyFont="1" applyFill="1" applyBorder="1"/>
    <xf numFmtId="2" fontId="7" fillId="2" borderId="54" xfId="0" applyNumberFormat="1" applyFont="1" applyFill="1" applyBorder="1"/>
    <xf numFmtId="2" fontId="7" fillId="2" borderId="42" xfId="0" applyNumberFormat="1" applyFont="1" applyFill="1" applyBorder="1"/>
    <xf numFmtId="2" fontId="7" fillId="2" borderId="54" xfId="0" applyNumberFormat="1" applyFont="1" applyFill="1" applyBorder="1" applyAlignment="1"/>
    <xf numFmtId="2" fontId="7" fillId="2" borderId="53" xfId="0" applyNumberFormat="1" applyFont="1" applyFill="1" applyBorder="1" applyAlignment="1"/>
    <xf numFmtId="2" fontId="7" fillId="2" borderId="43" xfId="0" applyNumberFormat="1" applyFont="1" applyFill="1" applyBorder="1" applyAlignment="1"/>
    <xf numFmtId="2" fontId="7" fillId="2" borderId="42" xfId="0" applyNumberFormat="1" applyFont="1" applyFill="1" applyBorder="1" applyAlignment="1"/>
    <xf numFmtId="2" fontId="33" fillId="2" borderId="55" xfId="0" applyNumberFormat="1" applyFont="1" applyFill="1" applyBorder="1"/>
    <xf numFmtId="2" fontId="33" fillId="2" borderId="56" xfId="0" applyNumberFormat="1" applyFont="1" applyFill="1" applyBorder="1"/>
    <xf numFmtId="2" fontId="33" fillId="2" borderId="57" xfId="0" applyNumberFormat="1" applyFont="1" applyFill="1" applyBorder="1"/>
    <xf numFmtId="0" fontId="33" fillId="17" borderId="7" xfId="0" applyFont="1" applyFill="1" applyBorder="1" applyAlignment="1">
      <alignment horizontal="center"/>
    </xf>
    <xf numFmtId="0" fontId="7" fillId="17" borderId="7" xfId="0" applyFont="1" applyFill="1" applyBorder="1"/>
    <xf numFmtId="0" fontId="2" fillId="17" borderId="7" xfId="0" applyFont="1" applyFill="1" applyBorder="1"/>
    <xf numFmtId="0" fontId="2" fillId="17" borderId="7" xfId="0" applyFont="1" applyFill="1" applyBorder="1" applyAlignment="1"/>
    <xf numFmtId="2" fontId="7" fillId="17" borderId="58" xfId="0" applyNumberFormat="1" applyFont="1" applyFill="1" applyBorder="1" applyAlignment="1"/>
    <xf numFmtId="2" fontId="7" fillId="17" borderId="58" xfId="0" applyNumberFormat="1" applyFont="1" applyFill="1" applyBorder="1"/>
    <xf numFmtId="2" fontId="7" fillId="17" borderId="7" xfId="0" applyNumberFormat="1" applyFont="1" applyFill="1" applyBorder="1"/>
    <xf numFmtId="2" fontId="7" fillId="17" borderId="0" xfId="0" applyNumberFormat="1" applyFont="1" applyFill="1"/>
    <xf numFmtId="2" fontId="7" fillId="17" borderId="42" xfId="0" applyNumberFormat="1" applyFont="1" applyFill="1" applyBorder="1" applyAlignment="1"/>
    <xf numFmtId="2" fontId="7" fillId="17" borderId="42" xfId="0" applyNumberFormat="1" applyFont="1" applyFill="1" applyBorder="1"/>
    <xf numFmtId="2" fontId="2" fillId="17" borderId="0" xfId="0" applyNumberFormat="1" applyFont="1" applyFill="1" applyAlignment="1"/>
    <xf numFmtId="166" fontId="20" fillId="0" borderId="10" xfId="0" applyNumberFormat="1" applyFont="1" applyBorder="1" applyAlignment="1">
      <alignment horizontal="left"/>
    </xf>
    <xf numFmtId="4" fontId="37" fillId="0" borderId="63" xfId="0" applyNumberFormat="1" applyFont="1" applyBorder="1" applyAlignment="1"/>
    <xf numFmtId="4" fontId="38" fillId="0" borderId="7" xfId="0" applyNumberFormat="1" applyFont="1" applyBorder="1"/>
    <xf numFmtId="4" fontId="37" fillId="0" borderId="64" xfId="0" applyNumberFormat="1" applyFont="1" applyBorder="1"/>
    <xf numFmtId="4" fontId="37" fillId="0" borderId="63" xfId="0" applyNumberFormat="1" applyFont="1" applyBorder="1"/>
    <xf numFmtId="4" fontId="39" fillId="0" borderId="64" xfId="0" applyNumberFormat="1" applyFont="1" applyBorder="1"/>
    <xf numFmtId="166" fontId="20" fillId="0" borderId="37" xfId="0" applyNumberFormat="1" applyFont="1" applyBorder="1" applyAlignment="1">
      <alignment horizontal="left"/>
    </xf>
    <xf numFmtId="4" fontId="39" fillId="0" borderId="7" xfId="0" applyNumberFormat="1" applyFont="1" applyBorder="1"/>
    <xf numFmtId="166" fontId="20" fillId="0" borderId="65" xfId="0" applyNumberFormat="1" applyFont="1" applyBorder="1" applyAlignment="1">
      <alignment horizontal="left"/>
    </xf>
    <xf numFmtId="4" fontId="37" fillId="0" borderId="66" xfId="0" applyNumberFormat="1" applyFont="1" applyBorder="1"/>
    <xf numFmtId="4" fontId="13" fillId="0" borderId="67" xfId="0" applyNumberFormat="1" applyFont="1" applyBorder="1"/>
    <xf numFmtId="4" fontId="37" fillId="0" borderId="68" xfId="0" applyNumberFormat="1" applyFont="1" applyBorder="1"/>
    <xf numFmtId="0" fontId="2" fillId="0" borderId="69" xfId="0" applyFont="1" applyBorder="1"/>
    <xf numFmtId="4" fontId="37" fillId="0" borderId="61" xfId="0" applyNumberFormat="1" applyFont="1" applyBorder="1"/>
    <xf numFmtId="4" fontId="13" fillId="0" borderId="19" xfId="0" applyNumberFormat="1" applyFont="1" applyBorder="1"/>
    <xf numFmtId="4" fontId="37" fillId="0" borderId="62" xfId="0" applyNumberFormat="1" applyFont="1" applyBorder="1"/>
    <xf numFmtId="4" fontId="40" fillId="0" borderId="62" xfId="0" applyNumberFormat="1" applyFont="1" applyBorder="1"/>
    <xf numFmtId="4" fontId="13" fillId="0" borderId="7" xfId="0" applyNumberFormat="1" applyFont="1" applyBorder="1"/>
    <xf numFmtId="0" fontId="12" fillId="0" borderId="54" xfId="0" applyFont="1" applyBorder="1"/>
    <xf numFmtId="4" fontId="12" fillId="0" borderId="36" xfId="0" applyNumberFormat="1" applyFont="1" applyBorder="1"/>
    <xf numFmtId="4" fontId="37" fillId="0" borderId="7" xfId="0" applyNumberFormat="1" applyFont="1" applyBorder="1"/>
    <xf numFmtId="4" fontId="12" fillId="0" borderId="64" xfId="0" applyNumberFormat="1" applyFont="1" applyBorder="1"/>
    <xf numFmtId="166" fontId="20" fillId="0" borderId="36" xfId="0" applyNumberFormat="1" applyFont="1" applyBorder="1" applyAlignment="1">
      <alignment horizontal="left"/>
    </xf>
    <xf numFmtId="4" fontId="20" fillId="0" borderId="7" xfId="0" applyNumberFormat="1" applyFont="1" applyBorder="1" applyAlignment="1"/>
    <xf numFmtId="0" fontId="7" fillId="0" borderId="70" xfId="0" applyFont="1" applyBorder="1"/>
    <xf numFmtId="0" fontId="7" fillId="0" borderId="71" xfId="0" applyFont="1" applyBorder="1"/>
    <xf numFmtId="4" fontId="7" fillId="0" borderId="72" xfId="0" applyNumberFormat="1" applyFont="1" applyBorder="1"/>
    <xf numFmtId="0" fontId="7" fillId="20" borderId="1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2" borderId="7" xfId="0" applyFont="1" applyFill="1" applyBorder="1"/>
    <xf numFmtId="164" fontId="24" fillId="14" borderId="30" xfId="0" applyNumberFormat="1" applyFont="1" applyFill="1" applyBorder="1" applyAlignment="1">
      <alignment horizontal="center"/>
    </xf>
    <xf numFmtId="166" fontId="24" fillId="14" borderId="7" xfId="0" applyNumberFormat="1" applyFont="1" applyFill="1" applyBorder="1" applyAlignment="1">
      <alignment horizontal="center"/>
    </xf>
    <xf numFmtId="164" fontId="24" fillId="14" borderId="7" xfId="0" applyNumberFormat="1" applyFont="1" applyFill="1" applyBorder="1" applyAlignment="1">
      <alignment horizontal="center"/>
    </xf>
    <xf numFmtId="167" fontId="7" fillId="0" borderId="7" xfId="0" applyNumberFormat="1" applyFont="1" applyBorder="1" applyAlignment="1"/>
    <xf numFmtId="3" fontId="7" fillId="0" borderId="7" xfId="0" applyNumberFormat="1" applyFont="1" applyBorder="1" applyAlignment="1"/>
    <xf numFmtId="4" fontId="28" fillId="0" borderId="6" xfId="0" applyNumberFormat="1" applyFont="1" applyBorder="1" applyAlignment="1">
      <alignment horizontal="right"/>
    </xf>
    <xf numFmtId="4" fontId="24" fillId="0" borderId="7" xfId="0" applyNumberFormat="1" applyFont="1" applyBorder="1" applyAlignment="1">
      <alignment horizontal="right"/>
    </xf>
    <xf numFmtId="3" fontId="28" fillId="0" borderId="7" xfId="0" applyNumberFormat="1" applyFont="1" applyBorder="1" applyAlignment="1">
      <alignment horizontal="right"/>
    </xf>
    <xf numFmtId="3" fontId="28" fillId="0" borderId="7" xfId="0" applyNumberFormat="1" applyFont="1" applyBorder="1" applyAlignment="1">
      <alignment horizontal="right"/>
    </xf>
    <xf numFmtId="3" fontId="7" fillId="0" borderId="7" xfId="0" applyNumberFormat="1" applyFont="1" applyBorder="1" applyAlignment="1"/>
    <xf numFmtId="4" fontId="24" fillId="0" borderId="10" xfId="0" applyNumberFormat="1" applyFont="1" applyBorder="1" applyAlignment="1">
      <alignment horizontal="right"/>
    </xf>
    <xf numFmtId="4" fontId="28" fillId="0" borderId="7" xfId="0" applyNumberFormat="1" applyFont="1" applyBorder="1" applyAlignment="1">
      <alignment horizontal="right"/>
    </xf>
    <xf numFmtId="4" fontId="28" fillId="0" borderId="7" xfId="0" applyNumberFormat="1" applyFont="1" applyBorder="1" applyAlignment="1">
      <alignment horizontal="right"/>
    </xf>
    <xf numFmtId="3" fontId="7" fillId="0" borderId="14" xfId="0" applyNumberFormat="1" applyFont="1" applyBorder="1" applyAlignment="1"/>
    <xf numFmtId="4" fontId="24" fillId="0" borderId="14" xfId="0" applyNumberFormat="1" applyFont="1" applyBorder="1" applyAlignment="1">
      <alignment horizontal="right"/>
    </xf>
    <xf numFmtId="0" fontId="6" fillId="0" borderId="0" xfId="0" applyFont="1" applyAlignment="1"/>
    <xf numFmtId="4" fontId="5" fillId="15" borderId="32" xfId="0" applyNumberFormat="1" applyFont="1" applyFill="1" applyBorder="1"/>
    <xf numFmtId="4" fontId="12" fillId="15" borderId="32" xfId="0" applyNumberFormat="1" applyFont="1" applyFill="1" applyBorder="1"/>
    <xf numFmtId="4" fontId="7" fillId="0" borderId="14" xfId="0" applyNumberFormat="1" applyFont="1" applyBorder="1" applyAlignment="1"/>
    <xf numFmtId="4" fontId="7" fillId="0" borderId="6" xfId="0" applyNumberFormat="1" applyFont="1" applyBorder="1" applyAlignment="1"/>
    <xf numFmtId="4" fontId="24" fillId="15" borderId="32" xfId="0" applyNumberFormat="1" applyFont="1" applyFill="1" applyBorder="1" applyAlignment="1">
      <alignment horizontal="right"/>
    </xf>
    <xf numFmtId="4" fontId="12" fillId="15" borderId="32" xfId="0" applyNumberFormat="1" applyFont="1" applyFill="1" applyBorder="1" applyAlignment="1">
      <alignment horizontal="right"/>
    </xf>
    <xf numFmtId="4" fontId="37" fillId="0" borderId="10" xfId="0" applyNumberFormat="1" applyFont="1" applyBorder="1"/>
    <xf numFmtId="4" fontId="37" fillId="0" borderId="6" xfId="0" applyNumberFormat="1" applyFont="1" applyBorder="1"/>
    <xf numFmtId="166" fontId="20" fillId="0" borderId="65" xfId="0" applyNumberFormat="1" applyFont="1" applyBorder="1" applyAlignment="1">
      <alignment horizontal="left"/>
    </xf>
    <xf numFmtId="4" fontId="37" fillId="0" borderId="77" xfId="0" applyNumberFormat="1" applyFont="1" applyBorder="1"/>
    <xf numFmtId="4" fontId="37" fillId="0" borderId="78" xfId="0" applyNumberFormat="1" applyFont="1" applyBorder="1"/>
    <xf numFmtId="0" fontId="2" fillId="0" borderId="0" xfId="0" applyFont="1"/>
    <xf numFmtId="4" fontId="37" fillId="0" borderId="37" xfId="0" applyNumberFormat="1" applyFont="1" applyBorder="1"/>
    <xf numFmtId="4" fontId="37" fillId="0" borderId="31" xfId="0" applyNumberFormat="1" applyFont="1" applyBorder="1"/>
    <xf numFmtId="0" fontId="12" fillId="0" borderId="36" xfId="0" applyFont="1" applyBorder="1"/>
    <xf numFmtId="4" fontId="20" fillId="0" borderId="10" xfId="0" applyNumberFormat="1" applyFont="1" applyBorder="1"/>
    <xf numFmtId="4" fontId="20" fillId="0" borderId="64" xfId="0" applyNumberFormat="1" applyFont="1" applyBorder="1"/>
    <xf numFmtId="2" fontId="7" fillId="0" borderId="79" xfId="0" applyNumberFormat="1" applyFont="1" applyBorder="1"/>
    <xf numFmtId="2" fontId="7" fillId="0" borderId="72" xfId="0" applyNumberFormat="1" applyFont="1" applyBorder="1"/>
    <xf numFmtId="0" fontId="7" fillId="0" borderId="80" xfId="0" applyFont="1" applyBorder="1"/>
    <xf numFmtId="0" fontId="23" fillId="14" borderId="30" xfId="0" applyFont="1" applyFill="1" applyBorder="1" applyAlignment="1">
      <alignment horizontal="center" wrapText="1"/>
    </xf>
    <xf numFmtId="166" fontId="23" fillId="14" borderId="7" xfId="0" applyNumberFormat="1" applyFont="1" applyFill="1" applyBorder="1" applyAlignment="1">
      <alignment horizontal="center" wrapText="1"/>
    </xf>
    <xf numFmtId="0" fontId="23" fillId="14" borderId="7" xfId="0" applyFont="1" applyFill="1" applyBorder="1" applyAlignment="1">
      <alignment horizontal="center"/>
    </xf>
    <xf numFmtId="4" fontId="20" fillId="0" borderId="10" xfId="0" applyNumberFormat="1" applyFont="1" applyBorder="1" applyAlignment="1">
      <alignment horizontal="left"/>
    </xf>
    <xf numFmtId="4" fontId="39" fillId="0" borderId="10" xfId="0" applyNumberFormat="1" applyFont="1" applyBorder="1"/>
    <xf numFmtId="4" fontId="20" fillId="0" borderId="37" xfId="0" applyNumberFormat="1" applyFont="1" applyBorder="1" applyAlignment="1">
      <alignment horizontal="left"/>
    </xf>
    <xf numFmtId="4" fontId="2" fillId="0" borderId="69" xfId="0" applyNumberFormat="1" applyFont="1" applyBorder="1"/>
    <xf numFmtId="4" fontId="37" fillId="0" borderId="62" xfId="0" applyNumberFormat="1" applyFont="1" applyBorder="1" applyAlignment="1"/>
    <xf numFmtId="4" fontId="13" fillId="0" borderId="7" xfId="0" applyNumberFormat="1" applyFont="1" applyBorder="1" applyAlignment="1"/>
    <xf numFmtId="4" fontId="12" fillId="0" borderId="54" xfId="0" applyNumberFormat="1" applyFont="1" applyBorder="1"/>
    <xf numFmtId="4" fontId="38" fillId="0" borderId="10" xfId="0" applyNumberFormat="1" applyFont="1" applyBorder="1"/>
    <xf numFmtId="4" fontId="38" fillId="0" borderId="64" xfId="0" applyNumberFormat="1" applyFont="1" applyBorder="1"/>
    <xf numFmtId="4" fontId="38" fillId="0" borderId="10" xfId="0" applyNumberFormat="1" applyFont="1" applyBorder="1" applyAlignment="1"/>
    <xf numFmtId="4" fontId="7" fillId="0" borderId="70" xfId="0" applyNumberFormat="1" applyFont="1" applyBorder="1"/>
    <xf numFmtId="4" fontId="7" fillId="0" borderId="71" xfId="0" applyNumberFormat="1" applyFont="1" applyBorder="1"/>
    <xf numFmtId="4" fontId="7" fillId="0" borderId="79" xfId="0" applyNumberFormat="1" applyFont="1" applyBorder="1"/>
    <xf numFmtId="4" fontId="7" fillId="0" borderId="80" xfId="0" applyNumberFormat="1" applyFont="1" applyBorder="1"/>
    <xf numFmtId="4" fontId="7" fillId="0" borderId="0" xfId="0" applyNumberFormat="1" applyFont="1"/>
    <xf numFmtId="4" fontId="7" fillId="20" borderId="18" xfId="0" applyNumberFormat="1" applyFont="1" applyFill="1" applyBorder="1" applyAlignment="1">
      <alignment horizontal="center" vertical="center"/>
    </xf>
    <xf numFmtId="4" fontId="7" fillId="2" borderId="18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4" fontId="7" fillId="0" borderId="7" xfId="0" applyNumberFormat="1" applyFont="1" applyBorder="1" applyAlignment="1"/>
    <xf numFmtId="4" fontId="14" fillId="0" borderId="7" xfId="0" applyNumberFormat="1" applyFont="1" applyBorder="1" applyAlignment="1">
      <alignment horizontal="right"/>
    </xf>
    <xf numFmtId="4" fontId="7" fillId="22" borderId="7" xfId="0" applyNumberFormat="1" applyFont="1" applyFill="1" applyBorder="1"/>
    <xf numFmtId="4" fontId="19" fillId="0" borderId="7" xfId="0" applyNumberFormat="1" applyFont="1" applyBorder="1" applyAlignment="1">
      <alignment horizontal="center"/>
    </xf>
    <xf numFmtId="4" fontId="20" fillId="13" borderId="23" xfId="0" applyNumberFormat="1" applyFont="1" applyFill="1" applyBorder="1"/>
    <xf numFmtId="4" fontId="42" fillId="0" borderId="1" xfId="0" applyNumberFormat="1" applyFont="1" applyBorder="1" applyAlignment="1">
      <alignment horizontal="center" vertical="center" wrapText="1"/>
    </xf>
    <xf numFmtId="4" fontId="23" fillId="14" borderId="30" xfId="0" applyNumberFormat="1" applyFont="1" applyFill="1" applyBorder="1" applyAlignment="1">
      <alignment horizontal="center"/>
    </xf>
    <xf numFmtId="4" fontId="23" fillId="14" borderId="7" xfId="0" applyNumberFormat="1" applyFont="1" applyFill="1" applyBorder="1" applyAlignment="1">
      <alignment horizontal="center"/>
    </xf>
    <xf numFmtId="4" fontId="25" fillId="0" borderId="7" xfId="0" applyNumberFormat="1" applyFont="1" applyBorder="1"/>
    <xf numFmtId="4" fontId="25" fillId="0" borderId="19" xfId="0" applyNumberFormat="1" applyFont="1" applyBorder="1"/>
    <xf numFmtId="4" fontId="6" fillId="0" borderId="7" xfId="0" applyNumberFormat="1" applyFont="1" applyBorder="1"/>
    <xf numFmtId="4" fontId="8" fillId="0" borderId="7" xfId="0" applyNumberFormat="1" applyFont="1" applyBorder="1"/>
    <xf numFmtId="4" fontId="8" fillId="0" borderId="7" xfId="0" applyNumberFormat="1" applyFont="1" applyBorder="1" applyAlignment="1"/>
    <xf numFmtId="4" fontId="8" fillId="0" borderId="14" xfId="0" applyNumberFormat="1" applyFont="1" applyBorder="1"/>
    <xf numFmtId="4" fontId="6" fillId="0" borderId="7" xfId="0" applyNumberFormat="1" applyFont="1" applyBorder="1" applyAlignment="1"/>
    <xf numFmtId="4" fontId="27" fillId="0" borderId="6" xfId="0" applyNumberFormat="1" applyFont="1" applyBorder="1" applyAlignment="1"/>
    <xf numFmtId="4" fontId="3" fillId="15" borderId="32" xfId="0" applyNumberFormat="1" applyFont="1" applyFill="1" applyBorder="1" applyAlignment="1">
      <alignment horizontal="center"/>
    </xf>
    <xf numFmtId="4" fontId="8" fillId="0" borderId="33" xfId="0" applyNumberFormat="1" applyFont="1" applyBorder="1"/>
    <xf numFmtId="4" fontId="29" fillId="0" borderId="14" xfId="0" applyNumberFormat="1" applyFont="1" applyBorder="1"/>
    <xf numFmtId="4" fontId="29" fillId="0" borderId="33" xfId="0" applyNumberFormat="1" applyFont="1" applyBorder="1"/>
    <xf numFmtId="4" fontId="3" fillId="12" borderId="7" xfId="0" applyNumberFormat="1" applyFont="1" applyFill="1" applyBorder="1" applyAlignment="1">
      <alignment horizontal="center"/>
    </xf>
    <xf numFmtId="4" fontId="37" fillId="0" borderId="64" xfId="0" applyNumberFormat="1" applyFont="1" applyBorder="1" applyAlignment="1"/>
    <xf numFmtId="4" fontId="23" fillId="14" borderId="10" xfId="0" applyNumberFormat="1" applyFont="1" applyFill="1" applyBorder="1" applyAlignment="1">
      <alignment horizontal="center"/>
    </xf>
    <xf numFmtId="4" fontId="23" fillId="14" borderId="63" xfId="0" applyNumberFormat="1" applyFont="1" applyFill="1" applyBorder="1" applyAlignment="1">
      <alignment horizontal="center"/>
    </xf>
    <xf numFmtId="4" fontId="23" fillId="14" borderId="64" xfId="0" applyNumberFormat="1" applyFont="1" applyFill="1" applyBorder="1" applyAlignment="1">
      <alignment horizontal="center"/>
    </xf>
    <xf numFmtId="4" fontId="13" fillId="0" borderId="37" xfId="0" applyNumberFormat="1" applyFont="1" applyBorder="1"/>
    <xf numFmtId="4" fontId="25" fillId="0" borderId="63" xfId="0" applyNumberFormat="1" applyFont="1" applyBorder="1"/>
    <xf numFmtId="4" fontId="13" fillId="0" borderId="62" xfId="0" applyNumberFormat="1" applyFont="1" applyBorder="1"/>
    <xf numFmtId="4" fontId="8" fillId="0" borderId="63" xfId="0" applyNumberFormat="1" applyFont="1" applyBorder="1" applyAlignment="1"/>
    <xf numFmtId="4" fontId="5" fillId="0" borderId="64" xfId="0" applyNumberFormat="1" applyFont="1" applyBorder="1"/>
    <xf numFmtId="4" fontId="8" fillId="0" borderId="63" xfId="0" applyNumberFormat="1" applyFont="1" applyBorder="1"/>
    <xf numFmtId="4" fontId="6" fillId="0" borderId="10" xfId="0" applyNumberFormat="1" applyFont="1" applyBorder="1" applyAlignment="1"/>
    <xf numFmtId="4" fontId="6" fillId="0" borderId="7" xfId="0" applyNumberFormat="1" applyFont="1" applyBorder="1" applyAlignment="1"/>
    <xf numFmtId="4" fontId="5" fillId="0" borderId="1" xfId="0" applyNumberFormat="1" applyFont="1" applyBorder="1"/>
    <xf numFmtId="4" fontId="8" fillId="0" borderId="59" xfId="0" applyNumberFormat="1" applyFont="1" applyBorder="1"/>
    <xf numFmtId="4" fontId="5" fillId="0" borderId="60" xfId="0" applyNumberFormat="1" applyFont="1" applyBorder="1"/>
    <xf numFmtId="4" fontId="6" fillId="0" borderId="0" xfId="0" applyNumberFormat="1" applyFont="1" applyAlignment="1"/>
    <xf numFmtId="4" fontId="6" fillId="0" borderId="14" xfId="0" applyNumberFormat="1" applyFont="1" applyBorder="1" applyAlignment="1"/>
    <xf numFmtId="4" fontId="12" fillId="15" borderId="82" xfId="0" applyNumberFormat="1" applyFont="1" applyFill="1" applyBorder="1"/>
    <xf numFmtId="4" fontId="12" fillId="15" borderId="83" xfId="0" applyNumberFormat="1" applyFont="1" applyFill="1" applyBorder="1"/>
    <xf numFmtId="166" fontId="20" fillId="0" borderId="7" xfId="0" applyNumberFormat="1" applyFont="1" applyBorder="1" applyAlignment="1">
      <alignment horizontal="left"/>
    </xf>
    <xf numFmtId="4" fontId="38" fillId="0" borderId="7" xfId="0" applyNumberFormat="1" applyFont="1" applyBorder="1" applyAlignment="1"/>
    <xf numFmtId="166" fontId="20" fillId="0" borderId="19" xfId="0" applyNumberFormat="1" applyFont="1" applyBorder="1" applyAlignment="1">
      <alignment horizontal="left"/>
    </xf>
    <xf numFmtId="4" fontId="37" fillId="0" borderId="67" xfId="0" applyNumberFormat="1" applyFont="1" applyBorder="1"/>
    <xf numFmtId="4" fontId="37" fillId="0" borderId="19" xfId="0" applyNumberFormat="1" applyFont="1" applyBorder="1"/>
    <xf numFmtId="4" fontId="12" fillId="0" borderId="7" xfId="0" applyNumberFormat="1" applyFont="1" applyBorder="1"/>
    <xf numFmtId="4" fontId="7" fillId="0" borderId="7" xfId="0" applyNumberFormat="1" applyFont="1" applyBorder="1" applyAlignment="1"/>
    <xf numFmtId="0" fontId="6" fillId="0" borderId="10" xfId="0" applyFont="1" applyBorder="1" applyAlignment="1"/>
    <xf numFmtId="0" fontId="6" fillId="0" borderId="7" xfId="0" applyFont="1" applyBorder="1" applyAlignment="1"/>
    <xf numFmtId="0" fontId="6" fillId="0" borderId="0" xfId="0" applyFont="1" applyAlignment="1"/>
    <xf numFmtId="0" fontId="6" fillId="0" borderId="14" xfId="0" applyFont="1" applyBorder="1" applyAlignment="1"/>
    <xf numFmtId="4" fontId="37" fillId="0" borderId="7" xfId="0" applyNumberFormat="1" applyFont="1" applyBorder="1" applyAlignment="1"/>
    <xf numFmtId="4" fontId="37" fillId="0" borderId="19" xfId="0" applyNumberFormat="1" applyFont="1" applyBorder="1" applyAlignment="1"/>
    <xf numFmtId="4" fontId="39" fillId="0" borderId="64" xfId="0" applyNumberFormat="1" applyFont="1" applyBorder="1" applyAlignment="1"/>
    <xf numFmtId="0" fontId="40" fillId="0" borderId="62" xfId="0" applyFont="1" applyBorder="1"/>
    <xf numFmtId="4" fontId="5" fillId="0" borderId="7" xfId="0" applyNumberFormat="1" applyFont="1" applyBorder="1" applyAlignment="1"/>
    <xf numFmtId="0" fontId="6" fillId="0" borderId="7" xfId="0" applyFont="1" applyBorder="1" applyAlignment="1"/>
    <xf numFmtId="0" fontId="6" fillId="0" borderId="0" xfId="0" applyFont="1" applyAlignment="1"/>
    <xf numFmtId="4" fontId="20" fillId="0" borderId="68" xfId="0" applyNumberFormat="1" applyFont="1" applyBorder="1"/>
    <xf numFmtId="4" fontId="20" fillId="0" borderId="62" xfId="0" applyNumberFormat="1" applyFont="1" applyBorder="1"/>
    <xf numFmtId="4" fontId="40" fillId="0" borderId="64" xfId="0" applyNumberFormat="1" applyFont="1" applyBorder="1" applyAlignment="1"/>
    <xf numFmtId="4" fontId="33" fillId="0" borderId="72" xfId="0" applyNumberFormat="1" applyFont="1" applyBorder="1"/>
    <xf numFmtId="4" fontId="14" fillId="21" borderId="0" xfId="0" applyNumberFormat="1" applyFont="1" applyFill="1" applyAlignment="1">
      <alignment horizontal="left"/>
    </xf>
    <xf numFmtId="4" fontId="6" fillId="0" borderId="14" xfId="0" applyNumberFormat="1" applyFont="1" applyBorder="1" applyAlignment="1"/>
    <xf numFmtId="4" fontId="39" fillId="0" borderId="10" xfId="0" applyNumberFormat="1" applyFont="1" applyBorder="1" applyAlignment="1"/>
    <xf numFmtId="4" fontId="14" fillId="0" borderId="7" xfId="0" applyNumberFormat="1" applyFont="1" applyBorder="1" applyAlignment="1">
      <alignment horizontal="right"/>
    </xf>
    <xf numFmtId="4" fontId="38" fillId="0" borderId="63" xfId="0" applyNumberFormat="1" applyFont="1" applyBorder="1" applyAlignment="1"/>
    <xf numFmtId="4" fontId="43" fillId="21" borderId="0" xfId="0" applyNumberFormat="1" applyFont="1" applyFill="1" applyAlignment="1">
      <alignment horizontal="left"/>
    </xf>
    <xf numFmtId="4" fontId="13" fillId="0" borderId="6" xfId="0" applyNumberFormat="1" applyFont="1" applyBorder="1" applyAlignment="1"/>
    <xf numFmtId="4" fontId="13" fillId="0" borderId="7" xfId="0" applyNumberFormat="1" applyFont="1" applyBorder="1" applyAlignment="1"/>
    <xf numFmtId="4" fontId="14" fillId="11" borderId="7" xfId="0" applyNumberFormat="1" applyFont="1" applyFill="1" applyBorder="1" applyAlignment="1"/>
    <xf numFmtId="4" fontId="37" fillId="11" borderId="7" xfId="0" applyNumberFormat="1" applyFont="1" applyFill="1" applyBorder="1" applyAlignment="1">
      <alignment horizontal="right"/>
    </xf>
    <xf numFmtId="4" fontId="37" fillId="11" borderId="7" xfId="0" applyNumberFormat="1" applyFont="1" applyFill="1" applyBorder="1" applyAlignment="1">
      <alignment horizontal="right"/>
    </xf>
    <xf numFmtId="4" fontId="37" fillId="11" borderId="19" xfId="0" applyNumberFormat="1" applyFont="1" applyFill="1" applyBorder="1" applyAlignment="1">
      <alignment horizontal="right"/>
    </xf>
    <xf numFmtId="4" fontId="37" fillId="11" borderId="19" xfId="0" applyNumberFormat="1" applyFont="1" applyFill="1" applyBorder="1" applyAlignment="1">
      <alignment horizontal="right"/>
    </xf>
    <xf numFmtId="4" fontId="37" fillId="11" borderId="19" xfId="0" applyNumberFormat="1" applyFont="1" applyFill="1" applyBorder="1" applyAlignment="1"/>
    <xf numFmtId="4" fontId="37" fillId="11" borderId="19" xfId="0" applyNumberFormat="1" applyFont="1" applyFill="1" applyBorder="1" applyAlignment="1"/>
    <xf numFmtId="4" fontId="8" fillId="11" borderId="7" xfId="0" applyNumberFormat="1" applyFont="1" applyFill="1" applyBorder="1"/>
    <xf numFmtId="4" fontId="8" fillId="11" borderId="7" xfId="0" applyNumberFormat="1" applyFont="1" applyFill="1" applyBorder="1" applyAlignment="1"/>
    <xf numFmtId="4" fontId="8" fillId="11" borderId="14" xfId="0" applyNumberFormat="1" applyFont="1" applyFill="1" applyBorder="1"/>
    <xf numFmtId="4" fontId="8" fillId="11" borderId="14" xfId="0" applyNumberFormat="1" applyFont="1" applyFill="1" applyBorder="1" applyAlignment="1"/>
    <xf numFmtId="4" fontId="44" fillId="11" borderId="0" xfId="0" applyNumberFormat="1" applyFont="1" applyFill="1" applyAlignment="1">
      <alignment horizontal="right"/>
    </xf>
    <xf numFmtId="4" fontId="20" fillId="0" borderId="0" xfId="0" applyNumberFormat="1" applyFont="1" applyAlignment="1">
      <alignment horizontal="left"/>
    </xf>
    <xf numFmtId="4" fontId="40" fillId="0" borderId="19" xfId="0" applyNumberFormat="1" applyFont="1" applyBorder="1"/>
    <xf numFmtId="0" fontId="45" fillId="14" borderId="6" xfId="0" applyFont="1" applyFill="1" applyBorder="1" applyAlignment="1">
      <alignment horizontal="center"/>
    </xf>
    <xf numFmtId="0" fontId="46" fillId="0" borderId="19" xfId="0" applyFont="1" applyBorder="1" applyAlignment="1"/>
    <xf numFmtId="0" fontId="26" fillId="0" borderId="31" xfId="0" applyFont="1" applyBorder="1" applyAlignment="1"/>
    <xf numFmtId="0" fontId="46" fillId="0" borderId="31" xfId="0" applyFont="1" applyBorder="1" applyAlignment="1"/>
    <xf numFmtId="0" fontId="37" fillId="0" borderId="31" xfId="0" applyFont="1" applyBorder="1" applyAlignment="1"/>
    <xf numFmtId="0" fontId="21" fillId="0" borderId="31" xfId="0" applyFont="1" applyBorder="1" applyAlignment="1"/>
    <xf numFmtId="0" fontId="47" fillId="0" borderId="19" xfId="0" applyFont="1" applyBorder="1" applyAlignment="1"/>
    <xf numFmtId="4" fontId="47" fillId="0" borderId="31" xfId="0" applyNumberFormat="1" applyFont="1" applyBorder="1" applyAlignment="1">
      <alignment horizontal="right"/>
    </xf>
    <xf numFmtId="0" fontId="45" fillId="0" borderId="31" xfId="0" applyFont="1" applyBorder="1" applyAlignment="1">
      <alignment horizontal="right"/>
    </xf>
    <xf numFmtId="0" fontId="47" fillId="0" borderId="31" xfId="0" applyFont="1" applyBorder="1" applyAlignment="1"/>
    <xf numFmtId="0" fontId="47" fillId="0" borderId="31" xfId="0" applyFont="1" applyBorder="1" applyAlignment="1"/>
    <xf numFmtId="0" fontId="47" fillId="0" borderId="19" xfId="0" applyFont="1" applyBorder="1" applyAlignment="1"/>
    <xf numFmtId="0" fontId="47" fillId="0" borderId="7" xfId="0" applyFont="1" applyBorder="1" applyAlignment="1"/>
    <xf numFmtId="0" fontId="47" fillId="0" borderId="34" xfId="0" applyFont="1" applyBorder="1" applyAlignment="1"/>
    <xf numFmtId="0" fontId="45" fillId="15" borderId="34" xfId="0" applyFont="1" applyFill="1" applyBorder="1" applyAlignment="1">
      <alignment horizontal="right"/>
    </xf>
    <xf numFmtId="0" fontId="48" fillId="0" borderId="7" xfId="0" applyFont="1" applyBorder="1" applyAlignment="1"/>
    <xf numFmtId="0" fontId="48" fillId="0" borderId="34" xfId="0" applyFont="1" applyBorder="1" applyAlignment="1"/>
    <xf numFmtId="0" fontId="20" fillId="15" borderId="34" xfId="0" applyFont="1" applyFill="1" applyBorder="1" applyAlignment="1">
      <alignment horizontal="right"/>
    </xf>
    <xf numFmtId="4" fontId="14" fillId="0" borderId="7" xfId="0" applyNumberFormat="1" applyFont="1" applyBorder="1" applyAlignment="1"/>
    <xf numFmtId="4" fontId="6" fillId="0" borderId="14" xfId="0" applyNumberFormat="1" applyFont="1" applyBorder="1" applyAlignment="1">
      <alignment horizontal="center"/>
    </xf>
    <xf numFmtId="4" fontId="12" fillId="0" borderId="14" xfId="0" applyNumberFormat="1" applyFont="1" applyBorder="1"/>
    <xf numFmtId="4" fontId="8" fillId="0" borderId="33" xfId="0" applyNumberFormat="1" applyFont="1" applyBorder="1" applyAlignment="1"/>
    <xf numFmtId="4" fontId="7" fillId="20" borderId="7" xfId="0" applyNumberFormat="1" applyFont="1" applyFill="1" applyBorder="1" applyAlignment="1">
      <alignment horizontal="center" vertical="center"/>
    </xf>
    <xf numFmtId="4" fontId="20" fillId="0" borderId="7" xfId="0" applyNumberFormat="1" applyFont="1" applyBorder="1"/>
    <xf numFmtId="2" fontId="7" fillId="0" borderId="7" xfId="0" applyNumberFormat="1" applyFont="1" applyBorder="1"/>
    <xf numFmtId="0" fontId="49" fillId="24" borderId="7" xfId="0" applyFont="1" applyFill="1" applyBorder="1" applyAlignment="1">
      <alignment horizontal="center"/>
    </xf>
    <xf numFmtId="0" fontId="5" fillId="19" borderId="33" xfId="0" applyFont="1" applyFill="1" applyBorder="1"/>
    <xf numFmtId="4" fontId="5" fillId="15" borderId="14" xfId="0" applyNumberFormat="1" applyFont="1" applyFill="1" applyBorder="1"/>
    <xf numFmtId="0" fontId="2" fillId="19" borderId="7" xfId="0" applyFont="1" applyFill="1" applyBorder="1"/>
    <xf numFmtId="4" fontId="12" fillId="15" borderId="14" xfId="0" applyNumberFormat="1" applyFont="1" applyFill="1" applyBorder="1"/>
    <xf numFmtId="0" fontId="49" fillId="15" borderId="7" xfId="0" applyFont="1" applyFill="1" applyBorder="1"/>
    <xf numFmtId="0" fontId="49" fillId="0" borderId="0" xfId="0" applyFont="1" applyAlignment="1">
      <alignment horizontal="center"/>
    </xf>
    <xf numFmtId="4" fontId="37" fillId="0" borderId="37" xfId="0" applyNumberFormat="1" applyFont="1" applyBorder="1" applyAlignment="1"/>
    <xf numFmtId="4" fontId="6" fillId="0" borderId="10" xfId="0" applyNumberFormat="1" applyFont="1" applyBorder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4" fontId="3" fillId="0" borderId="2" xfId="0" applyNumberFormat="1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4" fontId="3" fillId="2" borderId="9" xfId="0" applyNumberFormat="1" applyFont="1" applyFill="1" applyBorder="1" applyAlignment="1">
      <alignment horizontal="center"/>
    </xf>
    <xf numFmtId="0" fontId="4" fillId="0" borderId="6" xfId="0" applyFont="1" applyBorder="1"/>
    <xf numFmtId="4" fontId="3" fillId="3" borderId="10" xfId="0" applyNumberFormat="1" applyFont="1" applyFill="1" applyBorder="1" applyAlignment="1">
      <alignment horizontal="center"/>
    </xf>
    <xf numFmtId="4" fontId="3" fillId="4" borderId="10" xfId="0" applyNumberFormat="1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4" fontId="3" fillId="6" borderId="10" xfId="0" applyNumberFormat="1" applyFont="1" applyFill="1" applyBorder="1" applyAlignment="1">
      <alignment horizontal="center"/>
    </xf>
    <xf numFmtId="4" fontId="3" fillId="7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11" fillId="9" borderId="15" xfId="0" applyFont="1" applyFill="1" applyBorder="1" applyAlignment="1">
      <alignment horizontal="center" vertical="center"/>
    </xf>
    <xf numFmtId="0" fontId="4" fillId="0" borderId="16" xfId="0" applyFont="1" applyBorder="1"/>
    <xf numFmtId="0" fontId="2" fillId="17" borderId="10" xfId="0" applyFont="1" applyFill="1" applyBorder="1"/>
    <xf numFmtId="0" fontId="34" fillId="19" borderId="0" xfId="0" applyFont="1" applyFill="1" applyAlignment="1">
      <alignment horizontal="center"/>
    </xf>
    <xf numFmtId="0" fontId="35" fillId="17" borderId="10" xfId="0" applyFont="1" applyFill="1" applyBorder="1" applyAlignment="1">
      <alignment horizontal="center"/>
    </xf>
    <xf numFmtId="0" fontId="4" fillId="0" borderId="36" xfId="0" applyFont="1" applyBorder="1"/>
    <xf numFmtId="0" fontId="21" fillId="14" borderId="27" xfId="0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0" fontId="3" fillId="14" borderId="27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0" fontId="18" fillId="12" borderId="20" xfId="0" applyFont="1" applyFill="1" applyBorder="1" applyAlignment="1">
      <alignment horizontal="center" vertical="center"/>
    </xf>
    <xf numFmtId="0" fontId="4" fillId="0" borderId="21" xfId="0" applyFont="1" applyBorder="1"/>
    <xf numFmtId="0" fontId="4" fillId="0" borderId="22" xfId="0" applyFont="1" applyBorder="1"/>
    <xf numFmtId="164" fontId="21" fillId="14" borderId="24" xfId="0" applyNumberFormat="1" applyFont="1" applyFill="1" applyBorder="1" applyAlignment="1">
      <alignment horizontal="center"/>
    </xf>
    <xf numFmtId="0" fontId="4" fillId="0" borderId="25" xfId="0" applyFont="1" applyBorder="1"/>
    <xf numFmtId="0" fontId="4" fillId="0" borderId="26" xfId="0" applyFont="1" applyBorder="1"/>
    <xf numFmtId="164" fontId="21" fillId="14" borderId="27" xfId="0" applyNumberFormat="1" applyFont="1" applyFill="1" applyBorder="1" applyAlignment="1">
      <alignment horizontal="center"/>
    </xf>
    <xf numFmtId="4" fontId="3" fillId="12" borderId="10" xfId="0" applyNumberFormat="1" applyFont="1" applyFill="1" applyBorder="1" applyAlignment="1">
      <alignment horizontal="center"/>
    </xf>
    <xf numFmtId="4" fontId="3" fillId="12" borderId="37" xfId="0" applyNumberFormat="1" applyFont="1" applyFill="1" applyBorder="1" applyAlignment="1">
      <alignment horizontal="center"/>
    </xf>
    <xf numFmtId="0" fontId="4" fillId="0" borderId="38" xfId="0" applyFont="1" applyBorder="1"/>
    <xf numFmtId="0" fontId="4" fillId="0" borderId="31" xfId="0" applyFont="1" applyBorder="1"/>
    <xf numFmtId="0" fontId="10" fillId="0" borderId="0" xfId="0" applyFont="1" applyAlignment="1">
      <alignment horizontal="center"/>
    </xf>
    <xf numFmtId="0" fontId="31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2" fillId="2" borderId="41" xfId="0" applyFont="1" applyFill="1" applyBorder="1" applyAlignment="1">
      <alignment horizontal="center" vertical="center" wrapText="1"/>
    </xf>
    <xf numFmtId="0" fontId="4" fillId="0" borderId="44" xfId="0" applyFont="1" applyBorder="1"/>
    <xf numFmtId="0" fontId="32" fillId="2" borderId="40" xfId="0" applyFont="1" applyFill="1" applyBorder="1" applyAlignment="1">
      <alignment horizontal="center" vertical="center" wrapText="1"/>
    </xf>
    <xf numFmtId="0" fontId="4" fillId="0" borderId="43" xfId="0" applyFont="1" applyBorder="1"/>
    <xf numFmtId="0" fontId="12" fillId="2" borderId="39" xfId="0" applyFont="1" applyFill="1" applyBorder="1" applyAlignment="1">
      <alignment horizontal="center" vertical="center" wrapText="1"/>
    </xf>
    <xf numFmtId="0" fontId="4" fillId="0" borderId="42" xfId="0" applyFont="1" applyBorder="1"/>
    <xf numFmtId="0" fontId="7" fillId="23" borderId="10" xfId="0" applyFont="1" applyFill="1" applyBorder="1" applyAlignment="1">
      <alignment horizontal="center"/>
    </xf>
    <xf numFmtId="0" fontId="41" fillId="0" borderId="73" xfId="0" applyFont="1" applyBorder="1" applyAlignment="1">
      <alignment horizontal="center" vertical="center"/>
    </xf>
    <xf numFmtId="0" fontId="4" fillId="0" borderId="74" xfId="0" applyFont="1" applyBorder="1"/>
    <xf numFmtId="0" fontId="4" fillId="0" borderId="75" xfId="0" applyFont="1" applyBorder="1"/>
    <xf numFmtId="0" fontId="7" fillId="22" borderId="10" xfId="0" applyFont="1" applyFill="1" applyBorder="1" applyAlignment="1">
      <alignment horizontal="center"/>
    </xf>
    <xf numFmtId="166" fontId="21" fillId="6" borderId="27" xfId="0" applyNumberFormat="1" applyFont="1" applyFill="1" applyBorder="1" applyAlignment="1">
      <alignment horizontal="center" vertical="center" wrapText="1"/>
    </xf>
    <xf numFmtId="166" fontId="20" fillId="21" borderId="14" xfId="0" applyNumberFormat="1" applyFont="1" applyFill="1" applyBorder="1" applyAlignment="1">
      <alignment horizontal="center" vertical="center"/>
    </xf>
    <xf numFmtId="0" fontId="4" fillId="0" borderId="19" xfId="0" applyFont="1" applyBorder="1"/>
    <xf numFmtId="166" fontId="20" fillId="21" borderId="60" xfId="0" applyNumberFormat="1" applyFont="1" applyFill="1" applyBorder="1" applyAlignment="1">
      <alignment horizontal="center" vertical="center"/>
    </xf>
    <xf numFmtId="0" fontId="4" fillId="0" borderId="62" xfId="0" applyFont="1" applyBorder="1"/>
    <xf numFmtId="166" fontId="20" fillId="21" borderId="59" xfId="0" applyNumberFormat="1" applyFont="1" applyFill="1" applyBorder="1" applyAlignment="1">
      <alignment horizontal="center" vertical="center"/>
    </xf>
    <xf numFmtId="0" fontId="4" fillId="0" borderId="61" xfId="0" applyFont="1" applyBorder="1"/>
    <xf numFmtId="165" fontId="36" fillId="20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37" xfId="0" applyFont="1" applyBorder="1"/>
    <xf numFmtId="0" fontId="21" fillId="14" borderId="24" xfId="0" applyFont="1" applyFill="1" applyBorder="1" applyAlignment="1">
      <alignment horizontal="center"/>
    </xf>
    <xf numFmtId="0" fontId="3" fillId="14" borderId="24" xfId="0" applyFont="1" applyFill="1" applyBorder="1" applyAlignment="1">
      <alignment horizontal="center"/>
    </xf>
    <xf numFmtId="4" fontId="35" fillId="12" borderId="10" xfId="0" applyNumberFormat="1" applyFont="1" applyFill="1" applyBorder="1" applyAlignment="1">
      <alignment horizontal="center"/>
    </xf>
    <xf numFmtId="0" fontId="4" fillId="0" borderId="76" xfId="0" applyFont="1" applyBorder="1"/>
    <xf numFmtId="166" fontId="21" fillId="6" borderId="28" xfId="0" applyNumberFormat="1" applyFont="1" applyFill="1" applyBorder="1" applyAlignment="1">
      <alignment horizontal="center" vertical="center" wrapText="1"/>
    </xf>
    <xf numFmtId="166" fontId="20" fillId="21" borderId="33" xfId="0" applyNumberFormat="1" applyFont="1" applyFill="1" applyBorder="1" applyAlignment="1">
      <alignment horizontal="center" vertical="center"/>
    </xf>
    <xf numFmtId="166" fontId="20" fillId="21" borderId="1" xfId="0" applyNumberFormat="1" applyFont="1" applyFill="1" applyBorder="1" applyAlignment="1">
      <alignment horizontal="center" vertical="center"/>
    </xf>
    <xf numFmtId="4" fontId="7" fillId="23" borderId="10" xfId="0" applyNumberFormat="1" applyFont="1" applyFill="1" applyBorder="1" applyAlignment="1">
      <alignment horizontal="center"/>
    </xf>
    <xf numFmtId="4" fontId="41" fillId="0" borderId="73" xfId="0" applyNumberFormat="1" applyFont="1" applyBorder="1" applyAlignment="1">
      <alignment horizontal="center" vertical="center"/>
    </xf>
    <xf numFmtId="4" fontId="7" fillId="22" borderId="10" xfId="0" applyNumberFormat="1" applyFont="1" applyFill="1" applyBorder="1" applyAlignment="1">
      <alignment horizontal="center"/>
    </xf>
    <xf numFmtId="4" fontId="18" fillId="12" borderId="20" xfId="0" applyNumberFormat="1" applyFont="1" applyFill="1" applyBorder="1" applyAlignment="1">
      <alignment horizontal="center" vertical="center"/>
    </xf>
    <xf numFmtId="4" fontId="21" fillId="6" borderId="27" xfId="0" applyNumberFormat="1" applyFont="1" applyFill="1" applyBorder="1" applyAlignment="1">
      <alignment horizontal="center" vertical="center" wrapText="1"/>
    </xf>
    <xf numFmtId="4" fontId="21" fillId="6" borderId="28" xfId="0" applyNumberFormat="1" applyFont="1" applyFill="1" applyBorder="1" applyAlignment="1">
      <alignment horizontal="center" vertical="center" wrapText="1"/>
    </xf>
    <xf numFmtId="4" fontId="20" fillId="21" borderId="14" xfId="0" applyNumberFormat="1" applyFont="1" applyFill="1" applyBorder="1" applyAlignment="1">
      <alignment horizontal="center" vertical="center"/>
    </xf>
    <xf numFmtId="4" fontId="20" fillId="21" borderId="60" xfId="0" applyNumberFormat="1" applyFont="1" applyFill="1" applyBorder="1" applyAlignment="1">
      <alignment horizontal="center" vertical="center"/>
    </xf>
    <xf numFmtId="4" fontId="20" fillId="21" borderId="1" xfId="0" applyNumberFormat="1" applyFont="1" applyFill="1" applyBorder="1" applyAlignment="1">
      <alignment horizontal="center" vertical="center"/>
    </xf>
    <xf numFmtId="4" fontId="36" fillId="20" borderId="1" xfId="0" applyNumberFormat="1" applyFont="1" applyFill="1" applyBorder="1" applyAlignment="1">
      <alignment horizontal="center" vertical="center" wrapText="1"/>
    </xf>
    <xf numFmtId="4" fontId="21" fillId="14" borderId="24" xfId="0" applyNumberFormat="1" applyFont="1" applyFill="1" applyBorder="1" applyAlignment="1">
      <alignment horizontal="center"/>
    </xf>
    <xf numFmtId="4" fontId="21" fillId="14" borderId="81" xfId="0" applyNumberFormat="1" applyFont="1" applyFill="1" applyBorder="1" applyAlignment="1">
      <alignment horizontal="center"/>
    </xf>
    <xf numFmtId="4" fontId="35" fillId="12" borderId="84" xfId="0" applyNumberFormat="1" applyFont="1" applyFill="1" applyBorder="1" applyAlignment="1">
      <alignment horizontal="center"/>
    </xf>
    <xf numFmtId="0" fontId="4" fillId="0" borderId="85" xfId="0" applyFont="1" applyBorder="1"/>
    <xf numFmtId="0" fontId="4" fillId="0" borderId="86" xfId="0" applyFont="1" applyBorder="1"/>
    <xf numFmtId="166" fontId="21" fillId="6" borderId="10" xfId="0" applyNumberFormat="1" applyFont="1" applyFill="1" applyBorder="1" applyAlignment="1">
      <alignment horizontal="center" vertical="center" wrapText="1"/>
    </xf>
    <xf numFmtId="165" fontId="36" fillId="20" borderId="14" xfId="0" applyNumberFormat="1" applyFont="1" applyFill="1" applyBorder="1" applyAlignment="1">
      <alignment horizontal="center" vertical="center" wrapText="1"/>
    </xf>
    <xf numFmtId="0" fontId="4" fillId="0" borderId="35" xfId="0" applyFont="1" applyBorder="1"/>
    <xf numFmtId="0" fontId="21" fillId="14" borderId="87" xfId="0" applyFont="1" applyFill="1" applyBorder="1" applyAlignment="1">
      <alignment horizontal="center"/>
    </xf>
    <xf numFmtId="0" fontId="4" fillId="0" borderId="87" xfId="0" applyFont="1" applyBorder="1"/>
    <xf numFmtId="0" fontId="4" fillId="0" borderId="33" xfId="0" applyFont="1" applyBorder="1"/>
    <xf numFmtId="0" fontId="26" fillId="12" borderId="10" xfId="0" applyFont="1" applyFill="1" applyBorder="1" applyAlignment="1">
      <alignment horizontal="center"/>
    </xf>
    <xf numFmtId="0" fontId="30" fillId="24" borderId="10" xfId="0" applyFont="1" applyFill="1" applyBorder="1" applyAlignment="1">
      <alignment horizontal="center"/>
    </xf>
  </cellXfs>
  <cellStyles count="1">
    <cellStyle name="Normal" xfId="0" builtinId="0"/>
  </cellStyles>
  <dxfs count="37"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1001"/>
  <sheetViews>
    <sheetView workbookViewId="0">
      <selection sqref="A1:M1"/>
    </sheetView>
  </sheetViews>
  <sheetFormatPr baseColWidth="10" defaultColWidth="14.42578125" defaultRowHeight="15" customHeight="1"/>
  <cols>
    <col min="1" max="1" width="18.5703125" customWidth="1"/>
    <col min="2" max="25" width="10.7109375" customWidth="1"/>
  </cols>
  <sheetData>
    <row r="1" spans="1:13">
      <c r="A1" s="395" t="s">
        <v>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</row>
    <row r="2" spans="1: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>
      <c r="A3" s="2"/>
      <c r="B3" s="397" t="s">
        <v>1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9"/>
    </row>
    <row r="4" spans="1:13" ht="26.25">
      <c r="A4" s="3" t="s">
        <v>2</v>
      </c>
      <c r="B4" s="4" t="s">
        <v>3</v>
      </c>
      <c r="C4" s="5">
        <v>1061.25</v>
      </c>
      <c r="D4" s="6" t="s">
        <v>4</v>
      </c>
      <c r="E4" s="7"/>
      <c r="F4" s="8" t="s">
        <v>5</v>
      </c>
      <c r="G4" s="7"/>
      <c r="H4" s="8" t="s">
        <v>6</v>
      </c>
      <c r="I4" s="7"/>
      <c r="J4" s="8" t="s">
        <v>7</v>
      </c>
      <c r="K4" s="7"/>
      <c r="L4" s="8" t="s">
        <v>8</v>
      </c>
      <c r="M4" s="9"/>
    </row>
    <row r="5" spans="1:13" ht="15.75">
      <c r="A5" s="2" t="s">
        <v>9</v>
      </c>
      <c r="B5" s="400" t="s">
        <v>10</v>
      </c>
      <c r="C5" s="401"/>
      <c r="D5" s="402" t="s">
        <v>11</v>
      </c>
      <c r="E5" s="401"/>
      <c r="F5" s="403" t="s">
        <v>12</v>
      </c>
      <c r="G5" s="401"/>
      <c r="H5" s="404" t="s">
        <v>13</v>
      </c>
      <c r="I5" s="401"/>
      <c r="J5" s="405" t="s">
        <v>14</v>
      </c>
      <c r="K5" s="401"/>
      <c r="L5" s="406" t="s">
        <v>15</v>
      </c>
      <c r="M5" s="407"/>
    </row>
    <row r="6" spans="1:13" ht="15.75">
      <c r="A6" s="11"/>
      <c r="B6" s="12" t="s">
        <v>16</v>
      </c>
      <c r="C6" s="13" t="s">
        <v>17</v>
      </c>
      <c r="D6" s="14" t="s">
        <v>16</v>
      </c>
      <c r="E6" s="14" t="s">
        <v>17</v>
      </c>
      <c r="F6" s="15"/>
      <c r="G6" s="15" t="s">
        <v>17</v>
      </c>
      <c r="H6" s="16" t="s">
        <v>16</v>
      </c>
      <c r="I6" s="16" t="s">
        <v>17</v>
      </c>
      <c r="J6" s="17" t="s">
        <v>16</v>
      </c>
      <c r="K6" s="17" t="s">
        <v>17</v>
      </c>
      <c r="L6" s="10" t="s">
        <v>16</v>
      </c>
      <c r="M6" s="18" t="s">
        <v>17</v>
      </c>
    </row>
    <row r="7" spans="1:13" ht="15.75">
      <c r="A7" s="19" t="s">
        <v>18</v>
      </c>
      <c r="B7" s="20">
        <v>1.05</v>
      </c>
      <c r="C7" s="21">
        <f t="shared" ref="C7:C34" si="0">B7*$C$4</f>
        <v>1114.3125</v>
      </c>
      <c r="D7" s="20">
        <v>1.05</v>
      </c>
      <c r="E7" s="22">
        <f t="shared" ref="E7:E32" si="1">D7*$E$4</f>
        <v>0</v>
      </c>
      <c r="F7" s="20">
        <v>1.05</v>
      </c>
      <c r="G7" s="23">
        <f t="shared" ref="G7:G29" si="2">F7*$G$4</f>
        <v>0</v>
      </c>
      <c r="H7" s="20">
        <v>1.05</v>
      </c>
      <c r="I7" s="24">
        <f t="shared" ref="I7:I31" si="3">H7*$I$4</f>
        <v>0</v>
      </c>
      <c r="J7" s="20">
        <v>1.05</v>
      </c>
      <c r="K7" s="25">
        <f t="shared" ref="K7:K33" si="4">J7*$K$4</f>
        <v>0</v>
      </c>
      <c r="L7" s="20">
        <v>1.05</v>
      </c>
      <c r="M7" s="26">
        <f t="shared" ref="M7:M33" si="5">L7*$M$4</f>
        <v>0</v>
      </c>
    </row>
    <row r="8" spans="1:13" ht="15.75">
      <c r="A8" s="19" t="s">
        <v>19</v>
      </c>
      <c r="B8" s="20">
        <v>1.1599999999999999</v>
      </c>
      <c r="C8" s="21">
        <f t="shared" si="0"/>
        <v>1231.05</v>
      </c>
      <c r="D8" s="20">
        <v>1.1599999999999999</v>
      </c>
      <c r="E8" s="22">
        <f t="shared" si="1"/>
        <v>0</v>
      </c>
      <c r="F8" s="20">
        <v>1.1599999999999999</v>
      </c>
      <c r="G8" s="23">
        <f t="shared" si="2"/>
        <v>0</v>
      </c>
      <c r="H8" s="20">
        <v>1.1599999999999999</v>
      </c>
      <c r="I8" s="24">
        <f t="shared" si="3"/>
        <v>0</v>
      </c>
      <c r="J8" s="20">
        <v>1.1599999999999999</v>
      </c>
      <c r="K8" s="25">
        <f t="shared" si="4"/>
        <v>0</v>
      </c>
      <c r="L8" s="20">
        <v>1.1599999999999999</v>
      </c>
      <c r="M8" s="26">
        <f t="shared" si="5"/>
        <v>0</v>
      </c>
    </row>
    <row r="9" spans="1:13" ht="15.75">
      <c r="A9" s="19" t="s">
        <v>20</v>
      </c>
      <c r="B9" s="20">
        <v>1.2</v>
      </c>
      <c r="C9" s="21">
        <f t="shared" si="0"/>
        <v>1273.5</v>
      </c>
      <c r="D9" s="20">
        <v>1.2</v>
      </c>
      <c r="E9" s="22">
        <f t="shared" si="1"/>
        <v>0</v>
      </c>
      <c r="F9" s="20">
        <v>1.2</v>
      </c>
      <c r="G9" s="23">
        <f t="shared" si="2"/>
        <v>0</v>
      </c>
      <c r="H9" s="20">
        <v>1.2</v>
      </c>
      <c r="I9" s="24">
        <f t="shared" si="3"/>
        <v>0</v>
      </c>
      <c r="J9" s="20">
        <v>1.2</v>
      </c>
      <c r="K9" s="25">
        <f t="shared" si="4"/>
        <v>0</v>
      </c>
      <c r="L9" s="20">
        <v>1.2</v>
      </c>
      <c r="M9" s="26">
        <f t="shared" si="5"/>
        <v>0</v>
      </c>
    </row>
    <row r="10" spans="1:13" ht="15.75">
      <c r="A10" s="19" t="s">
        <v>21</v>
      </c>
      <c r="B10" s="20">
        <v>4.5</v>
      </c>
      <c r="C10" s="21">
        <f t="shared" si="0"/>
        <v>4775.625</v>
      </c>
      <c r="D10" s="20">
        <v>4.5</v>
      </c>
      <c r="E10" s="22">
        <f t="shared" si="1"/>
        <v>0</v>
      </c>
      <c r="F10" s="20">
        <v>4.5</v>
      </c>
      <c r="G10" s="23">
        <f t="shared" si="2"/>
        <v>0</v>
      </c>
      <c r="H10" s="20">
        <v>4.5</v>
      </c>
      <c r="I10" s="24">
        <f t="shared" si="3"/>
        <v>0</v>
      </c>
      <c r="J10" s="20">
        <v>4.5</v>
      </c>
      <c r="K10" s="25">
        <f t="shared" si="4"/>
        <v>0</v>
      </c>
      <c r="L10" s="20">
        <v>4.5</v>
      </c>
      <c r="M10" s="26">
        <f t="shared" si="5"/>
        <v>0</v>
      </c>
    </row>
    <row r="11" spans="1:13" ht="15.75">
      <c r="A11" s="19" t="s">
        <v>22</v>
      </c>
      <c r="B11" s="20">
        <v>4.5</v>
      </c>
      <c r="C11" s="21">
        <f t="shared" si="0"/>
        <v>4775.625</v>
      </c>
      <c r="D11" s="20">
        <v>4.5</v>
      </c>
      <c r="E11" s="22">
        <f t="shared" si="1"/>
        <v>0</v>
      </c>
      <c r="F11" s="20">
        <v>4.5</v>
      </c>
      <c r="G11" s="23">
        <f t="shared" si="2"/>
        <v>0</v>
      </c>
      <c r="H11" s="20">
        <v>4.5</v>
      </c>
      <c r="I11" s="24">
        <f t="shared" si="3"/>
        <v>0</v>
      </c>
      <c r="J11" s="20">
        <v>4.5</v>
      </c>
      <c r="K11" s="25">
        <f t="shared" si="4"/>
        <v>0</v>
      </c>
      <c r="L11" s="20">
        <v>4.5</v>
      </c>
      <c r="M11" s="26">
        <f t="shared" si="5"/>
        <v>0</v>
      </c>
    </row>
    <row r="12" spans="1:13" ht="15.75">
      <c r="A12" s="19" t="s">
        <v>23</v>
      </c>
      <c r="B12" s="20">
        <v>4.7</v>
      </c>
      <c r="C12" s="21">
        <f t="shared" si="0"/>
        <v>4987.875</v>
      </c>
      <c r="D12" s="20">
        <v>4.7</v>
      </c>
      <c r="E12" s="22">
        <f t="shared" si="1"/>
        <v>0</v>
      </c>
      <c r="F12" s="20">
        <v>4.7</v>
      </c>
      <c r="G12" s="23">
        <f t="shared" si="2"/>
        <v>0</v>
      </c>
      <c r="H12" s="20">
        <v>4.7</v>
      </c>
      <c r="I12" s="24">
        <f t="shared" si="3"/>
        <v>0</v>
      </c>
      <c r="J12" s="20">
        <v>4.7</v>
      </c>
      <c r="K12" s="25">
        <f t="shared" si="4"/>
        <v>0</v>
      </c>
      <c r="L12" s="20">
        <v>4.7</v>
      </c>
      <c r="M12" s="26">
        <f t="shared" si="5"/>
        <v>0</v>
      </c>
    </row>
    <row r="13" spans="1:13" ht="15.75">
      <c r="A13" s="19" t="s">
        <v>24</v>
      </c>
      <c r="B13" s="20">
        <v>0.45</v>
      </c>
      <c r="C13" s="21">
        <f t="shared" si="0"/>
        <v>477.5625</v>
      </c>
      <c r="D13" s="20">
        <v>0.45</v>
      </c>
      <c r="E13" s="22">
        <f t="shared" si="1"/>
        <v>0</v>
      </c>
      <c r="F13" s="20">
        <v>0.45</v>
      </c>
      <c r="G13" s="23">
        <f t="shared" si="2"/>
        <v>0</v>
      </c>
      <c r="H13" s="20">
        <v>0.45</v>
      </c>
      <c r="I13" s="24">
        <f t="shared" si="3"/>
        <v>0</v>
      </c>
      <c r="J13" s="20">
        <v>0.45</v>
      </c>
      <c r="K13" s="25">
        <f t="shared" si="4"/>
        <v>0</v>
      </c>
      <c r="L13" s="20">
        <v>0.45</v>
      </c>
      <c r="M13" s="26">
        <f t="shared" si="5"/>
        <v>0</v>
      </c>
    </row>
    <row r="14" spans="1:13" ht="15.75">
      <c r="A14" s="19" t="s">
        <v>25</v>
      </c>
      <c r="B14" s="20">
        <v>0.7</v>
      </c>
      <c r="C14" s="21">
        <f t="shared" si="0"/>
        <v>742.875</v>
      </c>
      <c r="D14" s="20">
        <v>0.7</v>
      </c>
      <c r="E14" s="22">
        <f t="shared" si="1"/>
        <v>0</v>
      </c>
      <c r="F14" s="20">
        <v>0.7</v>
      </c>
      <c r="G14" s="23">
        <f t="shared" si="2"/>
        <v>0</v>
      </c>
      <c r="H14" s="20">
        <v>0.7</v>
      </c>
      <c r="I14" s="24">
        <f t="shared" si="3"/>
        <v>0</v>
      </c>
      <c r="J14" s="20">
        <v>0.7</v>
      </c>
      <c r="K14" s="25">
        <f t="shared" si="4"/>
        <v>0</v>
      </c>
      <c r="L14" s="20">
        <v>0.7</v>
      </c>
      <c r="M14" s="26">
        <f t="shared" si="5"/>
        <v>0</v>
      </c>
    </row>
    <row r="15" spans="1:13" ht="15.75">
      <c r="A15" s="19" t="s">
        <v>26</v>
      </c>
      <c r="B15" s="20">
        <v>2.08</v>
      </c>
      <c r="C15" s="21">
        <f t="shared" si="0"/>
        <v>2207.4</v>
      </c>
      <c r="D15" s="20">
        <v>2.08</v>
      </c>
      <c r="E15" s="22">
        <f t="shared" si="1"/>
        <v>0</v>
      </c>
      <c r="F15" s="20">
        <v>2.08</v>
      </c>
      <c r="G15" s="23">
        <f t="shared" si="2"/>
        <v>0</v>
      </c>
      <c r="H15" s="20">
        <v>2.08</v>
      </c>
      <c r="I15" s="24">
        <f t="shared" si="3"/>
        <v>0</v>
      </c>
      <c r="J15" s="20">
        <v>2.08</v>
      </c>
      <c r="K15" s="25">
        <f t="shared" si="4"/>
        <v>0</v>
      </c>
      <c r="L15" s="20">
        <v>2.08</v>
      </c>
      <c r="M15" s="26">
        <f t="shared" si="5"/>
        <v>0</v>
      </c>
    </row>
    <row r="16" spans="1:13" ht="15.75">
      <c r="A16" s="19" t="s">
        <v>27</v>
      </c>
      <c r="B16" s="20">
        <v>4.46</v>
      </c>
      <c r="C16" s="21">
        <f t="shared" si="0"/>
        <v>4733.1750000000002</v>
      </c>
      <c r="D16" s="20">
        <v>4.46</v>
      </c>
      <c r="E16" s="22">
        <f t="shared" si="1"/>
        <v>0</v>
      </c>
      <c r="F16" s="20">
        <v>4.46</v>
      </c>
      <c r="G16" s="23">
        <f t="shared" si="2"/>
        <v>0</v>
      </c>
      <c r="H16" s="20">
        <v>4.46</v>
      </c>
      <c r="I16" s="24">
        <f t="shared" si="3"/>
        <v>0</v>
      </c>
      <c r="J16" s="20">
        <v>4.46</v>
      </c>
      <c r="K16" s="25">
        <f t="shared" si="4"/>
        <v>0</v>
      </c>
      <c r="L16" s="20">
        <v>4.46</v>
      </c>
      <c r="M16" s="26">
        <f t="shared" si="5"/>
        <v>0</v>
      </c>
    </row>
    <row r="17" spans="1:13" ht="15.75">
      <c r="A17" s="19" t="s">
        <v>28</v>
      </c>
      <c r="B17" s="20">
        <v>0.7</v>
      </c>
      <c r="C17" s="21">
        <f t="shared" si="0"/>
        <v>742.875</v>
      </c>
      <c r="D17" s="20">
        <v>0.7</v>
      </c>
      <c r="E17" s="22">
        <f t="shared" si="1"/>
        <v>0</v>
      </c>
      <c r="F17" s="20">
        <v>0.7</v>
      </c>
      <c r="G17" s="23">
        <f t="shared" si="2"/>
        <v>0</v>
      </c>
      <c r="H17" s="20">
        <v>0.7</v>
      </c>
      <c r="I17" s="24">
        <f t="shared" si="3"/>
        <v>0</v>
      </c>
      <c r="J17" s="20">
        <v>0.7</v>
      </c>
      <c r="K17" s="25">
        <f t="shared" si="4"/>
        <v>0</v>
      </c>
      <c r="L17" s="20">
        <v>0.7</v>
      </c>
      <c r="M17" s="26">
        <f t="shared" si="5"/>
        <v>0</v>
      </c>
    </row>
    <row r="18" spans="1:13" ht="15.75">
      <c r="A18" s="19" t="s">
        <v>29</v>
      </c>
      <c r="B18" s="20">
        <v>3.1</v>
      </c>
      <c r="C18" s="21">
        <f t="shared" si="0"/>
        <v>3289.875</v>
      </c>
      <c r="D18" s="20">
        <v>3.1</v>
      </c>
      <c r="E18" s="22">
        <f t="shared" si="1"/>
        <v>0</v>
      </c>
      <c r="F18" s="20">
        <v>3.1</v>
      </c>
      <c r="G18" s="23">
        <f t="shared" si="2"/>
        <v>0</v>
      </c>
      <c r="H18" s="20">
        <v>3.1</v>
      </c>
      <c r="I18" s="24">
        <f t="shared" si="3"/>
        <v>0</v>
      </c>
      <c r="J18" s="20">
        <v>3.1</v>
      </c>
      <c r="K18" s="25">
        <f t="shared" si="4"/>
        <v>0</v>
      </c>
      <c r="L18" s="20">
        <v>3.1</v>
      </c>
      <c r="M18" s="26">
        <f t="shared" si="5"/>
        <v>0</v>
      </c>
    </row>
    <row r="19" spans="1:13" ht="16.5">
      <c r="A19" s="27" t="s">
        <v>30</v>
      </c>
      <c r="B19" s="20">
        <v>0.5</v>
      </c>
      <c r="C19" s="21">
        <f t="shared" si="0"/>
        <v>530.625</v>
      </c>
      <c r="D19" s="20">
        <v>0.5</v>
      </c>
      <c r="E19" s="22">
        <f t="shared" si="1"/>
        <v>0</v>
      </c>
      <c r="F19" s="20">
        <v>0.5</v>
      </c>
      <c r="G19" s="23">
        <f t="shared" si="2"/>
        <v>0</v>
      </c>
      <c r="H19" s="20">
        <v>0.5</v>
      </c>
      <c r="I19" s="24">
        <f t="shared" si="3"/>
        <v>0</v>
      </c>
      <c r="J19" s="20">
        <v>0.5</v>
      </c>
      <c r="K19" s="25">
        <f t="shared" si="4"/>
        <v>0</v>
      </c>
      <c r="L19" s="20">
        <v>0.5</v>
      </c>
      <c r="M19" s="26">
        <f t="shared" si="5"/>
        <v>0</v>
      </c>
    </row>
    <row r="20" spans="1:13" ht="15.75">
      <c r="A20" s="19" t="s">
        <v>31</v>
      </c>
      <c r="B20" s="20">
        <v>0.61</v>
      </c>
      <c r="C20" s="21">
        <f t="shared" si="0"/>
        <v>647.36249999999995</v>
      </c>
      <c r="D20" s="20">
        <v>0.61</v>
      </c>
      <c r="E20" s="22">
        <f t="shared" si="1"/>
        <v>0</v>
      </c>
      <c r="F20" s="20">
        <v>0.61</v>
      </c>
      <c r="G20" s="23">
        <f t="shared" si="2"/>
        <v>0</v>
      </c>
      <c r="H20" s="20">
        <v>0.61</v>
      </c>
      <c r="I20" s="24">
        <f t="shared" si="3"/>
        <v>0</v>
      </c>
      <c r="J20" s="20">
        <v>0.61</v>
      </c>
      <c r="K20" s="25">
        <f t="shared" si="4"/>
        <v>0</v>
      </c>
      <c r="L20" s="20">
        <v>0.61</v>
      </c>
      <c r="M20" s="26">
        <f t="shared" si="5"/>
        <v>0</v>
      </c>
    </row>
    <row r="21" spans="1:13" ht="15.75" customHeight="1">
      <c r="A21" s="19" t="s">
        <v>32</v>
      </c>
      <c r="B21" s="20">
        <v>4.5</v>
      </c>
      <c r="C21" s="21">
        <f t="shared" si="0"/>
        <v>4775.625</v>
      </c>
      <c r="D21" s="20">
        <v>4.5</v>
      </c>
      <c r="E21" s="22">
        <f t="shared" si="1"/>
        <v>0</v>
      </c>
      <c r="F21" s="20">
        <v>4.5</v>
      </c>
      <c r="G21" s="23">
        <f t="shared" si="2"/>
        <v>0</v>
      </c>
      <c r="H21" s="20">
        <v>4.5</v>
      </c>
      <c r="I21" s="24">
        <f t="shared" si="3"/>
        <v>0</v>
      </c>
      <c r="J21" s="20">
        <v>4.5</v>
      </c>
      <c r="K21" s="25">
        <f t="shared" si="4"/>
        <v>0</v>
      </c>
      <c r="L21" s="20">
        <v>4.5</v>
      </c>
      <c r="M21" s="26">
        <f t="shared" si="5"/>
        <v>0</v>
      </c>
    </row>
    <row r="22" spans="1:13" ht="15.75" customHeight="1">
      <c r="A22" s="19" t="s">
        <v>33</v>
      </c>
      <c r="B22" s="20">
        <v>4.5</v>
      </c>
      <c r="C22" s="21">
        <f t="shared" si="0"/>
        <v>4775.625</v>
      </c>
      <c r="D22" s="20">
        <v>4.5</v>
      </c>
      <c r="E22" s="22">
        <f t="shared" si="1"/>
        <v>0</v>
      </c>
      <c r="F22" s="20">
        <v>4.5</v>
      </c>
      <c r="G22" s="23">
        <f t="shared" si="2"/>
        <v>0</v>
      </c>
      <c r="H22" s="20">
        <v>4.5</v>
      </c>
      <c r="I22" s="24">
        <f t="shared" si="3"/>
        <v>0</v>
      </c>
      <c r="J22" s="20">
        <v>4.5</v>
      </c>
      <c r="K22" s="25">
        <f t="shared" si="4"/>
        <v>0</v>
      </c>
      <c r="L22" s="20">
        <v>4.5</v>
      </c>
      <c r="M22" s="26">
        <f t="shared" si="5"/>
        <v>0</v>
      </c>
    </row>
    <row r="23" spans="1:13" ht="15.75" customHeight="1">
      <c r="A23" s="19" t="s">
        <v>34</v>
      </c>
      <c r="B23" s="20">
        <v>4.5</v>
      </c>
      <c r="C23" s="21">
        <f t="shared" si="0"/>
        <v>4775.625</v>
      </c>
      <c r="D23" s="20">
        <v>4.5</v>
      </c>
      <c r="E23" s="22">
        <f t="shared" si="1"/>
        <v>0</v>
      </c>
      <c r="F23" s="20">
        <v>4.5</v>
      </c>
      <c r="G23" s="23">
        <f t="shared" si="2"/>
        <v>0</v>
      </c>
      <c r="H23" s="20">
        <v>4.5</v>
      </c>
      <c r="I23" s="24">
        <f t="shared" si="3"/>
        <v>0</v>
      </c>
      <c r="J23" s="20">
        <v>4.5</v>
      </c>
      <c r="K23" s="25">
        <f t="shared" si="4"/>
        <v>0</v>
      </c>
      <c r="L23" s="20">
        <v>4.5</v>
      </c>
      <c r="M23" s="26">
        <f t="shared" si="5"/>
        <v>0</v>
      </c>
    </row>
    <row r="24" spans="1:13" ht="15.75" customHeight="1">
      <c r="A24" s="19" t="s">
        <v>35</v>
      </c>
      <c r="B24" s="20">
        <v>4.5</v>
      </c>
      <c r="C24" s="21">
        <f t="shared" si="0"/>
        <v>4775.625</v>
      </c>
      <c r="D24" s="20">
        <v>4.5</v>
      </c>
      <c r="E24" s="22">
        <f t="shared" si="1"/>
        <v>0</v>
      </c>
      <c r="F24" s="20">
        <v>4.5</v>
      </c>
      <c r="G24" s="23">
        <f t="shared" si="2"/>
        <v>0</v>
      </c>
      <c r="H24" s="20">
        <v>4.5</v>
      </c>
      <c r="I24" s="24">
        <f t="shared" si="3"/>
        <v>0</v>
      </c>
      <c r="J24" s="20">
        <v>4.5</v>
      </c>
      <c r="K24" s="25">
        <f t="shared" si="4"/>
        <v>0</v>
      </c>
      <c r="L24" s="20">
        <v>4.5</v>
      </c>
      <c r="M24" s="26">
        <f t="shared" si="5"/>
        <v>0</v>
      </c>
    </row>
    <row r="25" spans="1:13" ht="15.75" customHeight="1">
      <c r="A25" s="19" t="s">
        <v>36</v>
      </c>
      <c r="B25" s="20">
        <v>1.3</v>
      </c>
      <c r="C25" s="21">
        <f t="shared" si="0"/>
        <v>1379.625</v>
      </c>
      <c r="D25" s="20">
        <v>1.3</v>
      </c>
      <c r="E25" s="22">
        <f t="shared" si="1"/>
        <v>0</v>
      </c>
      <c r="F25" s="20">
        <v>1.3</v>
      </c>
      <c r="G25" s="23">
        <f t="shared" si="2"/>
        <v>0</v>
      </c>
      <c r="H25" s="20">
        <v>1.3</v>
      </c>
      <c r="I25" s="24">
        <f t="shared" si="3"/>
        <v>0</v>
      </c>
      <c r="J25" s="20">
        <v>1.3</v>
      </c>
      <c r="K25" s="25">
        <f t="shared" si="4"/>
        <v>0</v>
      </c>
      <c r="L25" s="20">
        <v>1.3</v>
      </c>
      <c r="M25" s="26">
        <f t="shared" si="5"/>
        <v>0</v>
      </c>
    </row>
    <row r="26" spans="1:13" ht="15.75" customHeight="1">
      <c r="A26" s="19" t="s">
        <v>37</v>
      </c>
      <c r="B26" s="20">
        <v>2.42</v>
      </c>
      <c r="C26" s="21">
        <f t="shared" si="0"/>
        <v>2568.2249999999999</v>
      </c>
      <c r="D26" s="20">
        <v>2.42</v>
      </c>
      <c r="E26" s="22">
        <f t="shared" si="1"/>
        <v>0</v>
      </c>
      <c r="F26" s="20">
        <v>2.42</v>
      </c>
      <c r="G26" s="23">
        <f t="shared" si="2"/>
        <v>0</v>
      </c>
      <c r="H26" s="20">
        <v>2.42</v>
      </c>
      <c r="I26" s="24">
        <f t="shared" si="3"/>
        <v>0</v>
      </c>
      <c r="J26" s="20">
        <v>2.42</v>
      </c>
      <c r="K26" s="25">
        <f t="shared" si="4"/>
        <v>0</v>
      </c>
      <c r="L26" s="20">
        <v>2.42</v>
      </c>
      <c r="M26" s="26">
        <f t="shared" si="5"/>
        <v>0</v>
      </c>
    </row>
    <row r="27" spans="1:13" ht="15.75" customHeight="1">
      <c r="A27" s="19" t="s">
        <v>38</v>
      </c>
      <c r="B27" s="20">
        <v>48.3</v>
      </c>
      <c r="C27" s="21">
        <f t="shared" si="0"/>
        <v>51258.375</v>
      </c>
      <c r="D27" s="20">
        <v>48.3</v>
      </c>
      <c r="E27" s="22">
        <f t="shared" si="1"/>
        <v>0</v>
      </c>
      <c r="F27" s="20">
        <v>48.3</v>
      </c>
      <c r="G27" s="23">
        <f t="shared" si="2"/>
        <v>0</v>
      </c>
      <c r="H27" s="20">
        <v>48.3</v>
      </c>
      <c r="I27" s="24">
        <f t="shared" si="3"/>
        <v>0</v>
      </c>
      <c r="J27" s="20">
        <v>48.3</v>
      </c>
      <c r="K27" s="25">
        <f t="shared" si="4"/>
        <v>0</v>
      </c>
      <c r="L27" s="20">
        <v>48.3</v>
      </c>
      <c r="M27" s="26">
        <f t="shared" si="5"/>
        <v>0</v>
      </c>
    </row>
    <row r="28" spans="1:13" ht="15.75" customHeight="1">
      <c r="A28" s="19" t="s">
        <v>39</v>
      </c>
      <c r="B28" s="20">
        <v>0.66</v>
      </c>
      <c r="C28" s="21">
        <f t="shared" si="0"/>
        <v>700.42500000000007</v>
      </c>
      <c r="D28" s="20">
        <v>0.66</v>
      </c>
      <c r="E28" s="22">
        <f t="shared" si="1"/>
        <v>0</v>
      </c>
      <c r="F28" s="20">
        <v>0.66</v>
      </c>
      <c r="G28" s="23">
        <f t="shared" si="2"/>
        <v>0</v>
      </c>
      <c r="H28" s="20">
        <v>0.66</v>
      </c>
      <c r="I28" s="24">
        <f t="shared" si="3"/>
        <v>0</v>
      </c>
      <c r="J28" s="20">
        <v>0.66</v>
      </c>
      <c r="K28" s="25">
        <f t="shared" si="4"/>
        <v>0</v>
      </c>
      <c r="L28" s="20">
        <v>0.66</v>
      </c>
      <c r="M28" s="26">
        <f t="shared" si="5"/>
        <v>0</v>
      </c>
    </row>
    <row r="29" spans="1:13" ht="15.75" customHeight="1">
      <c r="A29" s="19" t="s">
        <v>40</v>
      </c>
      <c r="B29" s="20">
        <v>24.5</v>
      </c>
      <c r="C29" s="21">
        <f t="shared" si="0"/>
        <v>26000.625</v>
      </c>
      <c r="D29" s="20">
        <v>15</v>
      </c>
      <c r="E29" s="22">
        <f t="shared" si="1"/>
        <v>0</v>
      </c>
      <c r="F29" s="20">
        <v>8</v>
      </c>
      <c r="G29" s="23">
        <f t="shared" si="2"/>
        <v>0</v>
      </c>
      <c r="H29" s="20">
        <v>8</v>
      </c>
      <c r="I29" s="24">
        <f t="shared" si="3"/>
        <v>0</v>
      </c>
      <c r="J29" s="20">
        <v>8</v>
      </c>
      <c r="K29" s="25">
        <f t="shared" si="4"/>
        <v>0</v>
      </c>
      <c r="L29" s="20">
        <v>8</v>
      </c>
      <c r="M29" s="26">
        <f t="shared" si="5"/>
        <v>0</v>
      </c>
    </row>
    <row r="30" spans="1:13" ht="15.75" customHeight="1">
      <c r="A30" s="28" t="s">
        <v>41</v>
      </c>
      <c r="B30" s="29">
        <v>0.67</v>
      </c>
      <c r="C30" s="21">
        <f t="shared" si="0"/>
        <v>711.03750000000002</v>
      </c>
      <c r="D30" s="29">
        <v>0.67</v>
      </c>
      <c r="E30" s="22">
        <f t="shared" si="1"/>
        <v>0</v>
      </c>
      <c r="F30" s="29">
        <v>0.67</v>
      </c>
      <c r="G30" s="30">
        <f>F30*G4</f>
        <v>0</v>
      </c>
      <c r="H30" s="29">
        <v>0.67</v>
      </c>
      <c r="I30" s="24">
        <f t="shared" si="3"/>
        <v>0</v>
      </c>
      <c r="J30" s="29">
        <v>0.67</v>
      </c>
      <c r="K30" s="25">
        <f t="shared" si="4"/>
        <v>0</v>
      </c>
      <c r="L30" s="29">
        <v>0.67</v>
      </c>
      <c r="M30" s="26">
        <f t="shared" si="5"/>
        <v>0</v>
      </c>
    </row>
    <row r="31" spans="1:13" ht="15.75" customHeight="1">
      <c r="A31" s="31" t="s">
        <v>42</v>
      </c>
      <c r="B31" s="21">
        <v>0.8</v>
      </c>
      <c r="C31" s="21">
        <f t="shared" si="0"/>
        <v>849</v>
      </c>
      <c r="D31" s="32">
        <v>0.8</v>
      </c>
      <c r="E31" s="33">
        <f t="shared" si="1"/>
        <v>0</v>
      </c>
      <c r="F31" s="32">
        <v>0.8</v>
      </c>
      <c r="G31" s="23">
        <f t="shared" ref="G31:G32" si="6">F31*$G$4</f>
        <v>0</v>
      </c>
      <c r="H31" s="32">
        <v>0.8</v>
      </c>
      <c r="I31" s="24">
        <f t="shared" si="3"/>
        <v>0</v>
      </c>
      <c r="J31" s="32">
        <v>0.8</v>
      </c>
      <c r="K31" s="25">
        <f t="shared" si="4"/>
        <v>0</v>
      </c>
      <c r="L31" s="32">
        <v>0.8</v>
      </c>
      <c r="M31" s="34">
        <f t="shared" si="5"/>
        <v>0</v>
      </c>
    </row>
    <row r="32" spans="1:13" ht="15.75" customHeight="1">
      <c r="A32" s="35" t="s">
        <v>43</v>
      </c>
      <c r="B32" s="36">
        <v>0.5</v>
      </c>
      <c r="C32" s="32">
        <f t="shared" si="0"/>
        <v>530.625</v>
      </c>
      <c r="D32" s="36">
        <v>1</v>
      </c>
      <c r="E32" s="33">
        <f t="shared" si="1"/>
        <v>0</v>
      </c>
      <c r="F32" s="36">
        <v>1</v>
      </c>
      <c r="G32" s="37">
        <f t="shared" si="6"/>
        <v>0</v>
      </c>
      <c r="H32" s="36">
        <v>1</v>
      </c>
      <c r="I32" s="37"/>
      <c r="J32" s="38">
        <v>1</v>
      </c>
      <c r="K32" s="25">
        <f t="shared" si="4"/>
        <v>0</v>
      </c>
      <c r="L32" s="38">
        <v>1</v>
      </c>
      <c r="M32" s="34">
        <f t="shared" si="5"/>
        <v>0</v>
      </c>
    </row>
    <row r="33" spans="1:13" ht="15.75" customHeight="1">
      <c r="A33" s="39" t="s">
        <v>44</v>
      </c>
      <c r="B33" s="40">
        <v>1</v>
      </c>
      <c r="C33" s="32">
        <f t="shared" si="0"/>
        <v>1061.25</v>
      </c>
      <c r="D33" s="37"/>
      <c r="E33" s="37"/>
      <c r="F33" s="37"/>
      <c r="G33" s="37"/>
      <c r="H33" s="37"/>
      <c r="I33" s="37"/>
      <c r="J33" s="38">
        <v>0.5</v>
      </c>
      <c r="K33" s="25">
        <f t="shared" si="4"/>
        <v>0</v>
      </c>
      <c r="L33" s="38">
        <v>0.5</v>
      </c>
      <c r="M33" s="34">
        <f t="shared" si="5"/>
        <v>0</v>
      </c>
    </row>
    <row r="34" spans="1:13" ht="15.75" customHeight="1">
      <c r="A34" s="35" t="s">
        <v>45</v>
      </c>
      <c r="B34" s="41">
        <v>3.37</v>
      </c>
      <c r="C34" s="32">
        <f t="shared" si="0"/>
        <v>3576.4124999999999</v>
      </c>
      <c r="D34" s="1"/>
      <c r="E34" s="1"/>
      <c r="F34" s="1"/>
      <c r="G34" s="1"/>
      <c r="H34" s="1"/>
      <c r="I34" s="1"/>
      <c r="J34" s="1"/>
      <c r="K34" s="1">
        <f>K30/5</f>
        <v>0</v>
      </c>
      <c r="L34" s="1"/>
      <c r="M34" s="1">
        <f>M30/5</f>
        <v>0</v>
      </c>
    </row>
    <row r="35" spans="1:13" ht="15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5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15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ht="15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166</v>
      </c>
      <c r="B1" s="420"/>
      <c r="C1" s="420"/>
    </row>
    <row r="2" spans="1:37">
      <c r="A2" s="421"/>
      <c r="B2" s="396"/>
      <c r="C2" s="396"/>
    </row>
    <row r="4" spans="1:37">
      <c r="A4" s="451" t="s">
        <v>114</v>
      </c>
      <c r="B4" s="444" t="s">
        <v>12</v>
      </c>
      <c r="C4" s="415"/>
      <c r="D4" s="416"/>
      <c r="E4" s="444" t="s">
        <v>11</v>
      </c>
      <c r="F4" s="415"/>
      <c r="G4" s="416"/>
      <c r="H4" s="444" t="s">
        <v>12</v>
      </c>
      <c r="I4" s="415"/>
      <c r="J4" s="416"/>
      <c r="K4" s="444" t="s">
        <v>13</v>
      </c>
      <c r="L4" s="415"/>
      <c r="M4" s="416"/>
      <c r="N4" s="444" t="s">
        <v>14</v>
      </c>
      <c r="O4" s="415"/>
      <c r="P4" s="416"/>
      <c r="Q4" s="444" t="s">
        <v>15</v>
      </c>
      <c r="R4" s="415"/>
      <c r="S4" s="416"/>
    </row>
    <row r="5" spans="1:37">
      <c r="A5" s="452"/>
      <c r="B5" s="449" t="s">
        <v>115</v>
      </c>
      <c r="C5" s="445" t="s">
        <v>116</v>
      </c>
      <c r="D5" s="447" t="s">
        <v>117</v>
      </c>
      <c r="E5" s="449" t="s">
        <v>115</v>
      </c>
      <c r="F5" s="445" t="s">
        <v>116</v>
      </c>
      <c r="G5" s="447" t="s">
        <v>117</v>
      </c>
      <c r="H5" s="449" t="s">
        <v>115</v>
      </c>
      <c r="I5" s="445" t="s">
        <v>116</v>
      </c>
      <c r="J5" s="447" t="s">
        <v>117</v>
      </c>
      <c r="K5" s="449" t="s">
        <v>115</v>
      </c>
      <c r="L5" s="445" t="s">
        <v>116</v>
      </c>
      <c r="M5" s="447" t="s">
        <v>117</v>
      </c>
      <c r="N5" s="449" t="s">
        <v>115</v>
      </c>
      <c r="O5" s="445" t="s">
        <v>116</v>
      </c>
      <c r="P5" s="447" t="s">
        <v>117</v>
      </c>
      <c r="Q5" s="449" t="s">
        <v>115</v>
      </c>
      <c r="R5" s="445" t="s">
        <v>116</v>
      </c>
      <c r="S5" s="447" t="s">
        <v>117</v>
      </c>
    </row>
    <row r="6" spans="1:37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</row>
    <row r="7" spans="1:37">
      <c r="A7" s="189" t="s">
        <v>118</v>
      </c>
      <c r="B7" s="190"/>
      <c r="C7" s="191"/>
      <c r="D7" s="192">
        <v>-427803.25124020415</v>
      </c>
      <c r="E7" s="193"/>
      <c r="F7" s="191"/>
      <c r="G7" s="194">
        <f>D16*'Lista de precios'!E4</f>
        <v>0</v>
      </c>
      <c r="H7" s="193"/>
      <c r="I7" s="191"/>
      <c r="J7" s="194" t="e">
        <f>G15</f>
        <v>#DIV/0!</v>
      </c>
      <c r="K7" s="193"/>
      <c r="L7" s="191"/>
      <c r="M7" s="330" t="e">
        <f>J15</f>
        <v>#DIV/0!</v>
      </c>
      <c r="N7" s="193"/>
      <c r="O7" s="191"/>
      <c r="P7" s="330" t="e">
        <f>M15</f>
        <v>#DIV/0!</v>
      </c>
      <c r="Q7" s="193"/>
      <c r="R7" s="191"/>
      <c r="S7" s="330" t="e">
        <f>P15</f>
        <v>#DIV/0!</v>
      </c>
    </row>
    <row r="8" spans="1:37">
      <c r="A8" s="195" t="s">
        <v>115</v>
      </c>
      <c r="B8" s="193">
        <f>C33</f>
        <v>30050</v>
      </c>
      <c r="C8" s="196"/>
      <c r="D8" s="192"/>
      <c r="E8" s="193">
        <f>E33</f>
        <v>0</v>
      </c>
      <c r="F8" s="209"/>
      <c r="G8" s="192"/>
      <c r="H8" s="193">
        <f>G33</f>
        <v>0</v>
      </c>
      <c r="I8" s="209"/>
      <c r="J8" s="192"/>
      <c r="K8" s="193">
        <f>M33</f>
        <v>0</v>
      </c>
      <c r="L8" s="209"/>
      <c r="M8" s="192"/>
      <c r="N8" s="193">
        <f>K33</f>
        <v>0</v>
      </c>
      <c r="O8" s="209"/>
      <c r="P8" s="192"/>
      <c r="Q8" s="193">
        <f>M33</f>
        <v>0</v>
      </c>
      <c r="R8" s="209"/>
      <c r="S8" s="192"/>
    </row>
    <row r="9" spans="1:37">
      <c r="A9" s="244" t="s">
        <v>150</v>
      </c>
      <c r="B9" s="198"/>
      <c r="C9" s="199"/>
      <c r="D9" s="200">
        <f>(D7+B8)/1032.5</f>
        <v>-385.23317311399916</v>
      </c>
      <c r="E9" s="198"/>
      <c r="F9" s="199"/>
      <c r="G9" s="200">
        <f>(G7+E8)/'Lista de precios'!C4</f>
        <v>0</v>
      </c>
      <c r="H9" s="198"/>
      <c r="I9" s="199"/>
      <c r="J9" s="200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202"/>
      <c r="C10" s="203"/>
      <c r="D10" s="204">
        <f>D9*'Lista de precios'!C4</f>
        <v>-408828.70496723161</v>
      </c>
      <c r="E10" s="202"/>
      <c r="F10" s="203"/>
      <c r="G10" s="204">
        <f>G9*'Lista de precios'!E4</f>
        <v>0</v>
      </c>
      <c r="H10" s="202"/>
      <c r="I10" s="203"/>
      <c r="J10" s="204" t="e">
        <f>J9*'Lista de precios'!G4</f>
        <v>#DIV/0!</v>
      </c>
      <c r="K10" s="202"/>
      <c r="L10" s="203"/>
      <c r="M10" s="331" t="e">
        <f>M9*'Lista de precios'!I4</f>
        <v>#DIV/0!</v>
      </c>
      <c r="N10" s="202"/>
      <c r="O10" s="203"/>
      <c r="P10" s="331" t="e">
        <f>P9*'Lista de precios'!K4</f>
        <v>#DIV/0!</v>
      </c>
      <c r="Q10" s="202"/>
      <c r="R10" s="203"/>
      <c r="S10" s="331" t="e">
        <f>S9*'Lista de precios'!M4</f>
        <v>#DIV/0!</v>
      </c>
    </row>
    <row r="11" spans="1:37">
      <c r="A11" s="189" t="s">
        <v>122</v>
      </c>
      <c r="B11" s="193"/>
      <c r="C11" s="206">
        <f>B72</f>
        <v>14963.625</v>
      </c>
      <c r="D11" s="192"/>
      <c r="E11" s="193"/>
      <c r="F11" s="264">
        <f>H72</f>
        <v>0</v>
      </c>
      <c r="G11" s="192"/>
      <c r="H11" s="193"/>
      <c r="I11" s="206">
        <f>N72</f>
        <v>0</v>
      </c>
      <c r="J11" s="192"/>
      <c r="K11" s="193"/>
      <c r="L11" s="264">
        <f>T72</f>
        <v>0</v>
      </c>
      <c r="M11" s="192"/>
      <c r="N11" s="193"/>
      <c r="O11" s="264">
        <f>Z72</f>
        <v>0</v>
      </c>
      <c r="P11" s="192"/>
      <c r="Q11" s="193"/>
      <c r="R11" s="264">
        <f>AF72</f>
        <v>0</v>
      </c>
      <c r="S11" s="192"/>
    </row>
    <row r="12" spans="1:37">
      <c r="A12" s="207" t="s">
        <v>123</v>
      </c>
      <c r="B12" s="193"/>
      <c r="C12" s="206">
        <f>CULTIVO!D54</f>
        <v>4495.453170475369</v>
      </c>
      <c r="D12" s="192"/>
      <c r="E12" s="193"/>
      <c r="F12" s="206" t="e">
        <f>CULTIVO!G54</f>
        <v>#DIV/0!</v>
      </c>
      <c r="G12" s="192"/>
      <c r="H12" s="193"/>
      <c r="I12" s="206" t="e">
        <f>CULTIVO!J54</f>
        <v>#DIV/0!</v>
      </c>
      <c r="J12" s="192"/>
      <c r="K12" s="193"/>
      <c r="L12" s="206" t="e">
        <f>CULTIVO!M54</f>
        <v>#DIV/0!</v>
      </c>
      <c r="M12" s="192"/>
      <c r="N12" s="193"/>
      <c r="O12" s="206" t="e">
        <f>CULTIVO!P54</f>
        <v>#DIV/0!</v>
      </c>
      <c r="P12" s="192"/>
      <c r="Q12" s="193"/>
      <c r="R12" s="206" t="e">
        <f>CULTIVO!S54</f>
        <v>#DIV/0!</v>
      </c>
      <c r="S12" s="192"/>
    </row>
    <row r="13" spans="1:37">
      <c r="A13" s="208" t="s">
        <v>124</v>
      </c>
      <c r="B13" s="193"/>
      <c r="C13" s="206">
        <f>CULTIVO!D79</f>
        <v>0</v>
      </c>
      <c r="D13" s="192"/>
      <c r="E13" s="193"/>
      <c r="F13" s="206">
        <f>CULTIVO!G77</f>
        <v>0</v>
      </c>
      <c r="G13" s="192"/>
      <c r="H13" s="193"/>
      <c r="I13" s="206">
        <f>CULTIVO!J77</f>
        <v>0</v>
      </c>
      <c r="J13" s="192"/>
      <c r="K13" s="193"/>
      <c r="L13" s="206">
        <f>CULTIVO!M77</f>
        <v>0</v>
      </c>
      <c r="M13" s="192"/>
      <c r="N13" s="193"/>
      <c r="O13" s="206">
        <f>CULTIVO!P77</f>
        <v>0</v>
      </c>
      <c r="P13" s="192"/>
      <c r="Q13" s="193"/>
      <c r="R13" s="206">
        <f>CULTIVO!S77</f>
        <v>0</v>
      </c>
      <c r="S13" s="192"/>
    </row>
    <row r="14" spans="1:37">
      <c r="A14" s="211" t="s">
        <v>125</v>
      </c>
      <c r="B14" s="193"/>
      <c r="C14" s="191"/>
      <c r="D14" s="210"/>
      <c r="E14" s="193"/>
      <c r="F14" s="191"/>
      <c r="G14" s="210"/>
      <c r="H14" s="193"/>
      <c r="I14" s="191"/>
      <c r="J14" s="210"/>
      <c r="K14" s="193"/>
      <c r="L14" s="191"/>
      <c r="M14" s="210"/>
      <c r="N14" s="193"/>
      <c r="O14" s="212"/>
      <c r="P14" s="210"/>
      <c r="Q14" s="193"/>
      <c r="R14" s="212"/>
      <c r="S14" s="210"/>
    </row>
    <row r="15" spans="1:37">
      <c r="A15" s="189" t="s">
        <v>126</v>
      </c>
      <c r="B15" s="193"/>
      <c r="C15" s="191"/>
      <c r="D15" s="210">
        <f>D10-C11-C12-C13</f>
        <v>-428287.78313770698</v>
      </c>
      <c r="E15" s="193"/>
      <c r="F15" s="191"/>
      <c r="G15" s="210" t="e">
        <f>G10-F11-F12-F13</f>
        <v>#DIV/0!</v>
      </c>
      <c r="H15" s="193"/>
      <c r="I15" s="191"/>
      <c r="J15" s="210" t="e">
        <f>J10-I11-I12-I13</f>
        <v>#DIV/0!</v>
      </c>
      <c r="K15" s="193"/>
      <c r="L15" s="191"/>
      <c r="M15" s="210" t="e">
        <f>M10-L11-L12-L13</f>
        <v>#DIV/0!</v>
      </c>
      <c r="N15" s="193"/>
      <c r="O15" s="191"/>
      <c r="P15" s="210" t="e">
        <f>P10-O11-O12-O13-O14</f>
        <v>#DIV/0!</v>
      </c>
      <c r="Q15" s="193"/>
      <c r="R15" s="191"/>
      <c r="S15" s="210" t="e">
        <f>S10-R11-R12-R13</f>
        <v>#DIV/0!</v>
      </c>
    </row>
    <row r="16" spans="1:37">
      <c r="A16" s="189" t="s">
        <v>127</v>
      </c>
      <c r="B16" s="213"/>
      <c r="C16" s="214"/>
      <c r="D16" s="215">
        <f>D15/'Lista de precios'!C4</f>
        <v>-403.56917139006549</v>
      </c>
      <c r="E16" s="213"/>
      <c r="F16" s="214"/>
      <c r="G16" s="215" t="e">
        <f>G15/'Lista de precios'!E4</f>
        <v>#DIV/0!</v>
      </c>
      <c r="H16" s="213"/>
      <c r="I16" s="214"/>
      <c r="J16" s="215" t="e">
        <f>J15/'Lista de precios'!G4</f>
        <v>#DIV/0!</v>
      </c>
      <c r="K16" s="213"/>
      <c r="L16" s="214"/>
      <c r="M16" s="215" t="e">
        <f>M15/'Lista de precios'!I4</f>
        <v>#DIV/0!</v>
      </c>
      <c r="N16" s="213"/>
      <c r="O16" s="214"/>
      <c r="P16" s="215" t="e">
        <f>P15/'Lista de precios'!K4</f>
        <v>#DIV/0!</v>
      </c>
      <c r="Q16" s="213"/>
      <c r="R16" s="214"/>
      <c r="S16" s="215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 t="s">
        <v>167</v>
      </c>
      <c r="D21" s="112">
        <v>30050</v>
      </c>
      <c r="E21" s="112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1:14">
      <c r="A22" s="112"/>
      <c r="B22" s="112"/>
      <c r="C22" s="109"/>
      <c r="D22" s="112"/>
      <c r="E22" s="109"/>
      <c r="F22" s="109"/>
      <c r="G22" s="109"/>
      <c r="H22" s="112"/>
      <c r="I22" s="109"/>
      <c r="J22" s="109"/>
      <c r="K22" s="109"/>
      <c r="L22" s="109"/>
      <c r="M22" s="109"/>
      <c r="N22" s="109"/>
    </row>
    <row r="23" spans="1:14">
      <c r="A23" s="112"/>
      <c r="B23" s="112"/>
      <c r="C23" s="109"/>
      <c r="D23" s="109"/>
      <c r="E23" s="109"/>
      <c r="F23" s="109"/>
      <c r="G23" s="109"/>
      <c r="H23" s="109"/>
      <c r="I23" s="109"/>
      <c r="J23" s="109"/>
      <c r="K23" s="109"/>
      <c r="L23" s="112"/>
      <c r="M23" s="109"/>
      <c r="N23" s="109"/>
    </row>
    <row r="24" spans="1:14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30050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30050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131</v>
      </c>
      <c r="C40" s="423"/>
      <c r="D40" s="424"/>
      <c r="E40" s="454" t="s">
        <v>132</v>
      </c>
      <c r="F40" s="423"/>
      <c r="G40" s="424"/>
      <c r="H40" s="454" t="s">
        <v>133</v>
      </c>
      <c r="I40" s="423"/>
      <c r="J40" s="424"/>
      <c r="K40" s="454" t="s">
        <v>134</v>
      </c>
      <c r="L40" s="423"/>
      <c r="M40" s="424"/>
      <c r="N40" s="454" t="s">
        <v>135</v>
      </c>
      <c r="O40" s="423"/>
      <c r="P40" s="424"/>
      <c r="Q40" s="454" t="s">
        <v>136</v>
      </c>
      <c r="R40" s="423"/>
      <c r="S40" s="424"/>
      <c r="T40" s="454" t="s">
        <v>137</v>
      </c>
      <c r="U40" s="423"/>
      <c r="V40" s="424"/>
      <c r="W40" s="454" t="s">
        <v>138</v>
      </c>
      <c r="X40" s="423"/>
      <c r="Y40" s="424"/>
      <c r="Z40" s="454" t="s">
        <v>78</v>
      </c>
      <c r="AA40" s="423"/>
      <c r="AB40" s="424"/>
      <c r="AC40" s="454" t="s">
        <v>79</v>
      </c>
      <c r="AD40" s="423"/>
      <c r="AE40" s="424"/>
      <c r="AF40" s="454" t="s">
        <v>80</v>
      </c>
      <c r="AG40" s="423"/>
      <c r="AH40" s="424"/>
      <c r="AI40" s="454" t="s">
        <v>81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71" t="s">
        <v>83</v>
      </c>
      <c r="AG41" s="72" t="s">
        <v>84</v>
      </c>
      <c r="AH41" s="73" t="s">
        <v>85</v>
      </c>
      <c r="AI41" s="71" t="s">
        <v>83</v>
      </c>
      <c r="AJ41" s="72" t="s">
        <v>84</v>
      </c>
      <c r="AK41" s="73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77"/>
      <c r="AG42" s="78"/>
      <c r="AH42" s="79"/>
      <c r="AI42" s="80"/>
      <c r="AJ42" s="81"/>
      <c r="AK42" s="82"/>
    </row>
    <row r="43" spans="1:37" ht="15.75" customHeight="1">
      <c r="A43" s="86" t="s">
        <v>18</v>
      </c>
      <c r="B43" s="87"/>
      <c r="C43" s="88">
        <f>'Lista de precios'!C7</f>
        <v>1114.3125</v>
      </c>
      <c r="D43" s="89">
        <f t="shared" ref="D43:D70" si="1">B43*C43</f>
        <v>0</v>
      </c>
      <c r="E43" s="90"/>
      <c r="F43" s="88">
        <f t="shared" ref="F43:F70" si="2">C43</f>
        <v>1114.3125</v>
      </c>
      <c r="G43" s="89">
        <f t="shared" ref="G43:G70" si="3">F43*E43</f>
        <v>0</v>
      </c>
      <c r="H43" s="87"/>
      <c r="I43" s="88">
        <f>'Lista de precios'!E7</f>
        <v>0</v>
      </c>
      <c r="J43" s="89">
        <f t="shared" ref="J43:J66" si="4">H43*I43</f>
        <v>0</v>
      </c>
      <c r="K43" s="87"/>
      <c r="L43" s="88">
        <f t="shared" ref="L43:L66" si="5">I43</f>
        <v>0</v>
      </c>
      <c r="M43" s="89">
        <f t="shared" ref="M43:M66" si="6">L43*K43</f>
        <v>0</v>
      </c>
      <c r="N43" s="87"/>
      <c r="O43" s="88">
        <f>'Lista de precios'!G7</f>
        <v>0</v>
      </c>
      <c r="P43" s="89">
        <f t="shared" ref="P43:P66" si="7">N43*O43</f>
        <v>0</v>
      </c>
      <c r="Q43" s="87"/>
      <c r="R43" s="88">
        <f t="shared" ref="R43:R66" si="8">O43</f>
        <v>0</v>
      </c>
      <c r="S43" s="89">
        <f t="shared" ref="S43:S66" si="9">R43*Q43</f>
        <v>0</v>
      </c>
      <c r="T43" s="87"/>
      <c r="U43" s="88">
        <f>'Lista de precios'!I7</f>
        <v>0</v>
      </c>
      <c r="V43" s="89">
        <f t="shared" ref="V43:V66" si="10">T43*U43</f>
        <v>0</v>
      </c>
      <c r="W43" s="87"/>
      <c r="X43" s="88">
        <f t="shared" ref="X43:X66" si="11">U43</f>
        <v>0</v>
      </c>
      <c r="Y43" s="89">
        <f t="shared" ref="Y43:Y66" si="12">X43*W43</f>
        <v>0</v>
      </c>
      <c r="Z43" s="87"/>
      <c r="AA43" s="88">
        <f>'Lista de precios'!K7</f>
        <v>0</v>
      </c>
      <c r="AB43" s="89">
        <f t="shared" ref="AB43:AB66" si="13">Z43*AA43</f>
        <v>0</v>
      </c>
      <c r="AC43" s="87"/>
      <c r="AD43" s="88">
        <f t="shared" ref="AD43:AD65" si="14">AA43</f>
        <v>0</v>
      </c>
      <c r="AE43" s="89">
        <f t="shared" ref="AE43:AE66" si="15">AD43*AC43</f>
        <v>0</v>
      </c>
      <c r="AF43" s="87"/>
      <c r="AG43" s="88">
        <f>'Lista de precios'!M7</f>
        <v>0</v>
      </c>
      <c r="AH43" s="89">
        <f t="shared" ref="AH43:AH66" si="16">AF43*AG43</f>
        <v>0</v>
      </c>
      <c r="AI43" s="87"/>
      <c r="AJ43" s="88">
        <f t="shared" ref="AJ43:AJ66" si="17">AG43</f>
        <v>0</v>
      </c>
      <c r="AK43" s="89">
        <f t="shared" ref="AK43:AK66" si="18">AJ43*AI43</f>
        <v>0</v>
      </c>
    </row>
    <row r="44" spans="1:37" ht="15.75" customHeight="1">
      <c r="A44" s="86" t="s">
        <v>19</v>
      </c>
      <c r="B44" s="87"/>
      <c r="C44" s="88">
        <f>'Lista de precios'!C8</f>
        <v>1231.05</v>
      </c>
      <c r="D44" s="89">
        <f t="shared" si="1"/>
        <v>0</v>
      </c>
      <c r="E44" s="87"/>
      <c r="F44" s="88">
        <f t="shared" si="2"/>
        <v>1231.05</v>
      </c>
      <c r="G44" s="89">
        <f t="shared" si="3"/>
        <v>0</v>
      </c>
      <c r="H44" s="87"/>
      <c r="I44" s="88">
        <f>'Lista de precios'!E8</f>
        <v>0</v>
      </c>
      <c r="J44" s="89">
        <f t="shared" si="4"/>
        <v>0</v>
      </c>
      <c r="K44" s="87"/>
      <c r="L44" s="88">
        <f t="shared" si="5"/>
        <v>0</v>
      </c>
      <c r="M44" s="89">
        <f t="shared" si="6"/>
        <v>0</v>
      </c>
      <c r="N44" s="87"/>
      <c r="O44" s="88">
        <f>'Lista de precios'!G8</f>
        <v>0</v>
      </c>
      <c r="P44" s="89">
        <f t="shared" si="7"/>
        <v>0</v>
      </c>
      <c r="Q44" s="87"/>
      <c r="R44" s="88">
        <f t="shared" si="8"/>
        <v>0</v>
      </c>
      <c r="S44" s="89">
        <f t="shared" si="9"/>
        <v>0</v>
      </c>
      <c r="T44" s="87"/>
      <c r="U44" s="88">
        <f>'Lista de precios'!I8</f>
        <v>0</v>
      </c>
      <c r="V44" s="89">
        <f t="shared" si="10"/>
        <v>0</v>
      </c>
      <c r="W44" s="87"/>
      <c r="X44" s="88">
        <f t="shared" si="11"/>
        <v>0</v>
      </c>
      <c r="Y44" s="89">
        <f t="shared" si="12"/>
        <v>0</v>
      </c>
      <c r="Z44" s="90"/>
      <c r="AA44" s="88">
        <f>'Lista de precios'!K8</f>
        <v>0</v>
      </c>
      <c r="AB44" s="89">
        <f t="shared" si="13"/>
        <v>0</v>
      </c>
      <c r="AC44" s="87"/>
      <c r="AD44" s="88">
        <f t="shared" si="14"/>
        <v>0</v>
      </c>
      <c r="AE44" s="89">
        <f t="shared" si="15"/>
        <v>0</v>
      </c>
      <c r="AF44" s="90"/>
      <c r="AG44" s="88">
        <f>'Lista de precios'!M8</f>
        <v>0</v>
      </c>
      <c r="AH44" s="89">
        <f t="shared" si="16"/>
        <v>0</v>
      </c>
      <c r="AI44" s="87"/>
      <c r="AJ44" s="88">
        <f t="shared" si="17"/>
        <v>0</v>
      </c>
      <c r="AK44" s="89">
        <f t="shared" si="18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87"/>
      <c r="F45" s="88">
        <f t="shared" si="2"/>
        <v>1273.5</v>
      </c>
      <c r="G45" s="89">
        <f t="shared" si="3"/>
        <v>0</v>
      </c>
      <c r="H45" s="90"/>
      <c r="I45" s="88">
        <f>'Lista de precios'!E9</f>
        <v>0</v>
      </c>
      <c r="J45" s="89">
        <f t="shared" si="4"/>
        <v>0</v>
      </c>
      <c r="K45" s="87"/>
      <c r="L45" s="88">
        <f t="shared" si="5"/>
        <v>0</v>
      </c>
      <c r="M45" s="89">
        <f t="shared" si="6"/>
        <v>0</v>
      </c>
      <c r="N45" s="87"/>
      <c r="O45" s="88">
        <f>'Lista de precios'!G9</f>
        <v>0</v>
      </c>
      <c r="P45" s="89">
        <f t="shared" si="7"/>
        <v>0</v>
      </c>
      <c r="Q45" s="87"/>
      <c r="R45" s="88">
        <f t="shared" si="8"/>
        <v>0</v>
      </c>
      <c r="S45" s="89">
        <f t="shared" si="9"/>
        <v>0</v>
      </c>
      <c r="T45" s="87"/>
      <c r="U45" s="88">
        <f>'Lista de precios'!I9</f>
        <v>0</v>
      </c>
      <c r="V45" s="89">
        <f t="shared" si="10"/>
        <v>0</v>
      </c>
      <c r="W45" s="87"/>
      <c r="X45" s="88">
        <f t="shared" si="11"/>
        <v>0</v>
      </c>
      <c r="Y45" s="89">
        <f t="shared" si="12"/>
        <v>0</v>
      </c>
      <c r="Z45" s="87"/>
      <c r="AA45" s="88">
        <f>'Lista de precios'!K9</f>
        <v>0</v>
      </c>
      <c r="AB45" s="89">
        <f t="shared" si="13"/>
        <v>0</v>
      </c>
      <c r="AC45" s="87"/>
      <c r="AD45" s="88">
        <f t="shared" si="14"/>
        <v>0</v>
      </c>
      <c r="AE45" s="89">
        <f t="shared" si="15"/>
        <v>0</v>
      </c>
      <c r="AF45" s="87"/>
      <c r="AG45" s="88">
        <f>'Lista de precios'!M9</f>
        <v>0</v>
      </c>
      <c r="AH45" s="89">
        <f t="shared" si="16"/>
        <v>0</v>
      </c>
      <c r="AI45" s="90"/>
      <c r="AJ45" s="88">
        <f t="shared" si="17"/>
        <v>0</v>
      </c>
      <c r="AK45" s="89">
        <f t="shared" si="18"/>
        <v>0</v>
      </c>
    </row>
    <row r="46" spans="1:37" ht="15.75" customHeight="1">
      <c r="A46" s="86" t="s">
        <v>21</v>
      </c>
      <c r="B46" s="90"/>
      <c r="C46" s="88">
        <f>'Lista de precios'!C10</f>
        <v>4775.625</v>
      </c>
      <c r="D46" s="89">
        <f t="shared" si="1"/>
        <v>0</v>
      </c>
      <c r="E46" s="87"/>
      <c r="F46" s="88">
        <f t="shared" si="2"/>
        <v>4775.625</v>
      </c>
      <c r="G46" s="89">
        <f t="shared" si="3"/>
        <v>0</v>
      </c>
      <c r="H46" s="90"/>
      <c r="I46" s="88">
        <f>'Lista de precios'!E10</f>
        <v>0</v>
      </c>
      <c r="J46" s="89">
        <f t="shared" si="4"/>
        <v>0</v>
      </c>
      <c r="K46" s="90"/>
      <c r="L46" s="88">
        <f t="shared" si="5"/>
        <v>0</v>
      </c>
      <c r="M46" s="89">
        <f t="shared" si="6"/>
        <v>0</v>
      </c>
      <c r="N46" s="87"/>
      <c r="O46" s="88">
        <f>'Lista de precios'!G10</f>
        <v>0</v>
      </c>
      <c r="P46" s="89">
        <f t="shared" si="7"/>
        <v>0</v>
      </c>
      <c r="Q46" s="87"/>
      <c r="R46" s="88">
        <f t="shared" si="8"/>
        <v>0</v>
      </c>
      <c r="S46" s="89">
        <f t="shared" si="9"/>
        <v>0</v>
      </c>
      <c r="T46" s="90"/>
      <c r="U46" s="88">
        <f>'Lista de precios'!I10</f>
        <v>0</v>
      </c>
      <c r="V46" s="89">
        <f t="shared" si="10"/>
        <v>0</v>
      </c>
      <c r="W46" s="90"/>
      <c r="X46" s="88">
        <f t="shared" si="11"/>
        <v>0</v>
      </c>
      <c r="Y46" s="89">
        <f t="shared" si="12"/>
        <v>0</v>
      </c>
      <c r="Z46" s="90"/>
      <c r="AA46" s="88">
        <f>'Lista de precios'!K10</f>
        <v>0</v>
      </c>
      <c r="AB46" s="89">
        <f t="shared" si="13"/>
        <v>0</v>
      </c>
      <c r="AC46" s="90"/>
      <c r="AD46" s="88">
        <f t="shared" si="14"/>
        <v>0</v>
      </c>
      <c r="AE46" s="89">
        <f t="shared" si="15"/>
        <v>0</v>
      </c>
      <c r="AF46" s="90"/>
      <c r="AG46" s="88">
        <f>'Lista de precios'!M10</f>
        <v>0</v>
      </c>
      <c r="AH46" s="89">
        <f t="shared" si="16"/>
        <v>0</v>
      </c>
      <c r="AI46" s="90"/>
      <c r="AJ46" s="88">
        <f t="shared" si="17"/>
        <v>0</v>
      </c>
      <c r="AK46" s="89">
        <f t="shared" si="18"/>
        <v>0</v>
      </c>
    </row>
    <row r="47" spans="1:37" ht="15.75" customHeight="1">
      <c r="A47" s="86" t="s">
        <v>22</v>
      </c>
      <c r="B47" s="90"/>
      <c r="C47" s="88">
        <f>'Lista de precios'!C11</f>
        <v>4775.625</v>
      </c>
      <c r="D47" s="98">
        <f t="shared" si="1"/>
        <v>0</v>
      </c>
      <c r="E47" s="100"/>
      <c r="F47" s="88">
        <f t="shared" si="2"/>
        <v>4775.625</v>
      </c>
      <c r="G47" s="89">
        <f t="shared" si="3"/>
        <v>0</v>
      </c>
      <c r="H47" s="87"/>
      <c r="I47" s="88">
        <f>'Lista de precios'!E11</f>
        <v>0</v>
      </c>
      <c r="J47" s="98">
        <f t="shared" si="4"/>
        <v>0</v>
      </c>
      <c r="K47" s="100"/>
      <c r="L47" s="88">
        <f t="shared" si="5"/>
        <v>0</v>
      </c>
      <c r="M47" s="89">
        <f t="shared" si="6"/>
        <v>0</v>
      </c>
      <c r="N47" s="90"/>
      <c r="O47" s="88">
        <f>'Lista de precios'!G11</f>
        <v>0</v>
      </c>
      <c r="P47" s="98">
        <f t="shared" si="7"/>
        <v>0</v>
      </c>
      <c r="Q47" s="100"/>
      <c r="R47" s="88">
        <f t="shared" si="8"/>
        <v>0</v>
      </c>
      <c r="S47" s="89">
        <f t="shared" si="9"/>
        <v>0</v>
      </c>
      <c r="T47" s="90"/>
      <c r="U47" s="88">
        <f>'Lista de precios'!I11</f>
        <v>0</v>
      </c>
      <c r="V47" s="98">
        <f t="shared" si="10"/>
        <v>0</v>
      </c>
      <c r="W47" s="99"/>
      <c r="X47" s="88">
        <f t="shared" si="11"/>
        <v>0</v>
      </c>
      <c r="Y47" s="89">
        <f t="shared" si="12"/>
        <v>0</v>
      </c>
      <c r="Z47" s="90"/>
      <c r="AA47" s="88">
        <f>'Lista de precios'!K11</f>
        <v>0</v>
      </c>
      <c r="AB47" s="98">
        <f t="shared" si="13"/>
        <v>0</v>
      </c>
      <c r="AC47" s="99"/>
      <c r="AD47" s="88">
        <f t="shared" si="14"/>
        <v>0</v>
      </c>
      <c r="AE47" s="89">
        <f t="shared" si="15"/>
        <v>0</v>
      </c>
      <c r="AF47" s="90"/>
      <c r="AG47" s="88">
        <f>'Lista de precios'!M11</f>
        <v>0</v>
      </c>
      <c r="AH47" s="98">
        <f t="shared" si="16"/>
        <v>0</v>
      </c>
      <c r="AI47" s="99"/>
      <c r="AJ47" s="88">
        <f t="shared" si="17"/>
        <v>0</v>
      </c>
      <c r="AK47" s="89">
        <f t="shared" si="18"/>
        <v>0</v>
      </c>
    </row>
    <row r="48" spans="1:37" ht="15.75" customHeight="1">
      <c r="A48" s="86" t="s">
        <v>23</v>
      </c>
      <c r="B48" s="90">
        <v>3</v>
      </c>
      <c r="C48" s="88">
        <f>'Lista de precios'!C12</f>
        <v>4987.875</v>
      </c>
      <c r="D48" s="98">
        <f t="shared" si="1"/>
        <v>14963.625</v>
      </c>
      <c r="E48" s="100"/>
      <c r="F48" s="88">
        <f t="shared" si="2"/>
        <v>4987.875</v>
      </c>
      <c r="G48" s="89">
        <f t="shared" si="3"/>
        <v>0</v>
      </c>
      <c r="H48" s="87"/>
      <c r="I48" s="88">
        <f>'Lista de precios'!E12</f>
        <v>0</v>
      </c>
      <c r="J48" s="98">
        <f t="shared" si="4"/>
        <v>0</v>
      </c>
      <c r="K48" s="100"/>
      <c r="L48" s="88">
        <f t="shared" si="5"/>
        <v>0</v>
      </c>
      <c r="M48" s="89">
        <f t="shared" si="6"/>
        <v>0</v>
      </c>
      <c r="N48" s="87"/>
      <c r="O48" s="88">
        <f>'Lista de precios'!G12</f>
        <v>0</v>
      </c>
      <c r="P48" s="98">
        <f t="shared" si="7"/>
        <v>0</v>
      </c>
      <c r="Q48" s="100"/>
      <c r="R48" s="88">
        <f t="shared" si="8"/>
        <v>0</v>
      </c>
      <c r="S48" s="89">
        <f t="shared" si="9"/>
        <v>0</v>
      </c>
      <c r="T48" s="90"/>
      <c r="U48" s="88">
        <f>'Lista de precios'!I12</f>
        <v>0</v>
      </c>
      <c r="V48" s="98">
        <f t="shared" si="10"/>
        <v>0</v>
      </c>
      <c r="W48" s="100"/>
      <c r="X48" s="88">
        <f t="shared" si="11"/>
        <v>0</v>
      </c>
      <c r="Y48" s="89">
        <f t="shared" si="12"/>
        <v>0</v>
      </c>
      <c r="Z48" s="90"/>
      <c r="AA48" s="88">
        <f>'Lista de precios'!K12</f>
        <v>0</v>
      </c>
      <c r="AB48" s="98">
        <f t="shared" si="13"/>
        <v>0</v>
      </c>
      <c r="AC48" s="99"/>
      <c r="AD48" s="88">
        <f t="shared" si="14"/>
        <v>0</v>
      </c>
      <c r="AE48" s="89">
        <f t="shared" si="15"/>
        <v>0</v>
      </c>
      <c r="AF48" s="90"/>
      <c r="AG48" s="88">
        <f>'Lista de precios'!M12</f>
        <v>0</v>
      </c>
      <c r="AH48" s="98">
        <f t="shared" si="16"/>
        <v>0</v>
      </c>
      <c r="AI48" s="99"/>
      <c r="AJ48" s="88">
        <f t="shared" si="17"/>
        <v>0</v>
      </c>
      <c r="AK48" s="89">
        <f t="shared" si="18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100"/>
      <c r="F49" s="88">
        <f t="shared" si="2"/>
        <v>477.5625</v>
      </c>
      <c r="G49" s="89">
        <f t="shared" si="3"/>
        <v>0</v>
      </c>
      <c r="H49" s="87"/>
      <c r="I49" s="88">
        <f>'Lista de precios'!E13</f>
        <v>0</v>
      </c>
      <c r="J49" s="98">
        <f t="shared" si="4"/>
        <v>0</v>
      </c>
      <c r="K49" s="100"/>
      <c r="L49" s="88">
        <f t="shared" si="5"/>
        <v>0</v>
      </c>
      <c r="M49" s="89">
        <f t="shared" si="6"/>
        <v>0</v>
      </c>
      <c r="N49" s="87"/>
      <c r="O49" s="88">
        <f>'Lista de precios'!G13</f>
        <v>0</v>
      </c>
      <c r="P49" s="98">
        <f t="shared" si="7"/>
        <v>0</v>
      </c>
      <c r="Q49" s="100"/>
      <c r="R49" s="88">
        <f t="shared" si="8"/>
        <v>0</v>
      </c>
      <c r="S49" s="89">
        <f t="shared" si="9"/>
        <v>0</v>
      </c>
      <c r="T49" s="87"/>
      <c r="U49" s="88">
        <f>'Lista de precios'!I13</f>
        <v>0</v>
      </c>
      <c r="V49" s="98">
        <f t="shared" si="10"/>
        <v>0</v>
      </c>
      <c r="W49" s="100"/>
      <c r="X49" s="88">
        <f t="shared" si="11"/>
        <v>0</v>
      </c>
      <c r="Y49" s="89">
        <f t="shared" si="12"/>
        <v>0</v>
      </c>
      <c r="Z49" s="87"/>
      <c r="AA49" s="88">
        <f>'Lista de precios'!K13</f>
        <v>0</v>
      </c>
      <c r="AB49" s="98">
        <f t="shared" si="13"/>
        <v>0</v>
      </c>
      <c r="AC49" s="99"/>
      <c r="AD49" s="88">
        <f t="shared" si="14"/>
        <v>0</v>
      </c>
      <c r="AE49" s="89">
        <f t="shared" si="15"/>
        <v>0</v>
      </c>
      <c r="AF49" s="87"/>
      <c r="AG49" s="88">
        <f>'Lista de precios'!M13</f>
        <v>0</v>
      </c>
      <c r="AH49" s="98">
        <f t="shared" si="16"/>
        <v>0</v>
      </c>
      <c r="AI49" s="99"/>
      <c r="AJ49" s="88">
        <f t="shared" si="17"/>
        <v>0</v>
      </c>
      <c r="AK49" s="89">
        <f t="shared" si="18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100"/>
      <c r="F50" s="88">
        <f t="shared" si="2"/>
        <v>742.875</v>
      </c>
      <c r="G50" s="89">
        <f t="shared" si="3"/>
        <v>0</v>
      </c>
      <c r="H50" s="90"/>
      <c r="I50" s="88">
        <f>'Lista de precios'!E14</f>
        <v>0</v>
      </c>
      <c r="J50" s="98">
        <f t="shared" si="4"/>
        <v>0</v>
      </c>
      <c r="K50" s="100"/>
      <c r="L50" s="88">
        <f t="shared" si="5"/>
        <v>0</v>
      </c>
      <c r="M50" s="89">
        <f t="shared" si="6"/>
        <v>0</v>
      </c>
      <c r="N50" s="87"/>
      <c r="O50" s="88">
        <f>'Lista de precios'!G14</f>
        <v>0</v>
      </c>
      <c r="P50" s="98">
        <f t="shared" si="7"/>
        <v>0</v>
      </c>
      <c r="Q50" s="99"/>
      <c r="R50" s="88">
        <f t="shared" si="8"/>
        <v>0</v>
      </c>
      <c r="S50" s="89">
        <f t="shared" si="9"/>
        <v>0</v>
      </c>
      <c r="T50" s="90"/>
      <c r="U50" s="88">
        <f>'Lista de precios'!I14</f>
        <v>0</v>
      </c>
      <c r="V50" s="98">
        <f t="shared" si="10"/>
        <v>0</v>
      </c>
      <c r="W50" s="99"/>
      <c r="X50" s="88">
        <f t="shared" si="11"/>
        <v>0</v>
      </c>
      <c r="Y50" s="89">
        <f t="shared" si="12"/>
        <v>0</v>
      </c>
      <c r="Z50" s="90"/>
      <c r="AA50" s="88">
        <f>'Lista de precios'!K14</f>
        <v>0</v>
      </c>
      <c r="AB50" s="98">
        <f t="shared" si="13"/>
        <v>0</v>
      </c>
      <c r="AC50" s="99"/>
      <c r="AD50" s="88">
        <f t="shared" si="14"/>
        <v>0</v>
      </c>
      <c r="AE50" s="89">
        <f t="shared" si="15"/>
        <v>0</v>
      </c>
      <c r="AF50" s="90"/>
      <c r="AG50" s="88">
        <f>'Lista de precios'!M14</f>
        <v>0</v>
      </c>
      <c r="AH50" s="98">
        <f t="shared" si="16"/>
        <v>0</v>
      </c>
      <c r="AI50" s="99"/>
      <c r="AJ50" s="88">
        <f t="shared" si="17"/>
        <v>0</v>
      </c>
      <c r="AK50" s="89">
        <f t="shared" si="18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 t="shared" si="2"/>
        <v>2207.4</v>
      </c>
      <c r="G51" s="89">
        <f t="shared" si="3"/>
        <v>0</v>
      </c>
      <c r="H51" s="87"/>
      <c r="I51" s="88">
        <f>'Lista de precios'!E15</f>
        <v>0</v>
      </c>
      <c r="J51" s="98">
        <f t="shared" si="4"/>
        <v>0</v>
      </c>
      <c r="K51" s="100"/>
      <c r="L51" s="88">
        <f t="shared" si="5"/>
        <v>0</v>
      </c>
      <c r="M51" s="89">
        <f t="shared" si="6"/>
        <v>0</v>
      </c>
      <c r="N51" s="87"/>
      <c r="O51" s="88">
        <f>'Lista de precios'!G15</f>
        <v>0</v>
      </c>
      <c r="P51" s="98">
        <f t="shared" si="7"/>
        <v>0</v>
      </c>
      <c r="Q51" s="100"/>
      <c r="R51" s="88">
        <f t="shared" si="8"/>
        <v>0</v>
      </c>
      <c r="S51" s="89">
        <f t="shared" si="9"/>
        <v>0</v>
      </c>
      <c r="T51" s="87"/>
      <c r="U51" s="88">
        <f>'Lista de precios'!I15</f>
        <v>0</v>
      </c>
      <c r="V51" s="98">
        <f t="shared" si="10"/>
        <v>0</v>
      </c>
      <c r="W51" s="100"/>
      <c r="X51" s="88">
        <f t="shared" si="11"/>
        <v>0</v>
      </c>
      <c r="Y51" s="89">
        <f t="shared" si="12"/>
        <v>0</v>
      </c>
      <c r="Z51" s="87"/>
      <c r="AA51" s="88">
        <f>'Lista de precios'!K15</f>
        <v>0</v>
      </c>
      <c r="AB51" s="98">
        <f t="shared" si="13"/>
        <v>0</v>
      </c>
      <c r="AC51" s="100"/>
      <c r="AD51" s="88">
        <f t="shared" si="14"/>
        <v>0</v>
      </c>
      <c r="AE51" s="89">
        <f t="shared" si="15"/>
        <v>0</v>
      </c>
      <c r="AF51" s="90"/>
      <c r="AG51" s="88">
        <f>'Lista de precios'!M15</f>
        <v>0</v>
      </c>
      <c r="AH51" s="98">
        <f t="shared" si="16"/>
        <v>0</v>
      </c>
      <c r="AI51" s="100"/>
      <c r="AJ51" s="88">
        <f t="shared" si="17"/>
        <v>0</v>
      </c>
      <c r="AK51" s="89">
        <f t="shared" si="18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 t="shared" si="2"/>
        <v>4733.1750000000002</v>
      </c>
      <c r="G52" s="89">
        <f t="shared" si="3"/>
        <v>0</v>
      </c>
      <c r="H52" s="87"/>
      <c r="I52" s="88">
        <f>'Lista de precios'!E16</f>
        <v>0</v>
      </c>
      <c r="J52" s="98">
        <f t="shared" si="4"/>
        <v>0</v>
      </c>
      <c r="K52" s="100"/>
      <c r="L52" s="88">
        <f t="shared" si="5"/>
        <v>0</v>
      </c>
      <c r="M52" s="89">
        <f t="shared" si="6"/>
        <v>0</v>
      </c>
      <c r="N52" s="87"/>
      <c r="O52" s="88">
        <f>'Lista de precios'!G16</f>
        <v>0</v>
      </c>
      <c r="P52" s="98">
        <f t="shared" si="7"/>
        <v>0</v>
      </c>
      <c r="Q52" s="100"/>
      <c r="R52" s="88">
        <f t="shared" si="8"/>
        <v>0</v>
      </c>
      <c r="S52" s="89">
        <f t="shared" si="9"/>
        <v>0</v>
      </c>
      <c r="T52" s="87"/>
      <c r="U52" s="88">
        <f>'Lista de precios'!I16</f>
        <v>0</v>
      </c>
      <c r="V52" s="98">
        <f t="shared" si="10"/>
        <v>0</v>
      </c>
      <c r="W52" s="100"/>
      <c r="X52" s="88">
        <f t="shared" si="11"/>
        <v>0</v>
      </c>
      <c r="Y52" s="89">
        <f t="shared" si="12"/>
        <v>0</v>
      </c>
      <c r="Z52" s="87"/>
      <c r="AA52" s="88">
        <f>'Lista de precios'!K16</f>
        <v>0</v>
      </c>
      <c r="AB52" s="98">
        <f t="shared" si="13"/>
        <v>0</v>
      </c>
      <c r="AC52" s="99"/>
      <c r="AD52" s="88">
        <f t="shared" si="14"/>
        <v>0</v>
      </c>
      <c r="AE52" s="89">
        <f t="shared" si="15"/>
        <v>0</v>
      </c>
      <c r="AF52" s="87"/>
      <c r="AG52" s="88">
        <f>'Lista de precios'!M16</f>
        <v>0</v>
      </c>
      <c r="AH52" s="98">
        <f t="shared" si="16"/>
        <v>0</v>
      </c>
      <c r="AI52" s="99"/>
      <c r="AJ52" s="88">
        <f t="shared" si="17"/>
        <v>0</v>
      </c>
      <c r="AK52" s="89">
        <f t="shared" si="18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100"/>
      <c r="F53" s="88">
        <f t="shared" si="2"/>
        <v>742.875</v>
      </c>
      <c r="G53" s="89">
        <f t="shared" si="3"/>
        <v>0</v>
      </c>
      <c r="H53" s="87"/>
      <c r="I53" s="88">
        <f>'Lista de precios'!E17</f>
        <v>0</v>
      </c>
      <c r="J53" s="98">
        <f t="shared" si="4"/>
        <v>0</v>
      </c>
      <c r="K53" s="100"/>
      <c r="L53" s="88">
        <f t="shared" si="5"/>
        <v>0</v>
      </c>
      <c r="M53" s="89">
        <f t="shared" si="6"/>
        <v>0</v>
      </c>
      <c r="N53" s="90"/>
      <c r="O53" s="88">
        <f>'Lista de precios'!G17</f>
        <v>0</v>
      </c>
      <c r="P53" s="98">
        <f t="shared" si="7"/>
        <v>0</v>
      </c>
      <c r="Q53" s="99"/>
      <c r="R53" s="88">
        <f t="shared" si="8"/>
        <v>0</v>
      </c>
      <c r="S53" s="89">
        <f t="shared" si="9"/>
        <v>0</v>
      </c>
      <c r="T53" s="90"/>
      <c r="U53" s="88">
        <f>'Lista de precios'!I17</f>
        <v>0</v>
      </c>
      <c r="V53" s="98">
        <f t="shared" si="10"/>
        <v>0</v>
      </c>
      <c r="W53" s="99"/>
      <c r="X53" s="88">
        <f t="shared" si="11"/>
        <v>0</v>
      </c>
      <c r="Y53" s="89">
        <f t="shared" si="12"/>
        <v>0</v>
      </c>
      <c r="Z53" s="90"/>
      <c r="AA53" s="88">
        <f>'Lista de precios'!K17</f>
        <v>0</v>
      </c>
      <c r="AB53" s="98">
        <f t="shared" si="13"/>
        <v>0</v>
      </c>
      <c r="AC53" s="99"/>
      <c r="AD53" s="88">
        <f t="shared" si="14"/>
        <v>0</v>
      </c>
      <c r="AE53" s="89">
        <f t="shared" si="15"/>
        <v>0</v>
      </c>
      <c r="AF53" s="90"/>
      <c r="AG53" s="88">
        <f>'Lista de precios'!M17</f>
        <v>0</v>
      </c>
      <c r="AH53" s="98">
        <f t="shared" si="16"/>
        <v>0</v>
      </c>
      <c r="AI53" s="99"/>
      <c r="AJ53" s="88">
        <f t="shared" si="17"/>
        <v>0</v>
      </c>
      <c r="AK53" s="89">
        <f t="shared" si="18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 t="shared" si="2"/>
        <v>3289.875</v>
      </c>
      <c r="G54" s="89">
        <f t="shared" si="3"/>
        <v>0</v>
      </c>
      <c r="H54" s="87"/>
      <c r="I54" s="88">
        <f>'Lista de precios'!E18</f>
        <v>0</v>
      </c>
      <c r="J54" s="98">
        <f t="shared" si="4"/>
        <v>0</v>
      </c>
      <c r="K54" s="100"/>
      <c r="L54" s="88">
        <f t="shared" si="5"/>
        <v>0</v>
      </c>
      <c r="M54" s="89">
        <f t="shared" si="6"/>
        <v>0</v>
      </c>
      <c r="N54" s="87"/>
      <c r="O54" s="88">
        <f>'Lista de precios'!G18</f>
        <v>0</v>
      </c>
      <c r="P54" s="98">
        <f t="shared" si="7"/>
        <v>0</v>
      </c>
      <c r="Q54" s="100"/>
      <c r="R54" s="88">
        <f t="shared" si="8"/>
        <v>0</v>
      </c>
      <c r="S54" s="89">
        <f t="shared" si="9"/>
        <v>0</v>
      </c>
      <c r="T54" s="87"/>
      <c r="U54" s="88">
        <f>'Lista de precios'!I18</f>
        <v>0</v>
      </c>
      <c r="V54" s="98">
        <f t="shared" si="10"/>
        <v>0</v>
      </c>
      <c r="W54" s="100"/>
      <c r="X54" s="88">
        <f t="shared" si="11"/>
        <v>0</v>
      </c>
      <c r="Y54" s="89">
        <f t="shared" si="12"/>
        <v>0</v>
      </c>
      <c r="Z54" s="87"/>
      <c r="AA54" s="88">
        <f>'Lista de precios'!K18</f>
        <v>0</v>
      </c>
      <c r="AB54" s="98">
        <f t="shared" si="13"/>
        <v>0</v>
      </c>
      <c r="AC54" s="99"/>
      <c r="AD54" s="88">
        <f t="shared" si="14"/>
        <v>0</v>
      </c>
      <c r="AE54" s="89">
        <f t="shared" si="15"/>
        <v>0</v>
      </c>
      <c r="AF54" s="87"/>
      <c r="AG54" s="88">
        <f>'Lista de precios'!M18</f>
        <v>0</v>
      </c>
      <c r="AH54" s="98">
        <f t="shared" si="16"/>
        <v>0</v>
      </c>
      <c r="AI54" s="99"/>
      <c r="AJ54" s="88">
        <f t="shared" si="17"/>
        <v>0</v>
      </c>
      <c r="AK54" s="89">
        <f t="shared" si="18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 t="shared" si="2"/>
        <v>530.625</v>
      </c>
      <c r="G55" s="89">
        <f t="shared" si="3"/>
        <v>0</v>
      </c>
      <c r="H55" s="87"/>
      <c r="I55" s="88">
        <f>'Lista de precios'!E19</f>
        <v>0</v>
      </c>
      <c r="J55" s="98">
        <f t="shared" si="4"/>
        <v>0</v>
      </c>
      <c r="K55" s="100"/>
      <c r="L55" s="88">
        <f t="shared" si="5"/>
        <v>0</v>
      </c>
      <c r="M55" s="89">
        <f t="shared" si="6"/>
        <v>0</v>
      </c>
      <c r="N55" s="87"/>
      <c r="O55" s="88">
        <f>'Lista de precios'!G19</f>
        <v>0</v>
      </c>
      <c r="P55" s="98">
        <f t="shared" si="7"/>
        <v>0</v>
      </c>
      <c r="Q55" s="100"/>
      <c r="R55" s="88">
        <f t="shared" si="8"/>
        <v>0</v>
      </c>
      <c r="S55" s="89">
        <f t="shared" si="9"/>
        <v>0</v>
      </c>
      <c r="T55" s="87"/>
      <c r="U55" s="88">
        <f>'Lista de precios'!I19</f>
        <v>0</v>
      </c>
      <c r="V55" s="98">
        <f t="shared" si="10"/>
        <v>0</v>
      </c>
      <c r="W55" s="100"/>
      <c r="X55" s="88">
        <f t="shared" si="11"/>
        <v>0</v>
      </c>
      <c r="Y55" s="89">
        <f t="shared" si="12"/>
        <v>0</v>
      </c>
      <c r="Z55" s="87"/>
      <c r="AA55" s="88">
        <f>'Lista de precios'!K19</f>
        <v>0</v>
      </c>
      <c r="AB55" s="98">
        <f t="shared" si="13"/>
        <v>0</v>
      </c>
      <c r="AC55" s="100"/>
      <c r="AD55" s="88">
        <f t="shared" si="14"/>
        <v>0</v>
      </c>
      <c r="AE55" s="89">
        <f t="shared" si="15"/>
        <v>0</v>
      </c>
      <c r="AF55" s="87"/>
      <c r="AG55" s="88">
        <f>'Lista de precios'!M19</f>
        <v>0</v>
      </c>
      <c r="AH55" s="98">
        <f t="shared" si="16"/>
        <v>0</v>
      </c>
      <c r="AI55" s="100"/>
      <c r="AJ55" s="88">
        <f t="shared" si="17"/>
        <v>0</v>
      </c>
      <c r="AK55" s="89">
        <f t="shared" si="18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100"/>
      <c r="F56" s="88">
        <f t="shared" si="2"/>
        <v>647.36249999999995</v>
      </c>
      <c r="G56" s="89">
        <f t="shared" si="3"/>
        <v>0</v>
      </c>
      <c r="H56" s="87"/>
      <c r="I56" s="88">
        <f>'Lista de precios'!E20</f>
        <v>0</v>
      </c>
      <c r="J56" s="98">
        <f t="shared" si="4"/>
        <v>0</v>
      </c>
      <c r="K56" s="100"/>
      <c r="L56" s="88">
        <f t="shared" si="5"/>
        <v>0</v>
      </c>
      <c r="M56" s="89">
        <f t="shared" si="6"/>
        <v>0</v>
      </c>
      <c r="N56" s="87"/>
      <c r="O56" s="88">
        <f>'Lista de precios'!G20</f>
        <v>0</v>
      </c>
      <c r="P56" s="98">
        <f t="shared" si="7"/>
        <v>0</v>
      </c>
      <c r="Q56" s="100"/>
      <c r="R56" s="88">
        <f t="shared" si="8"/>
        <v>0</v>
      </c>
      <c r="S56" s="89">
        <f t="shared" si="9"/>
        <v>0</v>
      </c>
      <c r="T56" s="87"/>
      <c r="U56" s="88">
        <f>'Lista de precios'!I20</f>
        <v>0</v>
      </c>
      <c r="V56" s="98">
        <f t="shared" si="10"/>
        <v>0</v>
      </c>
      <c r="W56" s="100"/>
      <c r="X56" s="88">
        <f t="shared" si="11"/>
        <v>0</v>
      </c>
      <c r="Y56" s="89">
        <f t="shared" si="12"/>
        <v>0</v>
      </c>
      <c r="Z56" s="87"/>
      <c r="AA56" s="88">
        <f>'Lista de precios'!K20</f>
        <v>0</v>
      </c>
      <c r="AB56" s="98">
        <f t="shared" si="13"/>
        <v>0</v>
      </c>
      <c r="AC56" s="100"/>
      <c r="AD56" s="88">
        <f t="shared" si="14"/>
        <v>0</v>
      </c>
      <c r="AE56" s="89">
        <f t="shared" si="15"/>
        <v>0</v>
      </c>
      <c r="AF56" s="87"/>
      <c r="AG56" s="88">
        <f>'Lista de precios'!M20</f>
        <v>0</v>
      </c>
      <c r="AH56" s="98">
        <f t="shared" si="16"/>
        <v>0</v>
      </c>
      <c r="AI56" s="100"/>
      <c r="AJ56" s="88">
        <f t="shared" si="17"/>
        <v>0</v>
      </c>
      <c r="AK56" s="89">
        <f t="shared" si="18"/>
        <v>0</v>
      </c>
    </row>
    <row r="57" spans="1:37" ht="15.75" customHeight="1">
      <c r="A57" s="86" t="s">
        <v>32</v>
      </c>
      <c r="B57" s="90"/>
      <c r="C57" s="88">
        <f>'Lista de precios'!C21</f>
        <v>4775.625</v>
      </c>
      <c r="D57" s="98">
        <f t="shared" si="1"/>
        <v>0</v>
      </c>
      <c r="E57" s="99"/>
      <c r="F57" s="88">
        <f t="shared" si="2"/>
        <v>4775.625</v>
      </c>
      <c r="G57" s="89">
        <f t="shared" si="3"/>
        <v>0</v>
      </c>
      <c r="H57" s="90"/>
      <c r="I57" s="88">
        <f>'Lista de precios'!E21</f>
        <v>0</v>
      </c>
      <c r="J57" s="98">
        <f t="shared" si="4"/>
        <v>0</v>
      </c>
      <c r="K57" s="99"/>
      <c r="L57" s="88">
        <f t="shared" si="5"/>
        <v>0</v>
      </c>
      <c r="M57" s="89">
        <f t="shared" si="6"/>
        <v>0</v>
      </c>
      <c r="N57" s="90"/>
      <c r="O57" s="88">
        <f>'Lista de precios'!G21</f>
        <v>0</v>
      </c>
      <c r="P57" s="98">
        <f t="shared" si="7"/>
        <v>0</v>
      </c>
      <c r="Q57" s="99"/>
      <c r="R57" s="88">
        <f t="shared" si="8"/>
        <v>0</v>
      </c>
      <c r="S57" s="89">
        <f t="shared" si="9"/>
        <v>0</v>
      </c>
      <c r="T57" s="90"/>
      <c r="U57" s="88">
        <f>'Lista de precios'!I21</f>
        <v>0</v>
      </c>
      <c r="V57" s="98">
        <f t="shared" si="10"/>
        <v>0</v>
      </c>
      <c r="W57" s="99"/>
      <c r="X57" s="88">
        <f t="shared" si="11"/>
        <v>0</v>
      </c>
      <c r="Y57" s="89">
        <f t="shared" si="12"/>
        <v>0</v>
      </c>
      <c r="Z57" s="90"/>
      <c r="AA57" s="88">
        <f>'Lista de precios'!K21</f>
        <v>0</v>
      </c>
      <c r="AB57" s="98">
        <f t="shared" si="13"/>
        <v>0</v>
      </c>
      <c r="AC57" s="99"/>
      <c r="AD57" s="88">
        <f t="shared" si="14"/>
        <v>0</v>
      </c>
      <c r="AE57" s="89">
        <f t="shared" si="15"/>
        <v>0</v>
      </c>
      <c r="AF57" s="90"/>
      <c r="AG57" s="88">
        <f>'Lista de precios'!M21</f>
        <v>0</v>
      </c>
      <c r="AH57" s="98">
        <f t="shared" si="16"/>
        <v>0</v>
      </c>
      <c r="AI57" s="99"/>
      <c r="AJ57" s="88">
        <f t="shared" si="17"/>
        <v>0</v>
      </c>
      <c r="AK57" s="89">
        <f t="shared" si="18"/>
        <v>0</v>
      </c>
    </row>
    <row r="58" spans="1:37" ht="15.75" customHeight="1">
      <c r="A58" s="86" t="s">
        <v>33</v>
      </c>
      <c r="B58" s="90"/>
      <c r="C58" s="88">
        <f>'Lista de precios'!C22</f>
        <v>4775.625</v>
      </c>
      <c r="D58" s="98">
        <f t="shared" si="1"/>
        <v>0</v>
      </c>
      <c r="E58" s="99"/>
      <c r="F58" s="88">
        <f t="shared" si="2"/>
        <v>4775.625</v>
      </c>
      <c r="G58" s="89">
        <f t="shared" si="3"/>
        <v>0</v>
      </c>
      <c r="H58" s="90"/>
      <c r="I58" s="88">
        <f>'Lista de precios'!E22</f>
        <v>0</v>
      </c>
      <c r="J58" s="98">
        <f t="shared" si="4"/>
        <v>0</v>
      </c>
      <c r="K58" s="99"/>
      <c r="L58" s="88">
        <f t="shared" si="5"/>
        <v>0</v>
      </c>
      <c r="M58" s="89">
        <f t="shared" si="6"/>
        <v>0</v>
      </c>
      <c r="N58" s="90"/>
      <c r="O58" s="88">
        <f>'Lista de precios'!G22</f>
        <v>0</v>
      </c>
      <c r="P58" s="98">
        <f t="shared" si="7"/>
        <v>0</v>
      </c>
      <c r="Q58" s="99"/>
      <c r="R58" s="88">
        <f t="shared" si="8"/>
        <v>0</v>
      </c>
      <c r="S58" s="89">
        <f t="shared" si="9"/>
        <v>0</v>
      </c>
      <c r="T58" s="90"/>
      <c r="U58" s="88">
        <f>'Lista de precios'!I22</f>
        <v>0</v>
      </c>
      <c r="V58" s="98">
        <f t="shared" si="10"/>
        <v>0</v>
      </c>
      <c r="W58" s="99"/>
      <c r="X58" s="88">
        <f t="shared" si="11"/>
        <v>0</v>
      </c>
      <c r="Y58" s="89">
        <f t="shared" si="12"/>
        <v>0</v>
      </c>
      <c r="Z58" s="90"/>
      <c r="AA58" s="88">
        <f>'Lista de precios'!K22</f>
        <v>0</v>
      </c>
      <c r="AB58" s="98">
        <f t="shared" si="13"/>
        <v>0</v>
      </c>
      <c r="AC58" s="99"/>
      <c r="AD58" s="88">
        <f t="shared" si="14"/>
        <v>0</v>
      </c>
      <c r="AE58" s="89">
        <f t="shared" si="15"/>
        <v>0</v>
      </c>
      <c r="AF58" s="90"/>
      <c r="AG58" s="88">
        <f>'Lista de precios'!M22</f>
        <v>0</v>
      </c>
      <c r="AH58" s="98">
        <f t="shared" si="16"/>
        <v>0</v>
      </c>
      <c r="AI58" s="99"/>
      <c r="AJ58" s="88">
        <f t="shared" si="17"/>
        <v>0</v>
      </c>
      <c r="AK58" s="89">
        <f t="shared" si="18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 t="shared" si="2"/>
        <v>4775.625</v>
      </c>
      <c r="G59" s="89">
        <f t="shared" si="3"/>
        <v>0</v>
      </c>
      <c r="H59" s="87"/>
      <c r="I59" s="88">
        <f>'Lista de precios'!E23</f>
        <v>0</v>
      </c>
      <c r="J59" s="98">
        <f t="shared" si="4"/>
        <v>0</v>
      </c>
      <c r="K59" s="100"/>
      <c r="L59" s="88">
        <f t="shared" si="5"/>
        <v>0</v>
      </c>
      <c r="M59" s="89">
        <f t="shared" si="6"/>
        <v>0</v>
      </c>
      <c r="N59" s="87"/>
      <c r="O59" s="88">
        <f>'Lista de precios'!G23</f>
        <v>0</v>
      </c>
      <c r="P59" s="98">
        <f t="shared" si="7"/>
        <v>0</v>
      </c>
      <c r="Q59" s="100"/>
      <c r="R59" s="88">
        <f t="shared" si="8"/>
        <v>0</v>
      </c>
      <c r="S59" s="89">
        <f t="shared" si="9"/>
        <v>0</v>
      </c>
      <c r="T59" s="87"/>
      <c r="U59" s="88">
        <f>'Lista de precios'!I23</f>
        <v>0</v>
      </c>
      <c r="V59" s="98">
        <f t="shared" si="10"/>
        <v>0</v>
      </c>
      <c r="W59" s="100"/>
      <c r="X59" s="88">
        <f t="shared" si="11"/>
        <v>0</v>
      </c>
      <c r="Y59" s="89">
        <f t="shared" si="12"/>
        <v>0</v>
      </c>
      <c r="Z59" s="87"/>
      <c r="AA59" s="88">
        <f>'Lista de precios'!K23</f>
        <v>0</v>
      </c>
      <c r="AB59" s="98">
        <f t="shared" si="13"/>
        <v>0</v>
      </c>
      <c r="AC59" s="100"/>
      <c r="AD59" s="88">
        <f t="shared" si="14"/>
        <v>0</v>
      </c>
      <c r="AE59" s="89">
        <f t="shared" si="15"/>
        <v>0</v>
      </c>
      <c r="AF59" s="87"/>
      <c r="AG59" s="88">
        <f>'Lista de precios'!M23</f>
        <v>0</v>
      </c>
      <c r="AH59" s="98">
        <f t="shared" si="16"/>
        <v>0</v>
      </c>
      <c r="AI59" s="100"/>
      <c r="AJ59" s="88">
        <f t="shared" si="17"/>
        <v>0</v>
      </c>
      <c r="AK59" s="89">
        <f t="shared" si="18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 t="shared" si="2"/>
        <v>4775.625</v>
      </c>
      <c r="G60" s="89">
        <f t="shared" si="3"/>
        <v>0</v>
      </c>
      <c r="H60" s="87"/>
      <c r="I60" s="88">
        <f>'Lista de precios'!E24</f>
        <v>0</v>
      </c>
      <c r="J60" s="98">
        <f t="shared" si="4"/>
        <v>0</v>
      </c>
      <c r="K60" s="100"/>
      <c r="L60" s="88">
        <f t="shared" si="5"/>
        <v>0</v>
      </c>
      <c r="M60" s="89">
        <f t="shared" si="6"/>
        <v>0</v>
      </c>
      <c r="N60" s="87"/>
      <c r="O60" s="88">
        <f>'Lista de precios'!G24</f>
        <v>0</v>
      </c>
      <c r="P60" s="98">
        <f t="shared" si="7"/>
        <v>0</v>
      </c>
      <c r="Q60" s="100"/>
      <c r="R60" s="88">
        <f t="shared" si="8"/>
        <v>0</v>
      </c>
      <c r="S60" s="89">
        <f t="shared" si="9"/>
        <v>0</v>
      </c>
      <c r="T60" s="87"/>
      <c r="U60" s="88">
        <f>'Lista de precios'!I24</f>
        <v>0</v>
      </c>
      <c r="V60" s="98">
        <f t="shared" si="10"/>
        <v>0</v>
      </c>
      <c r="W60" s="100"/>
      <c r="X60" s="88">
        <f t="shared" si="11"/>
        <v>0</v>
      </c>
      <c r="Y60" s="89">
        <f t="shared" si="12"/>
        <v>0</v>
      </c>
      <c r="Z60" s="87"/>
      <c r="AA60" s="88">
        <f>'Lista de precios'!K24</f>
        <v>0</v>
      </c>
      <c r="AB60" s="98">
        <f t="shared" si="13"/>
        <v>0</v>
      </c>
      <c r="AC60" s="100"/>
      <c r="AD60" s="88">
        <f t="shared" si="14"/>
        <v>0</v>
      </c>
      <c r="AE60" s="89">
        <f t="shared" si="15"/>
        <v>0</v>
      </c>
      <c r="AF60" s="87"/>
      <c r="AG60" s="88">
        <f>'Lista de precios'!M24</f>
        <v>0</v>
      </c>
      <c r="AH60" s="98">
        <f t="shared" si="16"/>
        <v>0</v>
      </c>
      <c r="AI60" s="100"/>
      <c r="AJ60" s="88">
        <f t="shared" si="17"/>
        <v>0</v>
      </c>
      <c r="AK60" s="89">
        <f t="shared" si="18"/>
        <v>0</v>
      </c>
    </row>
    <row r="61" spans="1:37" ht="15.75" customHeight="1">
      <c r="A61" s="86" t="s">
        <v>36</v>
      </c>
      <c r="B61" s="90"/>
      <c r="C61" s="88">
        <f>'Lista de precios'!C25</f>
        <v>1379.625</v>
      </c>
      <c r="D61" s="98">
        <f t="shared" si="1"/>
        <v>0</v>
      </c>
      <c r="E61" s="100"/>
      <c r="F61" s="88">
        <f t="shared" si="2"/>
        <v>1379.625</v>
      </c>
      <c r="G61" s="89">
        <f t="shared" si="3"/>
        <v>0</v>
      </c>
      <c r="H61" s="90"/>
      <c r="I61" s="88">
        <f>'Lista de precios'!E25</f>
        <v>0</v>
      </c>
      <c r="J61" s="98">
        <f t="shared" si="4"/>
        <v>0</v>
      </c>
      <c r="K61" s="99"/>
      <c r="L61" s="88">
        <f t="shared" si="5"/>
        <v>0</v>
      </c>
      <c r="M61" s="89">
        <f t="shared" si="6"/>
        <v>0</v>
      </c>
      <c r="N61" s="90"/>
      <c r="O61" s="88">
        <f>'Lista de precios'!G25</f>
        <v>0</v>
      </c>
      <c r="P61" s="98">
        <f t="shared" si="7"/>
        <v>0</v>
      </c>
      <c r="Q61" s="100"/>
      <c r="R61" s="88">
        <f t="shared" si="8"/>
        <v>0</v>
      </c>
      <c r="S61" s="89">
        <f t="shared" si="9"/>
        <v>0</v>
      </c>
      <c r="T61" s="90"/>
      <c r="U61" s="88">
        <f>'Lista de precios'!I25</f>
        <v>0</v>
      </c>
      <c r="V61" s="98">
        <f t="shared" si="10"/>
        <v>0</v>
      </c>
      <c r="W61" s="99"/>
      <c r="X61" s="88">
        <f t="shared" si="11"/>
        <v>0</v>
      </c>
      <c r="Y61" s="89">
        <f t="shared" si="12"/>
        <v>0</v>
      </c>
      <c r="Z61" s="90"/>
      <c r="AA61" s="88">
        <f>'Lista de precios'!K25</f>
        <v>0</v>
      </c>
      <c r="AB61" s="98">
        <f t="shared" si="13"/>
        <v>0</v>
      </c>
      <c r="AC61" s="99"/>
      <c r="AD61" s="88">
        <f t="shared" si="14"/>
        <v>0</v>
      </c>
      <c r="AE61" s="89">
        <f t="shared" si="15"/>
        <v>0</v>
      </c>
      <c r="AF61" s="90"/>
      <c r="AG61" s="88">
        <f>'Lista de precios'!M25</f>
        <v>0</v>
      </c>
      <c r="AH61" s="98">
        <f t="shared" si="16"/>
        <v>0</v>
      </c>
      <c r="AI61" s="99"/>
      <c r="AJ61" s="88">
        <f t="shared" si="17"/>
        <v>0</v>
      </c>
      <c r="AK61" s="89">
        <f t="shared" si="18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 t="shared" si="2"/>
        <v>2568.2249999999999</v>
      </c>
      <c r="G62" s="89">
        <f t="shared" si="3"/>
        <v>0</v>
      </c>
      <c r="H62" s="87"/>
      <c r="I62" s="88">
        <f>'Lista de precios'!E26</f>
        <v>0</v>
      </c>
      <c r="J62" s="89">
        <f t="shared" si="4"/>
        <v>0</v>
      </c>
      <c r="K62" s="87"/>
      <c r="L62" s="88">
        <f t="shared" si="5"/>
        <v>0</v>
      </c>
      <c r="M62" s="89">
        <f t="shared" si="6"/>
        <v>0</v>
      </c>
      <c r="N62" s="87"/>
      <c r="O62" s="88">
        <f>'Lista de precios'!G26</f>
        <v>0</v>
      </c>
      <c r="P62" s="89">
        <f t="shared" si="7"/>
        <v>0</v>
      </c>
      <c r="Q62" s="87"/>
      <c r="R62" s="88">
        <f t="shared" si="8"/>
        <v>0</v>
      </c>
      <c r="S62" s="89">
        <f t="shared" si="9"/>
        <v>0</v>
      </c>
      <c r="T62" s="90"/>
      <c r="U62" s="88">
        <f>'Lista de precios'!I26</f>
        <v>0</v>
      </c>
      <c r="V62" s="89">
        <f t="shared" si="10"/>
        <v>0</v>
      </c>
      <c r="W62" s="87"/>
      <c r="X62" s="88">
        <f t="shared" si="11"/>
        <v>0</v>
      </c>
      <c r="Y62" s="89">
        <f t="shared" si="12"/>
        <v>0</v>
      </c>
      <c r="Z62" s="90"/>
      <c r="AA62" s="88">
        <f>'Lista de precios'!K26</f>
        <v>0</v>
      </c>
      <c r="AB62" s="89">
        <f t="shared" si="13"/>
        <v>0</v>
      </c>
      <c r="AC62" s="90"/>
      <c r="AD62" s="88">
        <f t="shared" si="14"/>
        <v>0</v>
      </c>
      <c r="AE62" s="89">
        <f t="shared" si="15"/>
        <v>0</v>
      </c>
      <c r="AF62" s="90"/>
      <c r="AG62" s="88">
        <f>'Lista de precios'!M26</f>
        <v>0</v>
      </c>
      <c r="AH62" s="89">
        <f t="shared" si="16"/>
        <v>0</v>
      </c>
      <c r="AI62" s="90"/>
      <c r="AJ62" s="88">
        <f t="shared" si="17"/>
        <v>0</v>
      </c>
      <c r="AK62" s="89">
        <f t="shared" si="18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 t="shared" si="2"/>
        <v>51258.375</v>
      </c>
      <c r="G63" s="89">
        <f t="shared" si="3"/>
        <v>0</v>
      </c>
      <c r="H63" s="87"/>
      <c r="I63" s="88">
        <f>'Lista de precios'!E27</f>
        <v>0</v>
      </c>
      <c r="J63" s="89">
        <f t="shared" si="4"/>
        <v>0</v>
      </c>
      <c r="K63" s="87"/>
      <c r="L63" s="88">
        <f t="shared" si="5"/>
        <v>0</v>
      </c>
      <c r="M63" s="89">
        <f t="shared" si="6"/>
        <v>0</v>
      </c>
      <c r="N63" s="87"/>
      <c r="O63" s="88">
        <f>'Lista de precios'!G27</f>
        <v>0</v>
      </c>
      <c r="P63" s="89">
        <f t="shared" si="7"/>
        <v>0</v>
      </c>
      <c r="Q63" s="87"/>
      <c r="R63" s="88">
        <f t="shared" si="8"/>
        <v>0</v>
      </c>
      <c r="S63" s="89">
        <f t="shared" si="9"/>
        <v>0</v>
      </c>
      <c r="T63" s="87"/>
      <c r="U63" s="88">
        <f>'Lista de precios'!I27</f>
        <v>0</v>
      </c>
      <c r="V63" s="89">
        <f t="shared" si="10"/>
        <v>0</v>
      </c>
      <c r="W63" s="87"/>
      <c r="X63" s="88">
        <f t="shared" si="11"/>
        <v>0</v>
      </c>
      <c r="Y63" s="89">
        <f t="shared" si="12"/>
        <v>0</v>
      </c>
      <c r="Z63" s="87"/>
      <c r="AA63" s="88">
        <f>'Lista de precios'!K27</f>
        <v>0</v>
      </c>
      <c r="AB63" s="89">
        <f t="shared" si="13"/>
        <v>0</v>
      </c>
      <c r="AC63" s="87"/>
      <c r="AD63" s="88">
        <f t="shared" si="14"/>
        <v>0</v>
      </c>
      <c r="AE63" s="89">
        <f t="shared" si="15"/>
        <v>0</v>
      </c>
      <c r="AF63" s="87"/>
      <c r="AG63" s="88">
        <f>'Lista de precios'!M27</f>
        <v>0</v>
      </c>
      <c r="AH63" s="89">
        <f t="shared" si="16"/>
        <v>0</v>
      </c>
      <c r="AI63" s="87"/>
      <c r="AJ63" s="88">
        <f t="shared" si="17"/>
        <v>0</v>
      </c>
      <c r="AK63" s="89">
        <f t="shared" si="18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 t="shared" si="2"/>
        <v>700.42500000000007</v>
      </c>
      <c r="G64" s="89">
        <f t="shared" si="3"/>
        <v>0</v>
      </c>
      <c r="H64" s="87"/>
      <c r="I64" s="88">
        <f>'Lista de precios'!E28</f>
        <v>0</v>
      </c>
      <c r="J64" s="89">
        <f t="shared" si="4"/>
        <v>0</v>
      </c>
      <c r="K64" s="87"/>
      <c r="L64" s="88">
        <f t="shared" si="5"/>
        <v>0</v>
      </c>
      <c r="M64" s="89">
        <f t="shared" si="6"/>
        <v>0</v>
      </c>
      <c r="N64" s="87"/>
      <c r="O64" s="88">
        <f>'Lista de precios'!G28</f>
        <v>0</v>
      </c>
      <c r="P64" s="89">
        <f t="shared" si="7"/>
        <v>0</v>
      </c>
      <c r="Q64" s="87"/>
      <c r="R64" s="88">
        <f t="shared" si="8"/>
        <v>0</v>
      </c>
      <c r="S64" s="89">
        <f t="shared" si="9"/>
        <v>0</v>
      </c>
      <c r="T64" s="87"/>
      <c r="U64" s="88">
        <f>'Lista de precios'!I28</f>
        <v>0</v>
      </c>
      <c r="V64" s="89">
        <f t="shared" si="10"/>
        <v>0</v>
      </c>
      <c r="W64" s="87"/>
      <c r="X64" s="88">
        <f t="shared" si="11"/>
        <v>0</v>
      </c>
      <c r="Y64" s="89">
        <f t="shared" si="12"/>
        <v>0</v>
      </c>
      <c r="Z64" s="87"/>
      <c r="AA64" s="88">
        <f>'Lista de precios'!K28</f>
        <v>0</v>
      </c>
      <c r="AB64" s="89">
        <f t="shared" si="13"/>
        <v>0</v>
      </c>
      <c r="AC64" s="87"/>
      <c r="AD64" s="88">
        <f t="shared" si="14"/>
        <v>0</v>
      </c>
      <c r="AE64" s="89">
        <f t="shared" si="15"/>
        <v>0</v>
      </c>
      <c r="AF64" s="87"/>
      <c r="AG64" s="88">
        <f>'Lista de precios'!M28</f>
        <v>0</v>
      </c>
      <c r="AH64" s="89">
        <f t="shared" si="16"/>
        <v>0</v>
      </c>
      <c r="AI64" s="87"/>
      <c r="AJ64" s="88">
        <f t="shared" si="17"/>
        <v>0</v>
      </c>
      <c r="AK64" s="89">
        <f t="shared" si="18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 t="shared" si="2"/>
        <v>26000.625</v>
      </c>
      <c r="G65" s="89">
        <f t="shared" si="3"/>
        <v>0</v>
      </c>
      <c r="H65" s="87"/>
      <c r="I65" s="88">
        <f>'Lista de precios'!E29</f>
        <v>0</v>
      </c>
      <c r="J65" s="89">
        <f t="shared" si="4"/>
        <v>0</v>
      </c>
      <c r="K65" s="87"/>
      <c r="L65" s="88">
        <f t="shared" si="5"/>
        <v>0</v>
      </c>
      <c r="M65" s="89">
        <f t="shared" si="6"/>
        <v>0</v>
      </c>
      <c r="N65" s="87"/>
      <c r="O65" s="88">
        <f>'Lista de precios'!G29</f>
        <v>0</v>
      </c>
      <c r="P65" s="89">
        <f t="shared" si="7"/>
        <v>0</v>
      </c>
      <c r="Q65" s="87"/>
      <c r="R65" s="88">
        <f t="shared" si="8"/>
        <v>0</v>
      </c>
      <c r="S65" s="89">
        <f t="shared" si="9"/>
        <v>0</v>
      </c>
      <c r="T65" s="87"/>
      <c r="U65" s="88">
        <f>'Lista de precios'!I29</f>
        <v>0</v>
      </c>
      <c r="V65" s="89">
        <f t="shared" si="10"/>
        <v>0</v>
      </c>
      <c r="W65" s="87"/>
      <c r="X65" s="88">
        <f t="shared" si="11"/>
        <v>0</v>
      </c>
      <c r="Y65" s="89">
        <f t="shared" si="12"/>
        <v>0</v>
      </c>
      <c r="Z65" s="87"/>
      <c r="AA65" s="88">
        <f>'Lista de precios'!K29</f>
        <v>0</v>
      </c>
      <c r="AB65" s="89">
        <f t="shared" si="13"/>
        <v>0</v>
      </c>
      <c r="AC65" s="87"/>
      <c r="AD65" s="88">
        <f t="shared" si="14"/>
        <v>0</v>
      </c>
      <c r="AE65" s="89">
        <f t="shared" si="15"/>
        <v>0</v>
      </c>
      <c r="AF65" s="87"/>
      <c r="AG65" s="88">
        <f>'Lista de precios'!M29</f>
        <v>0</v>
      </c>
      <c r="AH65" s="89">
        <f t="shared" si="16"/>
        <v>0</v>
      </c>
      <c r="AI65" s="87"/>
      <c r="AJ65" s="88">
        <f t="shared" si="17"/>
        <v>0</v>
      </c>
      <c r="AK65" s="89">
        <f t="shared" si="18"/>
        <v>0</v>
      </c>
    </row>
    <row r="66" spans="1:37" ht="15.75" customHeight="1">
      <c r="A66" s="324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 t="shared" si="2"/>
        <v>711.03750000000002</v>
      </c>
      <c r="G66" s="89">
        <f t="shared" si="3"/>
        <v>0</v>
      </c>
      <c r="H66" s="87"/>
      <c r="I66" s="88">
        <f>'Lista de precios'!E30</f>
        <v>0</v>
      </c>
      <c r="J66" s="89">
        <f t="shared" si="4"/>
        <v>0</v>
      </c>
      <c r="K66" s="87"/>
      <c r="L66" s="88">
        <f t="shared" si="5"/>
        <v>0</v>
      </c>
      <c r="M66" s="89">
        <f t="shared" si="6"/>
        <v>0</v>
      </c>
      <c r="N66" s="87"/>
      <c r="O66" s="88">
        <f>'Lista de precios'!G30</f>
        <v>0</v>
      </c>
      <c r="P66" s="89">
        <f t="shared" si="7"/>
        <v>0</v>
      </c>
      <c r="Q66" s="87"/>
      <c r="R66" s="88">
        <f t="shared" si="8"/>
        <v>0</v>
      </c>
      <c r="S66" s="89">
        <f t="shared" si="9"/>
        <v>0</v>
      </c>
      <c r="T66" s="87"/>
      <c r="U66" s="88">
        <f>'Lista de precios'!I30</f>
        <v>0</v>
      </c>
      <c r="V66" s="89">
        <f t="shared" si="10"/>
        <v>0</v>
      </c>
      <c r="W66" s="90"/>
      <c r="X66" s="88">
        <f t="shared" si="11"/>
        <v>0</v>
      </c>
      <c r="Y66" s="89">
        <f t="shared" si="12"/>
        <v>0</v>
      </c>
      <c r="Z66" s="87"/>
      <c r="AA66" s="292"/>
      <c r="AB66" s="89">
        <f t="shared" si="13"/>
        <v>0</v>
      </c>
      <c r="AC66" s="90"/>
      <c r="AD66" s="88"/>
      <c r="AE66" s="89">
        <f t="shared" si="15"/>
        <v>0</v>
      </c>
      <c r="AF66" s="90"/>
      <c r="AG66" s="292"/>
      <c r="AH66" s="332">
        <f t="shared" si="16"/>
        <v>0</v>
      </c>
      <c r="AI66" s="90"/>
      <c r="AJ66" s="88">
        <f t="shared" si="17"/>
        <v>0</v>
      </c>
      <c r="AK66" s="89">
        <f t="shared" si="18"/>
        <v>0</v>
      </c>
    </row>
    <row r="67" spans="1:37" ht="15.75" customHeight="1">
      <c r="A67" s="333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 t="shared" si="2"/>
        <v>849</v>
      </c>
      <c r="G67" s="89">
        <f t="shared" si="3"/>
        <v>0</v>
      </c>
      <c r="H67" s="108"/>
      <c r="I67" s="104"/>
      <c r="J67" s="105"/>
      <c r="K67" s="108"/>
      <c r="L67" s="104"/>
      <c r="M67" s="105"/>
      <c r="N67" s="108"/>
      <c r="O67" s="88"/>
      <c r="P67" s="105"/>
      <c r="Q67" s="108"/>
      <c r="R67" s="88"/>
      <c r="S67" s="105"/>
      <c r="T67" s="108"/>
      <c r="U67" s="88"/>
      <c r="V67" s="105"/>
      <c r="W67" s="123"/>
      <c r="X67" s="88"/>
      <c r="Y67" s="105"/>
      <c r="Z67" s="108"/>
      <c r="AA67" s="292"/>
      <c r="AB67" s="105"/>
      <c r="AC67" s="123"/>
      <c r="AD67" s="88"/>
      <c r="AE67" s="105"/>
      <c r="AF67" s="123"/>
      <c r="AG67" s="292"/>
      <c r="AH67" s="128"/>
      <c r="AI67" s="123"/>
      <c r="AJ67" s="88"/>
      <c r="AK67" s="105"/>
    </row>
    <row r="68" spans="1:37" ht="15.75" customHeight="1">
      <c r="A68" s="334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 t="shared" si="2"/>
        <v>530.625</v>
      </c>
      <c r="G68" s="89">
        <f t="shared" si="3"/>
        <v>0</v>
      </c>
      <c r="H68" s="108"/>
      <c r="I68" s="104"/>
      <c r="J68" s="105"/>
      <c r="K68" s="108"/>
      <c r="L68" s="104"/>
      <c r="M68" s="105"/>
      <c r="N68" s="108"/>
      <c r="O68" s="88"/>
      <c r="P68" s="105"/>
      <c r="Q68" s="108"/>
      <c r="R68" s="88"/>
      <c r="S68" s="105"/>
      <c r="T68" s="108"/>
      <c r="U68" s="88"/>
      <c r="V68" s="105"/>
      <c r="W68" s="123"/>
      <c r="X68" s="88"/>
      <c r="Y68" s="105"/>
      <c r="Z68" s="108"/>
      <c r="AA68" s="292"/>
      <c r="AB68" s="105"/>
      <c r="AC68" s="123"/>
      <c r="AD68" s="88"/>
      <c r="AE68" s="105"/>
      <c r="AF68" s="123"/>
      <c r="AG68" s="292"/>
      <c r="AH68" s="128"/>
      <c r="AI68" s="123"/>
      <c r="AJ68" s="88"/>
      <c r="AK68" s="105"/>
    </row>
    <row r="69" spans="1:37" ht="15.75" customHeight="1">
      <c r="A69" s="333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 t="shared" si="2"/>
        <v>1061.25</v>
      </c>
      <c r="G69" s="89">
        <f t="shared" si="3"/>
        <v>0</v>
      </c>
      <c r="H69" s="108"/>
      <c r="I69" s="104"/>
      <c r="J69" s="105"/>
      <c r="K69" s="108"/>
      <c r="L69" s="104"/>
      <c r="M69" s="105"/>
      <c r="N69" s="108"/>
      <c r="O69" s="88"/>
      <c r="P69" s="105"/>
      <c r="Q69" s="108"/>
      <c r="R69" s="88"/>
      <c r="S69" s="105"/>
      <c r="T69" s="108"/>
      <c r="U69" s="88"/>
      <c r="V69" s="105"/>
      <c r="W69" s="123"/>
      <c r="X69" s="88"/>
      <c r="Y69" s="105"/>
      <c r="Z69" s="108"/>
      <c r="AA69" s="292"/>
      <c r="AB69" s="105"/>
      <c r="AC69" s="123"/>
      <c r="AD69" s="88"/>
      <c r="AE69" s="105"/>
      <c r="AF69" s="123"/>
      <c r="AG69" s="292"/>
      <c r="AH69" s="128"/>
      <c r="AI69" s="123"/>
      <c r="AJ69" s="88"/>
      <c r="AK69" s="105"/>
    </row>
    <row r="70" spans="1:37" ht="15.75" customHeight="1">
      <c r="A70" s="327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 t="shared" si="2"/>
        <v>3576.4124999999999</v>
      </c>
      <c r="G70" s="89">
        <f t="shared" si="3"/>
        <v>0</v>
      </c>
      <c r="H70" s="108"/>
      <c r="I70" s="104"/>
      <c r="J70" s="105"/>
      <c r="K70" s="108"/>
      <c r="L70" s="104"/>
      <c r="M70" s="105"/>
      <c r="N70" s="108"/>
      <c r="O70" s="88"/>
      <c r="P70" s="105"/>
      <c r="Q70" s="108"/>
      <c r="R70" s="88"/>
      <c r="S70" s="105"/>
      <c r="T70" s="108"/>
      <c r="U70" s="88"/>
      <c r="V70" s="105"/>
      <c r="W70" s="123"/>
      <c r="X70" s="88"/>
      <c r="Y70" s="105"/>
      <c r="Z70" s="108"/>
      <c r="AA70" s="292"/>
      <c r="AB70" s="105"/>
      <c r="AC70" s="123"/>
      <c r="AD70" s="88"/>
      <c r="AE70" s="105"/>
      <c r="AF70" s="123"/>
      <c r="AG70" s="292"/>
      <c r="AH70" s="128"/>
      <c r="AI70" s="123"/>
      <c r="AJ70" s="88"/>
      <c r="AK70" s="105"/>
    </row>
    <row r="71" spans="1:37" ht="15.75" customHeight="1">
      <c r="A71" s="133" t="s">
        <v>96</v>
      </c>
      <c r="B71" s="134"/>
      <c r="C71" s="135"/>
      <c r="D71" s="236">
        <f>SUM(D43:D70)</f>
        <v>14963.625</v>
      </c>
      <c r="E71" s="137"/>
      <c r="F71" s="138"/>
      <c r="G71" s="237">
        <f>SUM(G43:G70)</f>
        <v>0</v>
      </c>
      <c r="H71" s="134"/>
      <c r="I71" s="135"/>
      <c r="J71" s="236">
        <f>SUM(J43:J66)</f>
        <v>0</v>
      </c>
      <c r="K71" s="137"/>
      <c r="L71" s="138"/>
      <c r="M71" s="237">
        <f>SUM(M43:M66)</f>
        <v>0</v>
      </c>
      <c r="N71" s="134"/>
      <c r="O71" s="88">
        <f>'Lista de precios'!G31</f>
        <v>0</v>
      </c>
      <c r="P71" s="236">
        <f>SUM(P43:P66)</f>
        <v>0</v>
      </c>
      <c r="Q71" s="137"/>
      <c r="R71" s="88">
        <f>O71</f>
        <v>0</v>
      </c>
      <c r="S71" s="237">
        <f>SUM(S43:S66)</f>
        <v>0</v>
      </c>
      <c r="T71" s="134"/>
      <c r="U71" s="88">
        <f>'Lista de precios'!M31</f>
        <v>0</v>
      </c>
      <c r="V71" s="236">
        <f>SUM(V43:V66)</f>
        <v>0</v>
      </c>
      <c r="W71" s="137"/>
      <c r="X71" s="88">
        <f>U71</f>
        <v>0</v>
      </c>
      <c r="Y71" s="237">
        <f>SUM(Y43:Y66)</f>
        <v>0</v>
      </c>
      <c r="Z71" s="134"/>
      <c r="AA71" s="88">
        <f>'Lista de precios'!S31</f>
        <v>0</v>
      </c>
      <c r="AB71" s="236">
        <f>SUM(AB43:AB66)</f>
        <v>0</v>
      </c>
      <c r="AC71" s="137"/>
      <c r="AD71" s="88">
        <f>AA71</f>
        <v>0</v>
      </c>
      <c r="AE71" s="237">
        <f>SUM(AE43:AE66)</f>
        <v>0</v>
      </c>
      <c r="AF71" s="134"/>
      <c r="AG71" s="88">
        <f>'Lista de precios'!Y31</f>
        <v>0</v>
      </c>
      <c r="AH71" s="236">
        <f>SUM(AH43:AH66)</f>
        <v>0</v>
      </c>
      <c r="AI71" s="137"/>
      <c r="AJ71" s="88">
        <f>AG71</f>
        <v>0</v>
      </c>
      <c r="AK71" s="237">
        <f>SUM(AK43:AK66)</f>
        <v>0</v>
      </c>
    </row>
    <row r="72" spans="1:37" ht="15.75" customHeight="1">
      <c r="A72" s="141" t="s">
        <v>97</v>
      </c>
      <c r="B72" s="456">
        <f>D71+G71</f>
        <v>14963.625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28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168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16"/>
      <c r="E4" s="465" t="s">
        <v>11</v>
      </c>
      <c r="F4" s="415"/>
      <c r="G4" s="416"/>
      <c r="H4" s="465" t="s">
        <v>12</v>
      </c>
      <c r="I4" s="415"/>
      <c r="J4" s="416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8" t="s">
        <v>117</v>
      </c>
      <c r="E5" s="449" t="s">
        <v>115</v>
      </c>
      <c r="F5" s="467" t="s">
        <v>116</v>
      </c>
      <c r="G5" s="468" t="s">
        <v>117</v>
      </c>
      <c r="H5" s="449" t="s">
        <v>115</v>
      </c>
      <c r="I5" s="467" t="s">
        <v>116</v>
      </c>
      <c r="J5" s="468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190"/>
      <c r="C7" s="191"/>
      <c r="D7" s="252">
        <v>-261963.39379434768</v>
      </c>
      <c r="E7" s="193"/>
      <c r="F7" s="191"/>
      <c r="G7" s="194">
        <f>D15</f>
        <v>-170511.80117507555</v>
      </c>
      <c r="H7" s="193"/>
      <c r="I7" s="191"/>
      <c r="J7" s="267" t="e">
        <f>G15</f>
        <v>#DIV/0!</v>
      </c>
      <c r="K7" s="193"/>
      <c r="L7" s="191"/>
      <c r="M7" s="194" t="e">
        <f>J15</f>
        <v>#DIV/0!</v>
      </c>
      <c r="N7" s="193"/>
      <c r="O7" s="191"/>
      <c r="P7" s="194" t="e">
        <f>M15</f>
        <v>#DIV/0!</v>
      </c>
      <c r="Q7" s="193"/>
      <c r="R7" s="191"/>
      <c r="S7" s="298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151054</v>
      </c>
      <c r="C8" s="196"/>
      <c r="D8" s="192"/>
      <c r="E8" s="193">
        <f>E32</f>
        <v>0</v>
      </c>
      <c r="F8" s="196"/>
      <c r="G8" s="192"/>
      <c r="H8" s="193">
        <f>G32</f>
        <v>0</v>
      </c>
      <c r="I8" s="196"/>
      <c r="J8" s="192"/>
      <c r="K8" s="193">
        <f>I32</f>
        <v>0</v>
      </c>
      <c r="L8" s="209"/>
      <c r="M8" s="192"/>
      <c r="N8" s="193">
        <f>K32</f>
        <v>0</v>
      </c>
      <c r="O8" s="209"/>
      <c r="P8" s="192"/>
      <c r="Q8" s="193">
        <f>M32</f>
        <v>0</v>
      </c>
      <c r="R8" s="209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335">
        <f>(D7+B8)/1032.5</f>
        <v>-107.41829907442875</v>
      </c>
      <c r="E9" s="198"/>
      <c r="F9" s="199"/>
      <c r="G9" s="200">
        <f>(G7+E8)/'Lista de precios'!C4</f>
        <v>-160.67071959960006</v>
      </c>
      <c r="H9" s="198"/>
      <c r="I9" s="199"/>
      <c r="J9" s="200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336">
        <f>D9*'Lista de precios'!C4</f>
        <v>-113997.66989273751</v>
      </c>
      <c r="E10" s="202"/>
      <c r="F10" s="203"/>
      <c r="G10" s="204">
        <f>G9*'Lista de precios'!E4</f>
        <v>0</v>
      </c>
      <c r="H10" s="202"/>
      <c r="I10" s="203"/>
      <c r="J10" s="204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337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43458.1875</v>
      </c>
      <c r="D11" s="192"/>
      <c r="E11" s="193"/>
      <c r="F11" s="206">
        <f>H71</f>
        <v>0</v>
      </c>
      <c r="G11" s="192"/>
      <c r="H11" s="193"/>
      <c r="I11" s="206">
        <f>N71</f>
        <v>0</v>
      </c>
      <c r="J11" s="19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CULTIVO!D55</f>
        <v>13055.943782338039</v>
      </c>
      <c r="D12" s="192"/>
      <c r="E12" s="193"/>
      <c r="F12" s="206" t="e">
        <f>CULTIVO!G55</f>
        <v>#DIV/0!</v>
      </c>
      <c r="G12" s="192"/>
      <c r="H12" s="193"/>
      <c r="I12" s="206" t="e">
        <f>CULTIVO!J55</f>
        <v>#DIV/0!</v>
      </c>
      <c r="J12" s="192"/>
      <c r="K12" s="193"/>
      <c r="L12" s="206" t="e">
        <f>CULTIVO!M55</f>
        <v>#DIV/0!</v>
      </c>
      <c r="M12" s="192"/>
      <c r="N12" s="193"/>
      <c r="O12" s="206" t="e">
        <f>CULTIVO!P55</f>
        <v>#DIV/0!</v>
      </c>
      <c r="P12" s="192"/>
      <c r="Q12" s="193"/>
      <c r="R12" s="206" t="e">
        <f>CULTIVO!S55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CULTIVO!D80</f>
        <v>0</v>
      </c>
      <c r="D13" s="192"/>
      <c r="E13" s="193"/>
      <c r="F13" s="206">
        <f>CULTIVO!G80</f>
        <v>0</v>
      </c>
      <c r="G13" s="192"/>
      <c r="H13" s="193"/>
      <c r="I13" s="264">
        <f>CULTIVO!J80</f>
        <v>0</v>
      </c>
      <c r="J13" s="192"/>
      <c r="K13" s="193"/>
      <c r="L13" s="206">
        <f>CULTIVO!M80</f>
        <v>0</v>
      </c>
      <c r="M13" s="192"/>
      <c r="N13" s="193"/>
      <c r="O13" s="206">
        <f>CULTIVO!P80</f>
        <v>0</v>
      </c>
      <c r="P13" s="192"/>
      <c r="Q13" s="193"/>
      <c r="R13" s="206">
        <f>CULTIVO!S80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67"/>
      <c r="E14" s="193"/>
      <c r="F14" s="191"/>
      <c r="G14" s="267"/>
      <c r="H14" s="193"/>
      <c r="I14" s="191"/>
      <c r="J14" s="267"/>
      <c r="K14" s="193"/>
      <c r="L14" s="191"/>
      <c r="M14" s="267"/>
      <c r="N14" s="193"/>
      <c r="O14" s="212"/>
      <c r="P14" s="252"/>
      <c r="Q14" s="193"/>
      <c r="R14" s="191"/>
      <c r="S14" s="25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67">
        <f>D10-C11-C12-C13</f>
        <v>-170511.80117507555</v>
      </c>
      <c r="E15" s="193"/>
      <c r="F15" s="191"/>
      <c r="G15" s="267" t="e">
        <f>G10-F11-F12-F13</f>
        <v>#DIV/0!</v>
      </c>
      <c r="H15" s="193"/>
      <c r="I15" s="191"/>
      <c r="J15" s="267" t="e">
        <f>J10-I11-I12-I13</f>
        <v>#DIV/0!</v>
      </c>
      <c r="K15" s="193"/>
      <c r="L15" s="191"/>
      <c r="M15" s="267" t="e">
        <f>M7+K8-L11-L12-L13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338">
        <f>D15/'Lista de precios'!C4</f>
        <v>-160.67071959960006</v>
      </c>
      <c r="E16" s="269"/>
      <c r="F16" s="270"/>
      <c r="G16" s="215" t="e">
        <f>G15/'Lista de precios'!E4</f>
        <v>#DIV/0!</v>
      </c>
      <c r="H16" s="269"/>
      <c r="I16" s="270"/>
      <c r="J16" s="215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74" t="s">
        <v>129</v>
      </c>
      <c r="B19" s="274" t="s">
        <v>130</v>
      </c>
      <c r="C19" s="275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77" t="s">
        <v>143</v>
      </c>
      <c r="B20" s="277" t="s">
        <v>144</v>
      </c>
      <c r="C20" s="41"/>
      <c r="D20" s="277">
        <v>151054</v>
      </c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112"/>
      <c r="B21" s="112"/>
      <c r="C21" s="51"/>
      <c r="D21" s="51"/>
      <c r="E21" s="51"/>
      <c r="F21" s="51"/>
      <c r="G21" s="51"/>
      <c r="H21" s="277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339"/>
      <c r="C22" s="51"/>
      <c r="D22" s="51"/>
      <c r="E22" s="51"/>
      <c r="F22" s="51"/>
      <c r="G22" s="51"/>
      <c r="H22" s="51"/>
      <c r="I22" s="51"/>
      <c r="J22" s="277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277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151054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151054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1" t="s">
        <v>76</v>
      </c>
      <c r="U39" s="423"/>
      <c r="V39" s="424"/>
      <c r="W39" s="471" t="s">
        <v>77</v>
      </c>
      <c r="X39" s="423"/>
      <c r="Y39" s="424"/>
      <c r="Z39" s="471" t="s">
        <v>78</v>
      </c>
      <c r="AA39" s="423"/>
      <c r="AB39" s="424"/>
      <c r="AC39" s="471" t="s">
        <v>79</v>
      </c>
      <c r="AD39" s="423"/>
      <c r="AE39" s="424"/>
      <c r="AF39" s="471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84" t="s">
        <v>85</v>
      </c>
      <c r="T40" s="283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284" t="s">
        <v>85</v>
      </c>
      <c r="Z40" s="283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284" t="s">
        <v>85</v>
      </c>
      <c r="AF40" s="283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284" t="s">
        <v>85</v>
      </c>
    </row>
    <row r="41" spans="1:37" ht="15.75" customHeight="1">
      <c r="A41" s="282"/>
      <c r="B41" s="285"/>
      <c r="C41" s="78"/>
      <c r="D41" s="286"/>
      <c r="E41" s="206"/>
      <c r="F41" s="81"/>
      <c r="G41" s="203"/>
      <c r="H41" s="285"/>
      <c r="I41" s="78"/>
      <c r="J41" s="286"/>
      <c r="K41" s="206"/>
      <c r="L41" s="81"/>
      <c r="M41" s="203"/>
      <c r="N41" s="285"/>
      <c r="O41" s="78"/>
      <c r="P41" s="286"/>
      <c r="Q41" s="206"/>
      <c r="R41" s="81"/>
      <c r="S41" s="203"/>
      <c r="T41" s="285"/>
      <c r="U41" s="78"/>
      <c r="V41" s="286"/>
      <c r="W41" s="206"/>
      <c r="X41" s="81"/>
      <c r="Y41" s="203"/>
      <c r="Z41" s="285"/>
      <c r="AA41" s="78"/>
      <c r="AB41" s="286"/>
      <c r="AC41" s="206"/>
      <c r="AD41" s="81"/>
      <c r="AE41" s="203"/>
      <c r="AF41" s="285"/>
      <c r="AG41" s="78"/>
      <c r="AH41" s="286"/>
      <c r="AI41" s="206"/>
      <c r="AJ41" s="81"/>
      <c r="AK41" s="203"/>
    </row>
    <row r="42" spans="1:37" ht="15.75" customHeight="1">
      <c r="A42" s="287" t="s">
        <v>18</v>
      </c>
      <c r="B42" s="288"/>
      <c r="C42" s="88">
        <f>'Lista de precios'!C7</f>
        <v>1114.3125</v>
      </c>
      <c r="D42" s="89">
        <f t="shared" ref="D42:D69" si="1">B42*C42</f>
        <v>0</v>
      </c>
      <c r="E42" s="289"/>
      <c r="F42" s="88">
        <f>'Lista de precios'!C7</f>
        <v>1114.3125</v>
      </c>
      <c r="G42" s="89">
        <f t="shared" ref="G42:G69" si="2">F42*E42</f>
        <v>0</v>
      </c>
      <c r="H42" s="289"/>
      <c r="I42" s="88">
        <f>'Lista de precios'!E7</f>
        <v>0</v>
      </c>
      <c r="J42" s="89">
        <f t="shared" ref="J42:J64" si="3">H42*I42</f>
        <v>0</v>
      </c>
      <c r="K42" s="289"/>
      <c r="L42" s="88">
        <f>'Lista de precios'!E7</f>
        <v>0</v>
      </c>
      <c r="M42" s="89">
        <f t="shared" ref="M42:M64" si="4">L42*K42</f>
        <v>0</v>
      </c>
      <c r="N42" s="288"/>
      <c r="O42" s="88">
        <f>'Lista de precios'!G7</f>
        <v>0</v>
      </c>
      <c r="P42" s="89">
        <f t="shared" ref="P42:P64" si="5">N42*O42</f>
        <v>0</v>
      </c>
      <c r="Q42" s="288"/>
      <c r="R42" s="88">
        <f>'Lista de precios'!G7</f>
        <v>0</v>
      </c>
      <c r="S42" s="89">
        <f t="shared" ref="S42:S64" si="6">R42*Q42</f>
        <v>0</v>
      </c>
      <c r="T42" s="289"/>
      <c r="U42" s="88">
        <f>'Lista de precios'!I7</f>
        <v>0</v>
      </c>
      <c r="V42" s="89">
        <f t="shared" ref="V42:V65" si="7">T42*U42</f>
        <v>0</v>
      </c>
      <c r="W42" s="288"/>
      <c r="X42" s="88">
        <f t="shared" ref="X42:X65" si="8">U42</f>
        <v>0</v>
      </c>
      <c r="Y42" s="89">
        <f t="shared" ref="Y42:Y65" si="9">X42*W42</f>
        <v>0</v>
      </c>
      <c r="Z42" s="288"/>
      <c r="AA42" s="88">
        <f>'Lista de precios'!K7</f>
        <v>0</v>
      </c>
      <c r="AB42" s="89">
        <f t="shared" ref="AB42:AB65" si="10">Z42*AA42</f>
        <v>0</v>
      </c>
      <c r="AC42" s="289"/>
      <c r="AD42" s="88">
        <f t="shared" ref="AD42:AD65" si="11">AA42</f>
        <v>0</v>
      </c>
      <c r="AE42" s="89">
        <f t="shared" ref="AE42:AE65" si="12">AD42*AC42</f>
        <v>0</v>
      </c>
      <c r="AF42" s="288"/>
      <c r="AG42" s="88">
        <f>'Lista de precios'!M7</f>
        <v>0</v>
      </c>
      <c r="AH42" s="89">
        <f t="shared" ref="AH42:AH65" si="13">AF42*AG42</f>
        <v>0</v>
      </c>
      <c r="AI42" s="289"/>
      <c r="AJ42" s="88">
        <f t="shared" ref="AJ42:AJ65" si="14">AG42</f>
        <v>0</v>
      </c>
      <c r="AK42" s="89">
        <f t="shared" ref="AK42:AK65" si="15">AJ42*AI42</f>
        <v>0</v>
      </c>
    </row>
    <row r="43" spans="1:37" ht="15.75" customHeight="1">
      <c r="A43" s="287" t="s">
        <v>19</v>
      </c>
      <c r="B43" s="288"/>
      <c r="C43" s="88">
        <f>'Lista de precios'!C8</f>
        <v>1231.05</v>
      </c>
      <c r="D43" s="89">
        <f t="shared" si="1"/>
        <v>0</v>
      </c>
      <c r="E43" s="289">
        <v>10</v>
      </c>
      <c r="F43" s="88">
        <f>'Lista de precios'!C8</f>
        <v>1231.05</v>
      </c>
      <c r="G43" s="89">
        <f t="shared" si="2"/>
        <v>12310.5</v>
      </c>
      <c r="H43" s="289"/>
      <c r="I43" s="88">
        <f>'Lista de precios'!E8</f>
        <v>0</v>
      </c>
      <c r="J43" s="89">
        <f t="shared" si="3"/>
        <v>0</v>
      </c>
      <c r="K43" s="289"/>
      <c r="L43" s="88">
        <f>'Lista de precios'!E8</f>
        <v>0</v>
      </c>
      <c r="M43" s="89">
        <f t="shared" si="4"/>
        <v>0</v>
      </c>
      <c r="N43" s="289"/>
      <c r="O43" s="88">
        <f>'Lista de precios'!G8</f>
        <v>0</v>
      </c>
      <c r="P43" s="89">
        <f t="shared" si="5"/>
        <v>0</v>
      </c>
      <c r="Q43" s="289"/>
      <c r="R43" s="88">
        <f>'Lista de precios'!G8</f>
        <v>0</v>
      </c>
      <c r="S43" s="89">
        <f t="shared" si="6"/>
        <v>0</v>
      </c>
      <c r="T43" s="288"/>
      <c r="U43" s="88">
        <f>'Lista de precios'!I8</f>
        <v>0</v>
      </c>
      <c r="V43" s="89">
        <f t="shared" si="7"/>
        <v>0</v>
      </c>
      <c r="W43" s="288"/>
      <c r="X43" s="88">
        <f t="shared" si="8"/>
        <v>0</v>
      </c>
      <c r="Y43" s="89">
        <f t="shared" si="9"/>
        <v>0</v>
      </c>
      <c r="Z43" s="289"/>
      <c r="AA43" s="88">
        <f>'Lista de precios'!K8</f>
        <v>0</v>
      </c>
      <c r="AB43" s="89">
        <f t="shared" si="10"/>
        <v>0</v>
      </c>
      <c r="AC43" s="289"/>
      <c r="AD43" s="88">
        <f t="shared" si="11"/>
        <v>0</v>
      </c>
      <c r="AE43" s="89">
        <f t="shared" si="12"/>
        <v>0</v>
      </c>
      <c r="AF43" s="289"/>
      <c r="AG43" s="88">
        <f>'Lista de precios'!M8</f>
        <v>0</v>
      </c>
      <c r="AH43" s="89">
        <f t="shared" si="13"/>
        <v>0</v>
      </c>
      <c r="AI43" s="289"/>
      <c r="AJ43" s="88">
        <f t="shared" si="14"/>
        <v>0</v>
      </c>
      <c r="AK43" s="89">
        <f t="shared" si="15"/>
        <v>0</v>
      </c>
    </row>
    <row r="44" spans="1:37" ht="15.75" customHeight="1">
      <c r="A44" s="287" t="s">
        <v>20</v>
      </c>
      <c r="B44" s="288"/>
      <c r="C44" s="88">
        <f>'Lista de precios'!C9</f>
        <v>1273.5</v>
      </c>
      <c r="D44" s="89">
        <f t="shared" si="1"/>
        <v>0</v>
      </c>
      <c r="E44" s="288"/>
      <c r="F44" s="88">
        <f>'Lista de precios'!C9</f>
        <v>1273.5</v>
      </c>
      <c r="G44" s="89">
        <f t="shared" si="2"/>
        <v>0</v>
      </c>
      <c r="H44" s="288"/>
      <c r="I44" s="88">
        <f>'Lista de precios'!E9</f>
        <v>0</v>
      </c>
      <c r="J44" s="89">
        <f t="shared" si="3"/>
        <v>0</v>
      </c>
      <c r="K44" s="289"/>
      <c r="L44" s="88">
        <f>'Lista de precios'!E9</f>
        <v>0</v>
      </c>
      <c r="M44" s="89">
        <f t="shared" si="4"/>
        <v>0</v>
      </c>
      <c r="N44" s="288"/>
      <c r="O44" s="88">
        <f>'Lista de precios'!G9</f>
        <v>0</v>
      </c>
      <c r="P44" s="89">
        <f t="shared" si="5"/>
        <v>0</v>
      </c>
      <c r="Q44" s="289"/>
      <c r="R44" s="88">
        <f>'Lista de precios'!G9</f>
        <v>0</v>
      </c>
      <c r="S44" s="89">
        <f t="shared" si="6"/>
        <v>0</v>
      </c>
      <c r="T44" s="289"/>
      <c r="U44" s="88">
        <f>'Lista de precios'!I9</f>
        <v>0</v>
      </c>
      <c r="V44" s="89">
        <f t="shared" si="7"/>
        <v>0</v>
      </c>
      <c r="W44" s="288"/>
      <c r="X44" s="88">
        <f t="shared" si="8"/>
        <v>0</v>
      </c>
      <c r="Y44" s="89">
        <f t="shared" si="9"/>
        <v>0</v>
      </c>
      <c r="Z44" s="288"/>
      <c r="AA44" s="88">
        <f>'Lista de precios'!K9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9"/>
      <c r="AG44" s="88">
        <f>'Lista de precios'!M9</f>
        <v>0</v>
      </c>
      <c r="AH44" s="89">
        <f t="shared" si="13"/>
        <v>0</v>
      </c>
      <c r="AI44" s="289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21</v>
      </c>
      <c r="B45" s="288"/>
      <c r="C45" s="88">
        <f>'Lista de precios'!C10</f>
        <v>4775.625</v>
      </c>
      <c r="D45" s="89">
        <f t="shared" si="1"/>
        <v>0</v>
      </c>
      <c r="E45" s="288"/>
      <c r="F45" s="88">
        <f>'Lista de precios'!C10</f>
        <v>4775.625</v>
      </c>
      <c r="G45" s="89">
        <f t="shared" si="2"/>
        <v>0</v>
      </c>
      <c r="H45" s="288"/>
      <c r="I45" s="88">
        <f>'Lista de precios'!E10</f>
        <v>0</v>
      </c>
      <c r="J45" s="89">
        <f t="shared" si="3"/>
        <v>0</v>
      </c>
      <c r="K45" s="288"/>
      <c r="L45" s="88">
        <f>'Lista de precios'!E10</f>
        <v>0</v>
      </c>
      <c r="M45" s="89">
        <f t="shared" si="4"/>
        <v>0</v>
      </c>
      <c r="N45" s="288"/>
      <c r="O45" s="88">
        <f>'Lista de precios'!G10</f>
        <v>0</v>
      </c>
      <c r="P45" s="89">
        <f t="shared" si="5"/>
        <v>0</v>
      </c>
      <c r="Q45" s="288"/>
      <c r="R45" s="88">
        <f>'Lista de precios'!G10</f>
        <v>0</v>
      </c>
      <c r="S45" s="89">
        <f t="shared" si="6"/>
        <v>0</v>
      </c>
      <c r="T45" s="288"/>
      <c r="U45" s="88">
        <f>'Lista de precios'!I10</f>
        <v>0</v>
      </c>
      <c r="V45" s="89">
        <f t="shared" si="7"/>
        <v>0</v>
      </c>
      <c r="W45" s="289"/>
      <c r="X45" s="88">
        <f t="shared" si="8"/>
        <v>0</v>
      </c>
      <c r="Y45" s="89">
        <f t="shared" si="9"/>
        <v>0</v>
      </c>
      <c r="Z45" s="288"/>
      <c r="AA45" s="88">
        <f>'Lista de precios'!K10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precios'!M10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22</v>
      </c>
      <c r="B46" s="288"/>
      <c r="C46" s="88">
        <f>'Lista de precios'!C11</f>
        <v>4775.625</v>
      </c>
      <c r="D46" s="98">
        <f t="shared" si="1"/>
        <v>0</v>
      </c>
      <c r="E46" s="288"/>
      <c r="F46" s="88">
        <f>'Lista de precios'!C11</f>
        <v>4775.625</v>
      </c>
      <c r="G46" s="89">
        <f t="shared" si="2"/>
        <v>0</v>
      </c>
      <c r="H46" s="288"/>
      <c r="I46" s="88">
        <f>'Lista de precios'!E11</f>
        <v>0</v>
      </c>
      <c r="J46" s="98">
        <f t="shared" si="3"/>
        <v>0</v>
      </c>
      <c r="K46" s="288"/>
      <c r="L46" s="88">
        <f>'Lista de precios'!E11</f>
        <v>0</v>
      </c>
      <c r="M46" s="89">
        <f t="shared" si="4"/>
        <v>0</v>
      </c>
      <c r="N46" s="288"/>
      <c r="O46" s="88">
        <f>'Lista de precios'!G11</f>
        <v>0</v>
      </c>
      <c r="P46" s="98">
        <f t="shared" si="5"/>
        <v>0</v>
      </c>
      <c r="Q46" s="288"/>
      <c r="R46" s="88">
        <f>'Lista de precios'!G11</f>
        <v>0</v>
      </c>
      <c r="S46" s="89">
        <f t="shared" si="6"/>
        <v>0</v>
      </c>
      <c r="T46" s="288"/>
      <c r="U46" s="88">
        <f>'Lista de precios'!I11</f>
        <v>0</v>
      </c>
      <c r="V46" s="98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precios'!K11</f>
        <v>0</v>
      </c>
      <c r="AB46" s="98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precios'!M11</f>
        <v>0</v>
      </c>
      <c r="AH46" s="98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23</v>
      </c>
      <c r="B47" s="288"/>
      <c r="C47" s="88">
        <f>'Lista de precios'!C12</f>
        <v>4987.875</v>
      </c>
      <c r="D47" s="98">
        <f t="shared" si="1"/>
        <v>0</v>
      </c>
      <c r="E47" s="289"/>
      <c r="F47" s="88">
        <f>'Lista de precios'!C12</f>
        <v>4987.875</v>
      </c>
      <c r="G47" s="89">
        <f t="shared" si="2"/>
        <v>0</v>
      </c>
      <c r="H47" s="288"/>
      <c r="I47" s="88">
        <f>'Lista de precios'!E12</f>
        <v>0</v>
      </c>
      <c r="J47" s="98">
        <f t="shared" si="3"/>
        <v>0</v>
      </c>
      <c r="K47" s="288"/>
      <c r="L47" s="88">
        <f>'Lista de precios'!E12</f>
        <v>0</v>
      </c>
      <c r="M47" s="89">
        <f t="shared" si="4"/>
        <v>0</v>
      </c>
      <c r="N47" s="288"/>
      <c r="O47" s="88">
        <f>'Lista de precios'!G12</f>
        <v>0</v>
      </c>
      <c r="P47" s="98">
        <f t="shared" si="5"/>
        <v>0</v>
      </c>
      <c r="Q47" s="288"/>
      <c r="R47" s="88">
        <f>'Lista de precios'!G12</f>
        <v>0</v>
      </c>
      <c r="S47" s="89">
        <f t="shared" si="6"/>
        <v>0</v>
      </c>
      <c r="T47" s="289"/>
      <c r="U47" s="88">
        <f>'Lista de precios'!I12</f>
        <v>0</v>
      </c>
      <c r="V47" s="98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precios'!K12</f>
        <v>0</v>
      </c>
      <c r="AB47" s="98">
        <f t="shared" si="10"/>
        <v>0</v>
      </c>
      <c r="AC47" s="289"/>
      <c r="AD47" s="88">
        <f t="shared" si="11"/>
        <v>0</v>
      </c>
      <c r="AE47" s="89">
        <f t="shared" si="12"/>
        <v>0</v>
      </c>
      <c r="AF47" s="288"/>
      <c r="AG47" s="88">
        <f>'Lista de precios'!M12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24</v>
      </c>
      <c r="B48" s="288"/>
      <c r="C48" s="88">
        <f>'Lista de precios'!C13</f>
        <v>477.5625</v>
      </c>
      <c r="D48" s="98">
        <f t="shared" si="1"/>
        <v>0</v>
      </c>
      <c r="E48" s="289">
        <v>9</v>
      </c>
      <c r="F48" s="88">
        <f>'Lista de precios'!C13</f>
        <v>477.5625</v>
      </c>
      <c r="G48" s="89">
        <f t="shared" si="2"/>
        <v>4298.0625</v>
      </c>
      <c r="H48" s="289"/>
      <c r="I48" s="88">
        <f>'Lista de precios'!E13</f>
        <v>0</v>
      </c>
      <c r="J48" s="98">
        <f t="shared" si="3"/>
        <v>0</v>
      </c>
      <c r="K48" s="289"/>
      <c r="L48" s="88">
        <f>'Lista de precios'!E13</f>
        <v>0</v>
      </c>
      <c r="M48" s="89">
        <f t="shared" si="4"/>
        <v>0</v>
      </c>
      <c r="N48" s="289"/>
      <c r="O48" s="88">
        <f>'Lista de precios'!G13</f>
        <v>0</v>
      </c>
      <c r="P48" s="98">
        <f t="shared" si="5"/>
        <v>0</v>
      </c>
      <c r="Q48" s="289"/>
      <c r="R48" s="88">
        <f>'Lista de precios'!G13</f>
        <v>0</v>
      </c>
      <c r="S48" s="89">
        <f t="shared" si="6"/>
        <v>0</v>
      </c>
      <c r="T48" s="289"/>
      <c r="U48" s="88">
        <f>'Lista de precios'!I13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9"/>
      <c r="AA48" s="88">
        <f>'Lista de precios'!K13</f>
        <v>0</v>
      </c>
      <c r="AB48" s="98">
        <f t="shared" si="10"/>
        <v>0</v>
      </c>
      <c r="AC48" s="289"/>
      <c r="AD48" s="88">
        <f t="shared" si="11"/>
        <v>0</v>
      </c>
      <c r="AE48" s="89">
        <f t="shared" si="12"/>
        <v>0</v>
      </c>
      <c r="AF48" s="289"/>
      <c r="AG48" s="88">
        <f>'Lista de precios'!M13</f>
        <v>0</v>
      </c>
      <c r="AH48" s="98">
        <f t="shared" si="13"/>
        <v>0</v>
      </c>
      <c r="AI48" s="289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25</v>
      </c>
      <c r="B49" s="288"/>
      <c r="C49" s="88">
        <f>'Lista de precios'!C14</f>
        <v>742.875</v>
      </c>
      <c r="D49" s="98">
        <f t="shared" si="1"/>
        <v>0</v>
      </c>
      <c r="E49" s="289">
        <v>1</v>
      </c>
      <c r="F49" s="88">
        <f>'Lista de precios'!C14</f>
        <v>742.875</v>
      </c>
      <c r="G49" s="89">
        <f t="shared" si="2"/>
        <v>742.875</v>
      </c>
      <c r="H49" s="288"/>
      <c r="I49" s="88">
        <f>'Lista de precios'!E14</f>
        <v>0</v>
      </c>
      <c r="J49" s="98">
        <f t="shared" si="3"/>
        <v>0</v>
      </c>
      <c r="K49" s="288"/>
      <c r="L49" s="88">
        <f>'Lista de precios'!E14</f>
        <v>0</v>
      </c>
      <c r="M49" s="89">
        <f t="shared" si="4"/>
        <v>0</v>
      </c>
      <c r="N49" s="288"/>
      <c r="O49" s="88">
        <f>'Lista de precios'!G14</f>
        <v>0</v>
      </c>
      <c r="P49" s="98">
        <f t="shared" si="5"/>
        <v>0</v>
      </c>
      <c r="Q49" s="288"/>
      <c r="R49" s="88">
        <f>'Lista de precios'!G14</f>
        <v>0</v>
      </c>
      <c r="S49" s="89">
        <f t="shared" si="6"/>
        <v>0</v>
      </c>
      <c r="T49" s="288"/>
      <c r="U49" s="88">
        <f>'Lista de precios'!I14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precios'!K14</f>
        <v>0</v>
      </c>
      <c r="AB49" s="98">
        <f t="shared" si="10"/>
        <v>0</v>
      </c>
      <c r="AC49" s="289"/>
      <c r="AD49" s="88">
        <f t="shared" si="11"/>
        <v>0</v>
      </c>
      <c r="AE49" s="89">
        <f t="shared" si="12"/>
        <v>0</v>
      </c>
      <c r="AF49" s="288"/>
      <c r="AG49" s="88">
        <f>'Lista de precios'!M14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26</v>
      </c>
      <c r="B50" s="288"/>
      <c r="C50" s="88">
        <f>'Lista de precios'!C15</f>
        <v>2207.4</v>
      </c>
      <c r="D50" s="98">
        <f t="shared" si="1"/>
        <v>0</v>
      </c>
      <c r="E50" s="288"/>
      <c r="F50" s="88">
        <f>'Lista de precios'!C15</f>
        <v>2207.4</v>
      </c>
      <c r="G50" s="89">
        <f t="shared" si="2"/>
        <v>0</v>
      </c>
      <c r="H50" s="288"/>
      <c r="I50" s="88">
        <f>'Lista de precios'!E15</f>
        <v>0</v>
      </c>
      <c r="J50" s="98">
        <f t="shared" si="3"/>
        <v>0</v>
      </c>
      <c r="K50" s="288"/>
      <c r="L50" s="88">
        <f>'Lista de precios'!E15</f>
        <v>0</v>
      </c>
      <c r="M50" s="89">
        <f t="shared" si="4"/>
        <v>0</v>
      </c>
      <c r="N50" s="288"/>
      <c r="O50" s="88">
        <f>'Lista de precios'!G15</f>
        <v>0</v>
      </c>
      <c r="P50" s="98">
        <f t="shared" si="5"/>
        <v>0</v>
      </c>
      <c r="Q50" s="288"/>
      <c r="R50" s="88">
        <f>'Lista de precios'!G15</f>
        <v>0</v>
      </c>
      <c r="S50" s="89">
        <f t="shared" si="6"/>
        <v>0</v>
      </c>
      <c r="T50" s="288"/>
      <c r="U50" s="88">
        <f>'Lista de precios'!I15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precios'!K15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precios'!M15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27</v>
      </c>
      <c r="B51" s="288"/>
      <c r="C51" s="88">
        <f>'Lista de precios'!C16</f>
        <v>4733.1750000000002</v>
      </c>
      <c r="D51" s="98">
        <f t="shared" si="1"/>
        <v>0</v>
      </c>
      <c r="E51" s="288"/>
      <c r="F51" s="88">
        <f>'Lista de precios'!C16</f>
        <v>4733.1750000000002</v>
      </c>
      <c r="G51" s="89">
        <f t="shared" si="2"/>
        <v>0</v>
      </c>
      <c r="H51" s="288"/>
      <c r="I51" s="88">
        <f>'Lista de precios'!E16</f>
        <v>0</v>
      </c>
      <c r="J51" s="98">
        <f t="shared" si="3"/>
        <v>0</v>
      </c>
      <c r="K51" s="288"/>
      <c r="L51" s="88">
        <f>'Lista de precios'!E16</f>
        <v>0</v>
      </c>
      <c r="M51" s="89">
        <f t="shared" si="4"/>
        <v>0</v>
      </c>
      <c r="N51" s="288"/>
      <c r="O51" s="88">
        <f>'Lista de precios'!G16</f>
        <v>0</v>
      </c>
      <c r="P51" s="98">
        <f t="shared" si="5"/>
        <v>0</v>
      </c>
      <c r="Q51" s="288"/>
      <c r="R51" s="88">
        <f>'Lista de precios'!G16</f>
        <v>0</v>
      </c>
      <c r="S51" s="89">
        <f t="shared" si="6"/>
        <v>0</v>
      </c>
      <c r="T51" s="288"/>
      <c r="U51" s="88">
        <f>'Lista de precios'!I16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precios'!K16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precios'!M16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28</v>
      </c>
      <c r="B52" s="288"/>
      <c r="C52" s="88">
        <f>'Lista de precios'!C17</f>
        <v>742.875</v>
      </c>
      <c r="D52" s="98">
        <f t="shared" si="1"/>
        <v>0</v>
      </c>
      <c r="E52" s="289">
        <v>5</v>
      </c>
      <c r="F52" s="88">
        <f>'Lista de precios'!C17</f>
        <v>742.875</v>
      </c>
      <c r="G52" s="89">
        <f t="shared" si="2"/>
        <v>3714.375</v>
      </c>
      <c r="H52" s="289"/>
      <c r="I52" s="88">
        <f>'Lista de precios'!E17</f>
        <v>0</v>
      </c>
      <c r="J52" s="98">
        <f t="shared" si="3"/>
        <v>0</v>
      </c>
      <c r="K52" s="289"/>
      <c r="L52" s="88">
        <f>'Lista de precios'!E17</f>
        <v>0</v>
      </c>
      <c r="M52" s="89">
        <f t="shared" si="4"/>
        <v>0</v>
      </c>
      <c r="N52" s="288"/>
      <c r="O52" s="88">
        <f>'Lista de precios'!G17</f>
        <v>0</v>
      </c>
      <c r="P52" s="98">
        <f t="shared" si="5"/>
        <v>0</v>
      </c>
      <c r="Q52" s="289"/>
      <c r="R52" s="88">
        <f>'Lista de precios'!G17</f>
        <v>0</v>
      </c>
      <c r="S52" s="89">
        <f t="shared" si="6"/>
        <v>0</v>
      </c>
      <c r="T52" s="289"/>
      <c r="U52" s="88">
        <f>'Lista de precios'!I17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9"/>
      <c r="AA52" s="88">
        <f>'Lista de precios'!K17</f>
        <v>0</v>
      </c>
      <c r="AB52" s="98">
        <f t="shared" si="10"/>
        <v>0</v>
      </c>
      <c r="AC52" s="289"/>
      <c r="AD52" s="88">
        <f t="shared" si="11"/>
        <v>0</v>
      </c>
      <c r="AE52" s="89">
        <f t="shared" si="12"/>
        <v>0</v>
      </c>
      <c r="AF52" s="289"/>
      <c r="AG52" s="88">
        <f>'Lista de precios'!M17</f>
        <v>0</v>
      </c>
      <c r="AH52" s="98">
        <f t="shared" si="13"/>
        <v>0</v>
      </c>
      <c r="AI52" s="289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29</v>
      </c>
      <c r="B53" s="288"/>
      <c r="C53" s="88">
        <f>'Lista de precios'!C18</f>
        <v>3289.875</v>
      </c>
      <c r="D53" s="98">
        <f t="shared" si="1"/>
        <v>0</v>
      </c>
      <c r="E53" s="289">
        <v>1</v>
      </c>
      <c r="F53" s="88">
        <f>'Lista de precios'!C18</f>
        <v>3289.875</v>
      </c>
      <c r="G53" s="89">
        <f t="shared" si="2"/>
        <v>3289.875</v>
      </c>
      <c r="H53" s="289"/>
      <c r="I53" s="88">
        <f>'Lista de precios'!E18</f>
        <v>0</v>
      </c>
      <c r="J53" s="98">
        <f t="shared" si="3"/>
        <v>0</v>
      </c>
      <c r="K53" s="289"/>
      <c r="L53" s="88">
        <f>'Lista de precios'!E18</f>
        <v>0</v>
      </c>
      <c r="M53" s="89">
        <f t="shared" si="4"/>
        <v>0</v>
      </c>
      <c r="N53" s="288"/>
      <c r="O53" s="88">
        <f>'Lista de precios'!G18</f>
        <v>0</v>
      </c>
      <c r="P53" s="98">
        <f t="shared" si="5"/>
        <v>0</v>
      </c>
      <c r="Q53" s="288"/>
      <c r="R53" s="88">
        <f>'Lista de precios'!G18</f>
        <v>0</v>
      </c>
      <c r="S53" s="89">
        <f t="shared" si="6"/>
        <v>0</v>
      </c>
      <c r="T53" s="288"/>
      <c r="U53" s="88">
        <f>'Lista de precios'!I18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precios'!K18</f>
        <v>0</v>
      </c>
      <c r="AB53" s="98">
        <f t="shared" si="10"/>
        <v>0</v>
      </c>
      <c r="AC53" s="289"/>
      <c r="AD53" s="88">
        <f t="shared" si="11"/>
        <v>0</v>
      </c>
      <c r="AE53" s="89">
        <f t="shared" si="12"/>
        <v>0</v>
      </c>
      <c r="AF53" s="289"/>
      <c r="AG53" s="88">
        <f>'Lista de precios'!M18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30</v>
      </c>
      <c r="B54" s="288"/>
      <c r="C54" s="88">
        <f>'Lista de precios'!C19</f>
        <v>530.625</v>
      </c>
      <c r="D54" s="98">
        <f t="shared" si="1"/>
        <v>0</v>
      </c>
      <c r="E54" s="288"/>
      <c r="F54" s="88">
        <f>'Lista de precios'!C19</f>
        <v>530.625</v>
      </c>
      <c r="G54" s="89">
        <f t="shared" si="2"/>
        <v>0</v>
      </c>
      <c r="H54" s="288"/>
      <c r="I54" s="88">
        <f>'Lista de precios'!E19</f>
        <v>0</v>
      </c>
      <c r="J54" s="98">
        <f t="shared" si="3"/>
        <v>0</v>
      </c>
      <c r="K54" s="288"/>
      <c r="L54" s="88">
        <f>'Lista de precios'!E19</f>
        <v>0</v>
      </c>
      <c r="M54" s="89">
        <f t="shared" si="4"/>
        <v>0</v>
      </c>
      <c r="N54" s="289"/>
      <c r="O54" s="88">
        <f>'Lista de precios'!G19</f>
        <v>0</v>
      </c>
      <c r="P54" s="98">
        <f t="shared" si="5"/>
        <v>0</v>
      </c>
      <c r="Q54" s="289"/>
      <c r="R54" s="88">
        <f>'Lista de precios'!G19</f>
        <v>0</v>
      </c>
      <c r="S54" s="89">
        <f t="shared" si="6"/>
        <v>0</v>
      </c>
      <c r="T54" s="288"/>
      <c r="U54" s="88">
        <f>'Lista de precios'!I19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precios'!K19</f>
        <v>0</v>
      </c>
      <c r="AB54" s="98">
        <f t="shared" si="10"/>
        <v>0</v>
      </c>
      <c r="AC54" s="289"/>
      <c r="AD54" s="88">
        <f t="shared" si="11"/>
        <v>0</v>
      </c>
      <c r="AE54" s="89">
        <f t="shared" si="12"/>
        <v>0</v>
      </c>
      <c r="AF54" s="288"/>
      <c r="AG54" s="88">
        <f>'Lista de precios'!M19</f>
        <v>0</v>
      </c>
      <c r="AH54" s="98">
        <f t="shared" si="13"/>
        <v>0</v>
      </c>
      <c r="AI54" s="289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31</v>
      </c>
      <c r="B55" s="288"/>
      <c r="C55" s="88">
        <f>'Lista de precios'!C20</f>
        <v>647.36249999999995</v>
      </c>
      <c r="D55" s="98">
        <f t="shared" si="1"/>
        <v>0</v>
      </c>
      <c r="E55" s="288"/>
      <c r="F55" s="88">
        <f>'Lista de precios'!C20</f>
        <v>647.36249999999995</v>
      </c>
      <c r="G55" s="89">
        <f t="shared" si="2"/>
        <v>0</v>
      </c>
      <c r="H55" s="288"/>
      <c r="I55" s="88">
        <f>'Lista de precios'!E20</f>
        <v>0</v>
      </c>
      <c r="J55" s="98">
        <f t="shared" si="3"/>
        <v>0</v>
      </c>
      <c r="K55" s="288"/>
      <c r="L55" s="88">
        <f>'Lista de precios'!E20</f>
        <v>0</v>
      </c>
      <c r="M55" s="89">
        <f t="shared" si="4"/>
        <v>0</v>
      </c>
      <c r="N55" s="288"/>
      <c r="O55" s="88">
        <f>'Lista de precios'!G20</f>
        <v>0</v>
      </c>
      <c r="P55" s="98">
        <f t="shared" si="5"/>
        <v>0</v>
      </c>
      <c r="Q55" s="288"/>
      <c r="R55" s="88">
        <f>'Lista de precios'!G20</f>
        <v>0</v>
      </c>
      <c r="S55" s="89">
        <f t="shared" si="6"/>
        <v>0</v>
      </c>
      <c r="T55" s="288"/>
      <c r="U55" s="88">
        <f>'Lista de precios'!I20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precios'!K20</f>
        <v>0</v>
      </c>
      <c r="AB55" s="98">
        <f t="shared" si="10"/>
        <v>0</v>
      </c>
      <c r="AC55" s="289"/>
      <c r="AD55" s="88">
        <f t="shared" si="11"/>
        <v>0</v>
      </c>
      <c r="AE55" s="89">
        <f t="shared" si="12"/>
        <v>0</v>
      </c>
      <c r="AF55" s="288"/>
      <c r="AG55" s="88">
        <f>'Lista de precios'!M20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32</v>
      </c>
      <c r="B56" s="288"/>
      <c r="C56" s="88">
        <f>'Lista de precios'!C21</f>
        <v>4775.625</v>
      </c>
      <c r="D56" s="98">
        <f t="shared" si="1"/>
        <v>0</v>
      </c>
      <c r="E56" s="289">
        <v>2</v>
      </c>
      <c r="F56" s="88">
        <f>'Lista de precios'!C21</f>
        <v>4775.625</v>
      </c>
      <c r="G56" s="89">
        <f t="shared" si="2"/>
        <v>9551.25</v>
      </c>
      <c r="H56" s="289"/>
      <c r="I56" s="88">
        <f>'Lista de precios'!E21</f>
        <v>0</v>
      </c>
      <c r="J56" s="98">
        <f t="shared" si="3"/>
        <v>0</v>
      </c>
      <c r="K56" s="289"/>
      <c r="L56" s="88">
        <f>'Lista de precios'!E21</f>
        <v>0</v>
      </c>
      <c r="M56" s="89">
        <f t="shared" si="4"/>
        <v>0</v>
      </c>
      <c r="N56" s="289"/>
      <c r="O56" s="88">
        <f>'Lista de precios'!G21</f>
        <v>0</v>
      </c>
      <c r="P56" s="98">
        <f t="shared" si="5"/>
        <v>0</v>
      </c>
      <c r="Q56" s="289"/>
      <c r="R56" s="88">
        <f>'Lista de precios'!G21</f>
        <v>0</v>
      </c>
      <c r="S56" s="89">
        <f t="shared" si="6"/>
        <v>0</v>
      </c>
      <c r="T56" s="289"/>
      <c r="U56" s="88">
        <f>'Lista de precios'!I21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9"/>
      <c r="AA56" s="88">
        <f>'Lista de precios'!K21</f>
        <v>0</v>
      </c>
      <c r="AB56" s="98">
        <f t="shared" si="10"/>
        <v>0</v>
      </c>
      <c r="AC56" s="289"/>
      <c r="AD56" s="88">
        <f t="shared" si="11"/>
        <v>0</v>
      </c>
      <c r="AE56" s="89">
        <f t="shared" si="12"/>
        <v>0</v>
      </c>
      <c r="AF56" s="289"/>
      <c r="AG56" s="88">
        <f>'Lista de precios'!M21</f>
        <v>0</v>
      </c>
      <c r="AH56" s="98">
        <f t="shared" si="13"/>
        <v>0</v>
      </c>
      <c r="AI56" s="289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33</v>
      </c>
      <c r="B57" s="288"/>
      <c r="C57" s="88">
        <f>'Lista de precios'!C22</f>
        <v>4775.625</v>
      </c>
      <c r="D57" s="98">
        <f t="shared" si="1"/>
        <v>0</v>
      </c>
      <c r="E57" s="289">
        <v>2</v>
      </c>
      <c r="F57" s="88">
        <f>'Lista de precios'!C22</f>
        <v>4775.625</v>
      </c>
      <c r="G57" s="89">
        <f t="shared" si="2"/>
        <v>9551.25</v>
      </c>
      <c r="H57" s="289"/>
      <c r="I57" s="88">
        <f>'Lista de precios'!E22</f>
        <v>0</v>
      </c>
      <c r="J57" s="98">
        <f t="shared" si="3"/>
        <v>0</v>
      </c>
      <c r="K57" s="289"/>
      <c r="L57" s="88">
        <f>'Lista de precios'!E22</f>
        <v>0</v>
      </c>
      <c r="M57" s="89">
        <f t="shared" si="4"/>
        <v>0</v>
      </c>
      <c r="N57" s="289"/>
      <c r="O57" s="88">
        <f>'Lista de precios'!G22</f>
        <v>0</v>
      </c>
      <c r="P57" s="98">
        <f t="shared" si="5"/>
        <v>0</v>
      </c>
      <c r="Q57" s="289"/>
      <c r="R57" s="88">
        <f>'Lista de precios'!G22</f>
        <v>0</v>
      </c>
      <c r="S57" s="89">
        <f t="shared" si="6"/>
        <v>0</v>
      </c>
      <c r="T57" s="289"/>
      <c r="U57" s="88">
        <f>'Lista de precios'!I22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9"/>
      <c r="AA57" s="88">
        <f>'Lista de precios'!K22</f>
        <v>0</v>
      </c>
      <c r="AB57" s="98">
        <f t="shared" si="10"/>
        <v>0</v>
      </c>
      <c r="AC57" s="289"/>
      <c r="AD57" s="88">
        <f t="shared" si="11"/>
        <v>0</v>
      </c>
      <c r="AE57" s="89">
        <f t="shared" si="12"/>
        <v>0</v>
      </c>
      <c r="AF57" s="289"/>
      <c r="AG57" s="88">
        <f>'Lista de precios'!M22</f>
        <v>0</v>
      </c>
      <c r="AH57" s="98">
        <f t="shared" si="13"/>
        <v>0</v>
      </c>
      <c r="AI57" s="289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34</v>
      </c>
      <c r="B58" s="288"/>
      <c r="C58" s="88">
        <f>'Lista de precios'!C23</f>
        <v>4775.625</v>
      </c>
      <c r="D58" s="98">
        <f t="shared" si="1"/>
        <v>0</v>
      </c>
      <c r="E58" s="288"/>
      <c r="F58" s="88">
        <f>'Lista de precios'!C23</f>
        <v>4775.625</v>
      </c>
      <c r="G58" s="89">
        <f t="shared" si="2"/>
        <v>0</v>
      </c>
      <c r="H58" s="288"/>
      <c r="I58" s="88">
        <f>'Lista de precios'!E23</f>
        <v>0</v>
      </c>
      <c r="J58" s="98">
        <f t="shared" si="3"/>
        <v>0</v>
      </c>
      <c r="K58" s="288"/>
      <c r="L58" s="88">
        <f>'Lista de precios'!E23</f>
        <v>0</v>
      </c>
      <c r="M58" s="89">
        <f t="shared" si="4"/>
        <v>0</v>
      </c>
      <c r="N58" s="288"/>
      <c r="O58" s="88">
        <f>'Lista de precios'!G23</f>
        <v>0</v>
      </c>
      <c r="P58" s="98">
        <f t="shared" si="5"/>
        <v>0</v>
      </c>
      <c r="Q58" s="288"/>
      <c r="R58" s="88">
        <f>'Lista de precios'!G23</f>
        <v>0</v>
      </c>
      <c r="S58" s="89">
        <f t="shared" si="6"/>
        <v>0</v>
      </c>
      <c r="T58" s="288"/>
      <c r="U58" s="88">
        <f>'Lista de precios'!I23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precios'!K23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precios'!M23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35</v>
      </c>
      <c r="B59" s="288"/>
      <c r="C59" s="88">
        <f>'Lista de precios'!C24</f>
        <v>4775.625</v>
      </c>
      <c r="D59" s="98">
        <f t="shared" si="1"/>
        <v>0</v>
      </c>
      <c r="E59" s="288"/>
      <c r="F59" s="88">
        <f>'Lista de precios'!C24</f>
        <v>4775.625</v>
      </c>
      <c r="G59" s="89">
        <f t="shared" si="2"/>
        <v>0</v>
      </c>
      <c r="H59" s="288"/>
      <c r="I59" s="88">
        <f>'Lista de precios'!E24</f>
        <v>0</v>
      </c>
      <c r="J59" s="98">
        <f t="shared" si="3"/>
        <v>0</v>
      </c>
      <c r="K59" s="288"/>
      <c r="L59" s="88">
        <f>'Lista de precios'!E24</f>
        <v>0</v>
      </c>
      <c r="M59" s="89">
        <f t="shared" si="4"/>
        <v>0</v>
      </c>
      <c r="N59" s="288"/>
      <c r="O59" s="88">
        <f>'Lista de precios'!G24</f>
        <v>0</v>
      </c>
      <c r="P59" s="98">
        <f t="shared" si="5"/>
        <v>0</v>
      </c>
      <c r="Q59" s="288"/>
      <c r="R59" s="88">
        <f>'Lista de precios'!G24</f>
        <v>0</v>
      </c>
      <c r="S59" s="89">
        <f t="shared" si="6"/>
        <v>0</v>
      </c>
      <c r="T59" s="288"/>
      <c r="U59" s="88">
        <f>'Lista de precios'!I24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precios'!K24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precios'!M24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36</v>
      </c>
      <c r="B60" s="288"/>
      <c r="C60" s="88">
        <f>'Lista de precios'!C25</f>
        <v>1379.625</v>
      </c>
      <c r="D60" s="98">
        <f t="shared" si="1"/>
        <v>0</v>
      </c>
      <c r="E60" s="289"/>
      <c r="F60" s="88">
        <f>'Lista de precios'!C25</f>
        <v>1379.625</v>
      </c>
      <c r="G60" s="89">
        <f t="shared" si="2"/>
        <v>0</v>
      </c>
      <c r="H60" s="288"/>
      <c r="I60" s="88">
        <f>'Lista de precios'!E25</f>
        <v>0</v>
      </c>
      <c r="J60" s="98">
        <f t="shared" si="3"/>
        <v>0</v>
      </c>
      <c r="K60" s="289"/>
      <c r="L60" s="88">
        <f>'Lista de precios'!E25</f>
        <v>0</v>
      </c>
      <c r="M60" s="89">
        <f t="shared" si="4"/>
        <v>0</v>
      </c>
      <c r="N60" s="288"/>
      <c r="O60" s="88">
        <f>'Lista de precios'!G25</f>
        <v>0</v>
      </c>
      <c r="P60" s="98">
        <f t="shared" si="5"/>
        <v>0</v>
      </c>
      <c r="Q60" s="289"/>
      <c r="R60" s="88">
        <f>'Lista de precios'!G25</f>
        <v>0</v>
      </c>
      <c r="S60" s="89">
        <f t="shared" si="6"/>
        <v>0</v>
      </c>
      <c r="T60" s="288"/>
      <c r="U60" s="88">
        <f>'Lista de precios'!I25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precios'!K25</f>
        <v>0</v>
      </c>
      <c r="AB60" s="98">
        <f t="shared" si="10"/>
        <v>0</v>
      </c>
      <c r="AC60" s="289"/>
      <c r="AD60" s="88">
        <f t="shared" si="11"/>
        <v>0</v>
      </c>
      <c r="AE60" s="89">
        <f t="shared" si="12"/>
        <v>0</v>
      </c>
      <c r="AF60" s="288"/>
      <c r="AG60" s="88">
        <f>'Lista de precios'!M25</f>
        <v>0</v>
      </c>
      <c r="AH60" s="98">
        <f t="shared" si="13"/>
        <v>0</v>
      </c>
      <c r="AI60" s="289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37</v>
      </c>
      <c r="B61" s="288"/>
      <c r="C61" s="88">
        <f>'Lista de precios'!C26</f>
        <v>2568.2249999999999</v>
      </c>
      <c r="D61" s="89">
        <f t="shared" si="1"/>
        <v>0</v>
      </c>
      <c r="E61" s="288"/>
      <c r="F61" s="88">
        <f>'Lista de precios'!C26</f>
        <v>2568.2249999999999</v>
      </c>
      <c r="G61" s="89">
        <f t="shared" si="2"/>
        <v>0</v>
      </c>
      <c r="H61" s="288"/>
      <c r="I61" s="88">
        <f>'Lista de precios'!E26</f>
        <v>0</v>
      </c>
      <c r="J61" s="89">
        <f t="shared" si="3"/>
        <v>0</v>
      </c>
      <c r="K61" s="288"/>
      <c r="L61" s="88">
        <f>'Lista de precios'!E26</f>
        <v>0</v>
      </c>
      <c r="M61" s="89">
        <f t="shared" si="4"/>
        <v>0</v>
      </c>
      <c r="N61" s="288"/>
      <c r="O61" s="88">
        <f>'Lista de precios'!G26</f>
        <v>0</v>
      </c>
      <c r="P61" s="89">
        <f t="shared" si="5"/>
        <v>0</v>
      </c>
      <c r="Q61" s="288"/>
      <c r="R61" s="88">
        <f>'Lista de precios'!G26</f>
        <v>0</v>
      </c>
      <c r="S61" s="89">
        <f t="shared" si="6"/>
        <v>0</v>
      </c>
      <c r="T61" s="288"/>
      <c r="U61" s="88">
        <f>'Lista de precios'!I26</f>
        <v>0</v>
      </c>
      <c r="V61" s="89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precios'!K26</f>
        <v>0</v>
      </c>
      <c r="AB61" s="89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precios'!M26</f>
        <v>0</v>
      </c>
      <c r="AH61" s="89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38</v>
      </c>
      <c r="B62" s="288"/>
      <c r="C62" s="88">
        <f>'Lista de precios'!C27</f>
        <v>51258.375</v>
      </c>
      <c r="D62" s="89">
        <f t="shared" si="1"/>
        <v>0</v>
      </c>
      <c r="E62" s="288"/>
      <c r="F62" s="88">
        <f>'Lista de precios'!C27</f>
        <v>51258.375</v>
      </c>
      <c r="G62" s="89">
        <f t="shared" si="2"/>
        <v>0</v>
      </c>
      <c r="H62" s="288"/>
      <c r="I62" s="88">
        <f>'Lista de precios'!E27</f>
        <v>0</v>
      </c>
      <c r="J62" s="89">
        <f t="shared" si="3"/>
        <v>0</v>
      </c>
      <c r="K62" s="288"/>
      <c r="L62" s="88">
        <f>'Lista de precios'!E27</f>
        <v>0</v>
      </c>
      <c r="M62" s="89">
        <f t="shared" si="4"/>
        <v>0</v>
      </c>
      <c r="N62" s="288"/>
      <c r="O62" s="88">
        <f>'Lista de precios'!G27</f>
        <v>0</v>
      </c>
      <c r="P62" s="89">
        <f t="shared" si="5"/>
        <v>0</v>
      </c>
      <c r="Q62" s="288"/>
      <c r="R62" s="88">
        <f>'Lista de precios'!G27</f>
        <v>0</v>
      </c>
      <c r="S62" s="89">
        <f t="shared" si="6"/>
        <v>0</v>
      </c>
      <c r="T62" s="288"/>
      <c r="U62" s="88">
        <f>'Lista de precios'!I27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precios'!K27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precios'!M27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39</v>
      </c>
      <c r="B63" s="288"/>
      <c r="C63" s="88">
        <f>'Lista de precios'!C28</f>
        <v>700.42500000000007</v>
      </c>
      <c r="D63" s="89">
        <f t="shared" si="1"/>
        <v>0</v>
      </c>
      <c r="E63" s="288"/>
      <c r="F63" s="88">
        <f>'Lista de precios'!C28</f>
        <v>700.42500000000007</v>
      </c>
      <c r="G63" s="89">
        <f t="shared" si="2"/>
        <v>0</v>
      </c>
      <c r="H63" s="288"/>
      <c r="I63" s="88">
        <f>'Lista de precios'!E28</f>
        <v>0</v>
      </c>
      <c r="J63" s="89">
        <f t="shared" si="3"/>
        <v>0</v>
      </c>
      <c r="K63" s="288"/>
      <c r="L63" s="88">
        <f>'Lista de precios'!E28</f>
        <v>0</v>
      </c>
      <c r="M63" s="89">
        <f t="shared" si="4"/>
        <v>0</v>
      </c>
      <c r="N63" s="288"/>
      <c r="O63" s="88">
        <f>'Lista de precios'!G28</f>
        <v>0</v>
      </c>
      <c r="P63" s="89">
        <f t="shared" si="5"/>
        <v>0</v>
      </c>
      <c r="Q63" s="288"/>
      <c r="R63" s="88">
        <f>'Lista de precios'!G28</f>
        <v>0</v>
      </c>
      <c r="S63" s="89">
        <f t="shared" si="6"/>
        <v>0</v>
      </c>
      <c r="T63" s="288"/>
      <c r="U63" s="88">
        <f>'Lista de precios'!I28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precios'!K28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precios'!M28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40</v>
      </c>
      <c r="B64" s="288"/>
      <c r="C64" s="88">
        <f>'Lista de precios'!C29</f>
        <v>26000.625</v>
      </c>
      <c r="D64" s="89">
        <f t="shared" si="1"/>
        <v>0</v>
      </c>
      <c r="E64" s="288"/>
      <c r="F64" s="88">
        <f>'Lista de precios'!C29</f>
        <v>26000.625</v>
      </c>
      <c r="G64" s="89">
        <f t="shared" si="2"/>
        <v>0</v>
      </c>
      <c r="H64" s="288"/>
      <c r="I64" s="88">
        <f>'Lista de precios'!E29</f>
        <v>0</v>
      </c>
      <c r="J64" s="89">
        <f t="shared" si="3"/>
        <v>0</v>
      </c>
      <c r="K64" s="288"/>
      <c r="L64" s="88">
        <f>'Lista de precios'!E29</f>
        <v>0</v>
      </c>
      <c r="M64" s="89">
        <f t="shared" si="4"/>
        <v>0</v>
      </c>
      <c r="N64" s="288"/>
      <c r="O64" s="88">
        <f>'Lista de precios'!G29</f>
        <v>0</v>
      </c>
      <c r="P64" s="89">
        <f t="shared" si="5"/>
        <v>0</v>
      </c>
      <c r="Q64" s="288"/>
      <c r="R64" s="88">
        <f>'Lista de precios'!G29</f>
        <v>0</v>
      </c>
      <c r="S64" s="89">
        <f t="shared" si="6"/>
        <v>0</v>
      </c>
      <c r="T64" s="288"/>
      <c r="U64" s="88">
        <f>'Lista de precios'!I29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precios'!K29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precios'!M29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308" t="s">
        <v>41</v>
      </c>
      <c r="B65" s="288"/>
      <c r="C65" s="88">
        <f>'Lista de precios'!C30</f>
        <v>711.03750000000002</v>
      </c>
      <c r="D65" s="89">
        <f t="shared" si="1"/>
        <v>0</v>
      </c>
      <c r="E65" s="288"/>
      <c r="F65" s="88">
        <f>'Lista de precios'!C30</f>
        <v>711.03750000000002</v>
      </c>
      <c r="G65" s="89">
        <f t="shared" si="2"/>
        <v>0</v>
      </c>
      <c r="H65" s="288"/>
      <c r="I65" s="88"/>
      <c r="J65" s="89"/>
      <c r="K65" s="288"/>
      <c r="L65" s="88">
        <f>'Lista de precios'!E31</f>
        <v>0</v>
      </c>
      <c r="M65" s="89"/>
      <c r="N65" s="288"/>
      <c r="O65" s="88"/>
      <c r="P65" s="89"/>
      <c r="Q65" s="288"/>
      <c r="R65" s="88">
        <f>'Lista de precios'!K31</f>
        <v>0</v>
      </c>
      <c r="S65" s="89"/>
      <c r="T65" s="288"/>
      <c r="U65" s="88">
        <f>'Lista de precios'!I30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precios'!K30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precios'!M30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9" t="s">
        <v>42</v>
      </c>
      <c r="B66" s="290"/>
      <c r="C66" s="88">
        <f>'Lista de precios'!C31</f>
        <v>849</v>
      </c>
      <c r="D66" s="89">
        <f t="shared" si="1"/>
        <v>0</v>
      </c>
      <c r="E66" s="290"/>
      <c r="F66" s="88">
        <f>'Lista de precios'!C31</f>
        <v>849</v>
      </c>
      <c r="G66" s="89">
        <f t="shared" si="2"/>
        <v>0</v>
      </c>
      <c r="H66" s="290"/>
      <c r="I66" s="104"/>
      <c r="J66" s="105"/>
      <c r="K66" s="290"/>
      <c r="L66" s="104"/>
      <c r="M66" s="105"/>
      <c r="N66" s="290"/>
      <c r="O66" s="104"/>
      <c r="P66" s="105"/>
      <c r="Q66" s="290"/>
      <c r="R66" s="104"/>
      <c r="S66" s="105"/>
      <c r="T66" s="290"/>
      <c r="U66" s="88"/>
      <c r="V66" s="105"/>
      <c r="W66" s="290"/>
      <c r="X66" s="104"/>
      <c r="Y66" s="105"/>
      <c r="Z66" s="290"/>
      <c r="AA66" s="88"/>
      <c r="AB66" s="105"/>
      <c r="AC66" s="290"/>
      <c r="AD66" s="104"/>
      <c r="AE66" s="105"/>
      <c r="AF66" s="290"/>
      <c r="AG66" s="88"/>
      <c r="AH66" s="105"/>
      <c r="AI66" s="290"/>
      <c r="AJ66" s="104"/>
      <c r="AK66" s="105"/>
    </row>
    <row r="67" spans="1:37" ht="15.75" customHeight="1">
      <c r="A67" s="313" t="s">
        <v>43</v>
      </c>
      <c r="B67" s="290"/>
      <c r="C67" s="88">
        <f>'Lista de precios'!C32</f>
        <v>530.625</v>
      </c>
      <c r="D67" s="89">
        <f t="shared" si="1"/>
        <v>0</v>
      </c>
      <c r="E67" s="290"/>
      <c r="F67" s="88">
        <f>'Lista de precios'!C32</f>
        <v>530.625</v>
      </c>
      <c r="G67" s="89">
        <f t="shared" si="2"/>
        <v>0</v>
      </c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88"/>
      <c r="V67" s="105"/>
      <c r="W67" s="290"/>
      <c r="X67" s="104"/>
      <c r="Y67" s="105"/>
      <c r="Z67" s="290"/>
      <c r="AA67" s="88"/>
      <c r="AB67" s="105"/>
      <c r="AC67" s="290"/>
      <c r="AD67" s="104"/>
      <c r="AE67" s="105"/>
      <c r="AF67" s="290"/>
      <c r="AG67" s="88"/>
      <c r="AH67" s="105"/>
      <c r="AI67" s="290"/>
      <c r="AJ67" s="104"/>
      <c r="AK67" s="105"/>
    </row>
    <row r="68" spans="1:37" ht="15.75" customHeight="1">
      <c r="A68" s="309" t="s">
        <v>44</v>
      </c>
      <c r="B68" s="290"/>
      <c r="C68" s="88">
        <f>'Lista de precios'!C33</f>
        <v>1061.25</v>
      </c>
      <c r="D68" s="89">
        <f t="shared" si="1"/>
        <v>0</v>
      </c>
      <c r="E68" s="290"/>
      <c r="F68" s="88">
        <f>'Lista de precios'!C33</f>
        <v>1061.25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88"/>
      <c r="V68" s="105"/>
      <c r="W68" s="290"/>
      <c r="X68" s="104"/>
      <c r="Y68" s="105"/>
      <c r="Z68" s="290"/>
      <c r="AA68" s="88"/>
      <c r="AB68" s="105"/>
      <c r="AC68" s="290"/>
      <c r="AD68" s="104"/>
      <c r="AE68" s="105"/>
      <c r="AF68" s="290"/>
      <c r="AG68" s="88"/>
      <c r="AH68" s="105"/>
      <c r="AI68" s="290"/>
      <c r="AJ68" s="104"/>
      <c r="AK68" s="105"/>
    </row>
    <row r="69" spans="1:37" ht="15.75" customHeight="1">
      <c r="A69" s="340" t="s">
        <v>147</v>
      </c>
      <c r="B69" s="290"/>
      <c r="C69" s="88">
        <f>'Lista de precios'!C34</f>
        <v>3576.4124999999999</v>
      </c>
      <c r="D69" s="89">
        <f t="shared" si="1"/>
        <v>0</v>
      </c>
      <c r="E69" s="290"/>
      <c r="F69" s="88">
        <f>'Lista de precios'!C34</f>
        <v>3576.4124999999999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88"/>
      <c r="V69" s="105"/>
      <c r="W69" s="290"/>
      <c r="X69" s="104"/>
      <c r="Y69" s="105"/>
      <c r="Z69" s="290"/>
      <c r="AA69" s="88"/>
      <c r="AB69" s="105"/>
      <c r="AC69" s="290"/>
      <c r="AD69" s="104"/>
      <c r="AE69" s="105"/>
      <c r="AF69" s="290"/>
      <c r="AG69" s="88"/>
      <c r="AH69" s="105"/>
      <c r="AI69" s="290"/>
      <c r="AJ69" s="104"/>
      <c r="AK69" s="105"/>
    </row>
    <row r="70" spans="1:37" ht="15.75" customHeight="1">
      <c r="A70" s="293" t="s">
        <v>96</v>
      </c>
      <c r="B70" s="290"/>
      <c r="C70" s="88">
        <f>'Lista de precios'!C35</f>
        <v>0</v>
      </c>
      <c r="D70" s="236">
        <f>SUM(D42:D69)</f>
        <v>0</v>
      </c>
      <c r="E70" s="295"/>
      <c r="F70" s="296"/>
      <c r="G70" s="237">
        <f>SUM(G42:G69)</f>
        <v>43458.1875</v>
      </c>
      <c r="H70" s="290"/>
      <c r="I70" s="294"/>
      <c r="J70" s="236">
        <f>SUM(J42:J65)</f>
        <v>0</v>
      </c>
      <c r="K70" s="295"/>
      <c r="L70" s="296"/>
      <c r="M70" s="237">
        <f>SUM(M42:M65)</f>
        <v>0</v>
      </c>
      <c r="N70" s="290"/>
      <c r="O70" s="294"/>
      <c r="P70" s="236">
        <f>SUM(P42:P65)</f>
        <v>0</v>
      </c>
      <c r="Q70" s="295"/>
      <c r="R70" s="296"/>
      <c r="S70" s="237">
        <f>SUM(S42:S65)</f>
        <v>0</v>
      </c>
      <c r="T70" s="290"/>
      <c r="U70" s="88"/>
      <c r="V70" s="236">
        <f>SUM(V42:V65)</f>
        <v>0</v>
      </c>
      <c r="W70" s="295"/>
      <c r="X70" s="296"/>
      <c r="Y70" s="237">
        <f>SUM(Y42:Y65)</f>
        <v>0</v>
      </c>
      <c r="Z70" s="290"/>
      <c r="AA70" s="88"/>
      <c r="AB70" s="236">
        <f>SUM(AB42:AB65)</f>
        <v>0</v>
      </c>
      <c r="AC70" s="295"/>
      <c r="AD70" s="296"/>
      <c r="AE70" s="237">
        <f>SUM(AE42:AE65)</f>
        <v>0</v>
      </c>
      <c r="AF70" s="290"/>
      <c r="AG70" s="88"/>
      <c r="AH70" s="236">
        <f>SUM(AH42:AH65)</f>
        <v>0</v>
      </c>
      <c r="AI70" s="295"/>
      <c r="AJ70" s="296"/>
      <c r="AK70" s="237">
        <f>SUM(AK42:AK65)</f>
        <v>0</v>
      </c>
    </row>
    <row r="71" spans="1:37" ht="15.75" customHeight="1">
      <c r="A71" s="297" t="s">
        <v>97</v>
      </c>
      <c r="B71" s="456">
        <f>D70+G70</f>
        <v>43458.1875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56">
        <f>V70+Y70</f>
        <v>0</v>
      </c>
      <c r="U71" s="413"/>
      <c r="V71" s="413"/>
      <c r="W71" s="413"/>
      <c r="X71" s="413"/>
      <c r="Y71" s="401"/>
      <c r="Z71" s="456">
        <f>AB70+AE70</f>
        <v>0</v>
      </c>
      <c r="AA71" s="413"/>
      <c r="AB71" s="413"/>
      <c r="AC71" s="413"/>
      <c r="AD71" s="413"/>
      <c r="AE71" s="401"/>
      <c r="AF71" s="456">
        <f>AH70+AK70</f>
        <v>0</v>
      </c>
      <c r="AG71" s="413"/>
      <c r="AH71" s="413"/>
      <c r="AI71" s="413"/>
      <c r="AJ71" s="413"/>
      <c r="AK71" s="40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B5 E5 H5 K5 N5 Q5 A9:A10 A13:A14 A21:B21">
    <cfRule type="cellIs" dxfId="27" priority="1" operator="lessThan">
      <formula>0</formula>
    </cfRule>
  </conditionalFormatting>
  <conditionalFormatting sqref="A1:AK1018">
    <cfRule type="cellIs" dxfId="2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169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3"/>
      <c r="C8" s="191"/>
      <c r="D8" s="341">
        <v>0</v>
      </c>
      <c r="E8" s="193"/>
      <c r="F8" s="191"/>
      <c r="G8" s="194">
        <f>D16*'Lista de precios'!E4</f>
        <v>0</v>
      </c>
      <c r="H8" s="243"/>
      <c r="I8" s="191"/>
      <c r="J8" s="260" t="e">
        <f>G16*'Lista de precios'!G4</f>
        <v>#DIV/0!</v>
      </c>
      <c r="K8" s="193"/>
      <c r="L8" s="191"/>
      <c r="M8" s="194" t="e">
        <f>J16*'Lista de precios'!I4</f>
        <v>#DIV/0!</v>
      </c>
      <c r="N8" s="193"/>
      <c r="O8" s="191"/>
      <c r="P8" s="194" t="e">
        <f>M16*'Lista de precios'!K4</f>
        <v>#DIV/0!</v>
      </c>
      <c r="Q8" s="193"/>
      <c r="R8" s="191"/>
      <c r="S8" s="194" t="e">
        <f>P15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C33</f>
        <v>0</v>
      </c>
      <c r="C9" s="196"/>
      <c r="D9" s="242"/>
      <c r="E9" s="193">
        <f>E33</f>
        <v>0</v>
      </c>
      <c r="F9" s="196"/>
      <c r="G9" s="192"/>
      <c r="H9" s="243">
        <f>G33</f>
        <v>0</v>
      </c>
      <c r="I9" s="196"/>
      <c r="J9" s="242"/>
      <c r="K9" s="193">
        <f>I33</f>
        <v>0</v>
      </c>
      <c r="L9" s="196"/>
      <c r="M9" s="192"/>
      <c r="N9" s="193">
        <f>K33</f>
        <v>0</v>
      </c>
      <c r="O9" s="196"/>
      <c r="P9" s="192"/>
      <c r="Q9" s="193">
        <f>M33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>
        <f>(D8-B9)/1032.5</f>
        <v>0</v>
      </c>
      <c r="E10" s="198"/>
      <c r="F10" s="199"/>
      <c r="G10" s="200"/>
      <c r="H10" s="246"/>
      <c r="I10" s="199"/>
      <c r="J10" s="245"/>
      <c r="K10" s="198"/>
      <c r="L10" s="199"/>
      <c r="M10" s="200"/>
      <c r="N10" s="198"/>
      <c r="O10" s="199"/>
      <c r="P10" s="200"/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248">
        <f>D10*'Lista de precios'!C4</f>
        <v>0</v>
      </c>
      <c r="E11" s="202"/>
      <c r="F11" s="203"/>
      <c r="G11" s="204"/>
      <c r="H11" s="249"/>
      <c r="I11" s="203"/>
      <c r="J11" s="248"/>
      <c r="K11" s="202"/>
      <c r="L11" s="203"/>
      <c r="M11" s="204"/>
      <c r="N11" s="202"/>
      <c r="O11" s="203"/>
      <c r="P11" s="204"/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06">
        <f>B72</f>
        <v>20811.112499999999</v>
      </c>
      <c r="D12" s="242"/>
      <c r="E12" s="193"/>
      <c r="F12" s="206">
        <f>H72</f>
        <v>0</v>
      </c>
      <c r="G12" s="192"/>
      <c r="H12" s="243"/>
      <c r="I12" s="206">
        <f>N72</f>
        <v>0</v>
      </c>
      <c r="J12" s="242"/>
      <c r="K12" s="193"/>
      <c r="L12" s="206">
        <f>T72</f>
        <v>0</v>
      </c>
      <c r="M12" s="192"/>
      <c r="N12" s="193"/>
      <c r="O12" s="206">
        <f>Z72</f>
        <v>0</v>
      </c>
      <c r="P12" s="192"/>
      <c r="Q12" s="193"/>
      <c r="R12" s="206">
        <f>AF72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64">
        <f>CULTIVO!D56</f>
        <v>6252.186998086665</v>
      </c>
      <c r="D13" s="242"/>
      <c r="E13" s="193"/>
      <c r="F13" s="264">
        <v>0</v>
      </c>
      <c r="G13" s="192"/>
      <c r="H13" s="243"/>
      <c r="I13" s="206" t="e">
        <f>CULTIVO!J66</f>
        <v>#DIV/0!</v>
      </c>
      <c r="J13" s="242"/>
      <c r="K13" s="193"/>
      <c r="L13" s="206" t="e">
        <f>CULTIVO!M66</f>
        <v>#DIV/0!</v>
      </c>
      <c r="M13" s="192"/>
      <c r="N13" s="193"/>
      <c r="O13" s="206" t="e">
        <f>CULTIVO!P66</f>
        <v>#DIV/0!</v>
      </c>
      <c r="P13" s="192"/>
      <c r="Q13" s="193"/>
      <c r="R13" s="206" t="e">
        <f>CULTIVO!S66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>
        <f>CULTIVO!D82</f>
        <v>0</v>
      </c>
      <c r="D14" s="242"/>
      <c r="E14" s="193"/>
      <c r="F14" s="206"/>
      <c r="G14" s="192"/>
      <c r="H14" s="243"/>
      <c r="I14" s="206">
        <f>CULTIVO!J87</f>
        <v>0</v>
      </c>
      <c r="J14" s="242"/>
      <c r="K14" s="193"/>
      <c r="L14" s="206">
        <f>CULTIVO!M87</f>
        <v>0</v>
      </c>
      <c r="M14" s="192"/>
      <c r="N14" s="193"/>
      <c r="O14" s="206">
        <f>CULTIVO!P87</f>
        <v>0</v>
      </c>
      <c r="P14" s="192"/>
      <c r="Q14" s="193"/>
      <c r="R14" s="206">
        <f>CULTIVO!S87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66">
        <f>D11-C12-C13-C14</f>
        <v>-27063.299498086664</v>
      </c>
      <c r="E15" s="193"/>
      <c r="F15" s="191"/>
      <c r="G15" s="267">
        <f>G8+E9-F12-F13</f>
        <v>0</v>
      </c>
      <c r="H15" s="243"/>
      <c r="I15" s="191"/>
      <c r="J15" s="266" t="e">
        <f>J8+H9-I12-I13-I14</f>
        <v>#DIV/0!</v>
      </c>
      <c r="K15" s="193"/>
      <c r="L15" s="191"/>
      <c r="M15" s="267" t="e">
        <f>M8+K9-L12-L13-L14</f>
        <v>#DIV/0!</v>
      </c>
      <c r="N15" s="193"/>
      <c r="O15" s="191"/>
      <c r="P15" s="267" t="e">
        <f>P8+N9-O12-O13-O14</f>
        <v>#DIV/0!</v>
      </c>
      <c r="Q15" s="193"/>
      <c r="R15" s="191"/>
      <c r="S15" s="267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271">
        <f>D15/'Lista de precios'!C4</f>
        <v>-25.501342283238316</v>
      </c>
      <c r="E16" s="269"/>
      <c r="F16" s="270"/>
      <c r="G16" s="215" t="e">
        <f>G15/'Lista de precios'!E4</f>
        <v>#DIV/0!</v>
      </c>
      <c r="H16" s="272"/>
      <c r="I16" s="270"/>
      <c r="J16" s="271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62" t="s">
        <v>128</v>
      </c>
      <c r="B20" s="441"/>
      <c r="C20" s="442"/>
      <c r="D20" s="273"/>
      <c r="E20" s="273"/>
      <c r="F20" s="27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74" t="s">
        <v>129</v>
      </c>
      <c r="B21" s="274" t="s">
        <v>130</v>
      </c>
      <c r="C21" s="275" t="s">
        <v>131</v>
      </c>
      <c r="D21" s="276" t="s">
        <v>132</v>
      </c>
      <c r="E21" s="276" t="s">
        <v>133</v>
      </c>
      <c r="F21" s="276" t="s">
        <v>134</v>
      </c>
      <c r="G21" s="276" t="s">
        <v>135</v>
      </c>
      <c r="H21" s="276" t="s">
        <v>136</v>
      </c>
      <c r="I21" s="276" t="s">
        <v>137</v>
      </c>
      <c r="J21" s="276" t="s">
        <v>138</v>
      </c>
      <c r="K21" s="276" t="s">
        <v>139</v>
      </c>
      <c r="L21" s="276" t="s">
        <v>140</v>
      </c>
      <c r="M21" s="276" t="s">
        <v>141</v>
      </c>
      <c r="N21" s="276" t="s">
        <v>142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1"/>
      <c r="B22" s="51"/>
      <c r="C22" s="1"/>
      <c r="D22" s="342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3" t="s">
        <v>145</v>
      </c>
      <c r="B32" s="401"/>
      <c r="C32" s="279">
        <f t="shared" ref="C32:N32" si="0">SUM(C22:C31)</f>
        <v>0</v>
      </c>
      <c r="D32" s="279">
        <f t="shared" si="0"/>
        <v>0</v>
      </c>
      <c r="E32" s="279">
        <f t="shared" si="0"/>
        <v>0</v>
      </c>
      <c r="F32" s="279">
        <f t="shared" si="0"/>
        <v>0</v>
      </c>
      <c r="G32" s="279">
        <f t="shared" si="0"/>
        <v>0</v>
      </c>
      <c r="H32" s="279">
        <f t="shared" si="0"/>
        <v>0</v>
      </c>
      <c r="I32" s="279">
        <f t="shared" si="0"/>
        <v>0</v>
      </c>
      <c r="J32" s="279">
        <f t="shared" si="0"/>
        <v>0</v>
      </c>
      <c r="K32" s="279">
        <f t="shared" si="0"/>
        <v>0</v>
      </c>
      <c r="L32" s="279">
        <f t="shared" si="0"/>
        <v>0</v>
      </c>
      <c r="M32" s="279">
        <f t="shared" si="0"/>
        <v>0</v>
      </c>
      <c r="N32" s="279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1" t="s">
        <v>146</v>
      </c>
      <c r="B33" s="401"/>
      <c r="C33" s="461">
        <f>C32+D32</f>
        <v>0</v>
      </c>
      <c r="D33" s="401"/>
      <c r="E33" s="461">
        <f>E32+F32</f>
        <v>0</v>
      </c>
      <c r="F33" s="401"/>
      <c r="G33" s="461">
        <f>G32+H32</f>
        <v>0</v>
      </c>
      <c r="H33" s="401"/>
      <c r="I33" s="461">
        <f>I32+J32</f>
        <v>0</v>
      </c>
      <c r="J33" s="401"/>
      <c r="K33" s="461">
        <f>K32+L32</f>
        <v>0</v>
      </c>
      <c r="L33" s="401"/>
      <c r="M33" s="461">
        <f>M32+N32</f>
        <v>0</v>
      </c>
      <c r="N33" s="40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0" t="s">
        <v>69</v>
      </c>
      <c r="B39" s="1"/>
      <c r="C39" s="1"/>
      <c r="D39" s="27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1"/>
      <c r="B40" s="471" t="s">
        <v>70</v>
      </c>
      <c r="C40" s="423"/>
      <c r="D40" s="424"/>
      <c r="E40" s="471" t="s">
        <v>71</v>
      </c>
      <c r="F40" s="423"/>
      <c r="G40" s="424"/>
      <c r="H40" s="471" t="s">
        <v>72</v>
      </c>
      <c r="I40" s="423"/>
      <c r="J40" s="424"/>
      <c r="K40" s="471" t="s">
        <v>73</v>
      </c>
      <c r="L40" s="423"/>
      <c r="M40" s="424"/>
      <c r="N40" s="471" t="s">
        <v>74</v>
      </c>
      <c r="O40" s="423"/>
      <c r="P40" s="424"/>
      <c r="Q40" s="471" t="s">
        <v>75</v>
      </c>
      <c r="R40" s="423"/>
      <c r="S40" s="424"/>
      <c r="T40" s="471" t="s">
        <v>76</v>
      </c>
      <c r="U40" s="423"/>
      <c r="V40" s="424"/>
      <c r="W40" s="471" t="s">
        <v>77</v>
      </c>
      <c r="X40" s="423"/>
      <c r="Y40" s="424"/>
      <c r="Z40" s="471" t="s">
        <v>78</v>
      </c>
      <c r="AA40" s="423"/>
      <c r="AB40" s="424"/>
      <c r="AC40" s="471" t="s">
        <v>79</v>
      </c>
      <c r="AD40" s="423"/>
      <c r="AE40" s="424"/>
      <c r="AF40" s="471" t="s">
        <v>80</v>
      </c>
      <c r="AG40" s="423"/>
      <c r="AH40" s="424"/>
      <c r="AI40" s="471" t="s">
        <v>81</v>
      </c>
      <c r="AJ40" s="423"/>
      <c r="AK40" s="424"/>
    </row>
    <row r="41" spans="1:37" ht="15.75" customHeight="1">
      <c r="A41" s="282" t="s">
        <v>82</v>
      </c>
      <c r="B41" s="283" t="s">
        <v>83</v>
      </c>
      <c r="C41" s="284" t="s">
        <v>84</v>
      </c>
      <c r="D41" s="284" t="s">
        <v>85</v>
      </c>
      <c r="E41" s="283" t="s">
        <v>83</v>
      </c>
      <c r="F41" s="284" t="s">
        <v>84</v>
      </c>
      <c r="G41" s="284" t="s">
        <v>85</v>
      </c>
      <c r="H41" s="283" t="s">
        <v>83</v>
      </c>
      <c r="I41" s="284" t="s">
        <v>84</v>
      </c>
      <c r="J41" s="284" t="s">
        <v>85</v>
      </c>
      <c r="K41" s="283" t="s">
        <v>83</v>
      </c>
      <c r="L41" s="284" t="s">
        <v>84</v>
      </c>
      <c r="M41" s="284" t="s">
        <v>85</v>
      </c>
      <c r="N41" s="283" t="s">
        <v>83</v>
      </c>
      <c r="O41" s="284" t="s">
        <v>84</v>
      </c>
      <c r="P41" s="284" t="s">
        <v>85</v>
      </c>
      <c r="Q41" s="283" t="s">
        <v>83</v>
      </c>
      <c r="R41" s="284" t="s">
        <v>84</v>
      </c>
      <c r="S41" s="284" t="s">
        <v>85</v>
      </c>
      <c r="T41" s="283" t="s">
        <v>83</v>
      </c>
      <c r="U41" s="284" t="s">
        <v>84</v>
      </c>
      <c r="V41" s="284" t="s">
        <v>85</v>
      </c>
      <c r="W41" s="283" t="s">
        <v>83</v>
      </c>
      <c r="X41" s="284" t="s">
        <v>84</v>
      </c>
      <c r="Y41" s="284" t="s">
        <v>85</v>
      </c>
      <c r="Z41" s="283" t="s">
        <v>83</v>
      </c>
      <c r="AA41" s="284" t="s">
        <v>84</v>
      </c>
      <c r="AB41" s="284" t="s">
        <v>85</v>
      </c>
      <c r="AC41" s="283" t="s">
        <v>83</v>
      </c>
      <c r="AD41" s="284" t="s">
        <v>84</v>
      </c>
      <c r="AE41" s="284" t="s">
        <v>85</v>
      </c>
      <c r="AF41" s="283" t="s">
        <v>83</v>
      </c>
      <c r="AG41" s="284" t="s">
        <v>84</v>
      </c>
      <c r="AH41" s="284" t="s">
        <v>85</v>
      </c>
      <c r="AI41" s="283" t="s">
        <v>83</v>
      </c>
      <c r="AJ41" s="284" t="s">
        <v>84</v>
      </c>
      <c r="AK41" s="284" t="s">
        <v>85</v>
      </c>
    </row>
    <row r="42" spans="1:37" ht="15.75" customHeight="1">
      <c r="A42" s="282"/>
      <c r="B42" s="285"/>
      <c r="C42" s="78"/>
      <c r="D42" s="286"/>
      <c r="E42" s="206"/>
      <c r="F42" s="81"/>
      <c r="G42" s="203"/>
      <c r="H42" s="285"/>
      <c r="I42" s="78"/>
      <c r="J42" s="286"/>
      <c r="K42" s="206"/>
      <c r="L42" s="81"/>
      <c r="M42" s="203"/>
      <c r="N42" s="285"/>
      <c r="O42" s="78"/>
      <c r="P42" s="286"/>
      <c r="Q42" s="206"/>
      <c r="R42" s="81"/>
      <c r="S42" s="203"/>
      <c r="T42" s="285"/>
      <c r="U42" s="78"/>
      <c r="V42" s="286"/>
      <c r="W42" s="206"/>
      <c r="X42" s="81"/>
      <c r="Y42" s="203"/>
      <c r="Z42" s="285"/>
      <c r="AA42" s="78"/>
      <c r="AB42" s="286"/>
      <c r="AC42" s="206"/>
      <c r="AD42" s="81"/>
      <c r="AE42" s="203"/>
      <c r="AF42" s="285"/>
      <c r="AG42" s="78"/>
      <c r="AH42" s="286"/>
      <c r="AI42" s="206"/>
      <c r="AJ42" s="81"/>
      <c r="AK42" s="203"/>
    </row>
    <row r="43" spans="1:37" ht="15.75" customHeight="1">
      <c r="A43" s="287" t="s">
        <v>18</v>
      </c>
      <c r="B43" s="288"/>
      <c r="C43" s="88">
        <f>'Lista de precios'!C7</f>
        <v>1114.3125</v>
      </c>
      <c r="D43" s="89">
        <f t="shared" ref="D43:D70" si="1">B43*C43</f>
        <v>0</v>
      </c>
      <c r="E43" s="288"/>
      <c r="F43" s="88">
        <f>'Lista de precios'!C7</f>
        <v>1114.3125</v>
      </c>
      <c r="G43" s="89">
        <f t="shared" ref="G43:G70" si="2">F43*E43</f>
        <v>0</v>
      </c>
      <c r="H43" s="288"/>
      <c r="I43" s="88">
        <f>'Lista de precios'!E7</f>
        <v>0</v>
      </c>
      <c r="J43" s="89">
        <f t="shared" ref="J43:J65" si="3">H43*I43</f>
        <v>0</v>
      </c>
      <c r="K43" s="288"/>
      <c r="L43" s="88">
        <f>'Lista de precios'!E7</f>
        <v>0</v>
      </c>
      <c r="M43" s="89">
        <f t="shared" ref="M43:M65" si="4">L43*K43</f>
        <v>0</v>
      </c>
      <c r="N43" s="288"/>
      <c r="O43" s="88">
        <f>'Lista de precios'!G7</f>
        <v>0</v>
      </c>
      <c r="P43" s="89">
        <f t="shared" ref="P43:P65" si="5">N43*O43</f>
        <v>0</v>
      </c>
      <c r="Q43" s="288"/>
      <c r="R43" s="88">
        <f>'Lista de precios'!G7</f>
        <v>0</v>
      </c>
      <c r="S43" s="89">
        <f t="shared" ref="S43:S65" si="6">R43*Q43</f>
        <v>0</v>
      </c>
      <c r="T43" s="288"/>
      <c r="U43" s="88">
        <f>'Lista de precios'!I7</f>
        <v>0</v>
      </c>
      <c r="V43" s="89">
        <f t="shared" ref="V43:V66" si="7">T43*U43</f>
        <v>0</v>
      </c>
      <c r="W43" s="288"/>
      <c r="X43" s="88">
        <f t="shared" ref="X43:X66" si="8">U43</f>
        <v>0</v>
      </c>
      <c r="Y43" s="89">
        <f t="shared" ref="Y43:Y66" si="9">X43*W43</f>
        <v>0</v>
      </c>
      <c r="Z43" s="288"/>
      <c r="AA43" s="88">
        <f>'Lista de precios'!K7</f>
        <v>0</v>
      </c>
      <c r="AB43" s="89">
        <f t="shared" ref="AB43:AB66" si="10">Z43*AA43</f>
        <v>0</v>
      </c>
      <c r="AC43" s="288"/>
      <c r="AD43" s="88">
        <f t="shared" ref="AD43:AD66" si="11">AA43</f>
        <v>0</v>
      </c>
      <c r="AE43" s="89">
        <f t="shared" ref="AE43:AE66" si="12">AD43*AC43</f>
        <v>0</v>
      </c>
      <c r="AF43" s="288"/>
      <c r="AG43" s="88">
        <f>'Lista de precios'!M7</f>
        <v>0</v>
      </c>
      <c r="AH43" s="89">
        <f t="shared" ref="AH43:AH66" si="13">AF43*AG43</f>
        <v>0</v>
      </c>
      <c r="AI43" s="288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87" t="s">
        <v>19</v>
      </c>
      <c r="B44" s="288"/>
      <c r="C44" s="88">
        <f>'Lista de precios'!C8</f>
        <v>1231.05</v>
      </c>
      <c r="D44" s="89">
        <f t="shared" si="1"/>
        <v>0</v>
      </c>
      <c r="E44" s="289">
        <v>1</v>
      </c>
      <c r="F44" s="88">
        <f>'Lista de precios'!C8</f>
        <v>1231.05</v>
      </c>
      <c r="G44" s="89">
        <f t="shared" si="2"/>
        <v>1231.05</v>
      </c>
      <c r="H44" s="288"/>
      <c r="I44" s="88">
        <f>'Lista de precios'!E8</f>
        <v>0</v>
      </c>
      <c r="J44" s="89">
        <f t="shared" si="3"/>
        <v>0</v>
      </c>
      <c r="K44" s="288"/>
      <c r="L44" s="88">
        <f>'Lista de precios'!E8</f>
        <v>0</v>
      </c>
      <c r="M44" s="89">
        <f t="shared" si="4"/>
        <v>0</v>
      </c>
      <c r="N44" s="288"/>
      <c r="O44" s="88">
        <f>'Lista de precios'!G8</f>
        <v>0</v>
      </c>
      <c r="P44" s="89">
        <f t="shared" si="5"/>
        <v>0</v>
      </c>
      <c r="Q44" s="288"/>
      <c r="R44" s="88">
        <f>'Lista de precios'!G8</f>
        <v>0</v>
      </c>
      <c r="S44" s="89">
        <f t="shared" si="6"/>
        <v>0</v>
      </c>
      <c r="T44" s="288"/>
      <c r="U44" s="88">
        <f>'Lista de precios'!I8</f>
        <v>0</v>
      </c>
      <c r="V44" s="89">
        <f t="shared" si="7"/>
        <v>0</v>
      </c>
      <c r="W44" s="288"/>
      <c r="X44" s="88">
        <f t="shared" si="8"/>
        <v>0</v>
      </c>
      <c r="Y44" s="89">
        <f t="shared" si="9"/>
        <v>0</v>
      </c>
      <c r="Z44" s="288"/>
      <c r="AA44" s="88">
        <f>'Lista de precios'!K8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8"/>
      <c r="AG44" s="88">
        <f>'Lista de precios'!M8</f>
        <v>0</v>
      </c>
      <c r="AH44" s="89">
        <f t="shared" si="13"/>
        <v>0</v>
      </c>
      <c r="AI44" s="288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20</v>
      </c>
      <c r="B45" s="288"/>
      <c r="C45" s="88">
        <f>'Lista de precios'!C9</f>
        <v>1273.5</v>
      </c>
      <c r="D45" s="89">
        <f t="shared" si="1"/>
        <v>0</v>
      </c>
      <c r="E45" s="288"/>
      <c r="F45" s="88">
        <f>'Lista de precios'!C9</f>
        <v>1273.5</v>
      </c>
      <c r="G45" s="89">
        <f t="shared" si="2"/>
        <v>0</v>
      </c>
      <c r="H45" s="288"/>
      <c r="I45" s="88">
        <f>'Lista de precios'!E9</f>
        <v>0</v>
      </c>
      <c r="J45" s="89">
        <f t="shared" si="3"/>
        <v>0</v>
      </c>
      <c r="K45" s="288"/>
      <c r="L45" s="88">
        <f>'Lista de precios'!E9</f>
        <v>0</v>
      </c>
      <c r="M45" s="89">
        <f t="shared" si="4"/>
        <v>0</v>
      </c>
      <c r="N45" s="288"/>
      <c r="O45" s="88">
        <f>'Lista de precios'!G9</f>
        <v>0</v>
      </c>
      <c r="P45" s="89">
        <f t="shared" si="5"/>
        <v>0</v>
      </c>
      <c r="Q45" s="288"/>
      <c r="R45" s="88">
        <f>'Lista de precios'!G9</f>
        <v>0</v>
      </c>
      <c r="S45" s="89">
        <f t="shared" si="6"/>
        <v>0</v>
      </c>
      <c r="T45" s="288"/>
      <c r="U45" s="88">
        <f>'Lista de precios'!I9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precios'!K9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precios'!M9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21</v>
      </c>
      <c r="B46" s="288"/>
      <c r="C46" s="88">
        <f>'Lista de precios'!C10</f>
        <v>4775.625</v>
      </c>
      <c r="D46" s="89">
        <f t="shared" si="1"/>
        <v>0</v>
      </c>
      <c r="E46" s="288"/>
      <c r="F46" s="88">
        <f>'Lista de precios'!C10</f>
        <v>4775.625</v>
      </c>
      <c r="G46" s="89">
        <f t="shared" si="2"/>
        <v>0</v>
      </c>
      <c r="H46" s="288"/>
      <c r="I46" s="88">
        <f>'Lista de precios'!E10</f>
        <v>0</v>
      </c>
      <c r="J46" s="89">
        <f t="shared" si="3"/>
        <v>0</v>
      </c>
      <c r="K46" s="288"/>
      <c r="L46" s="88">
        <f>'Lista de precios'!E10</f>
        <v>0</v>
      </c>
      <c r="M46" s="89">
        <f t="shared" si="4"/>
        <v>0</v>
      </c>
      <c r="N46" s="288"/>
      <c r="O46" s="88">
        <f>'Lista de precios'!G10</f>
        <v>0</v>
      </c>
      <c r="P46" s="89">
        <f t="shared" si="5"/>
        <v>0</v>
      </c>
      <c r="Q46" s="288"/>
      <c r="R46" s="88">
        <f>'Lista de precios'!G10</f>
        <v>0</v>
      </c>
      <c r="S46" s="89">
        <f t="shared" si="6"/>
        <v>0</v>
      </c>
      <c r="T46" s="288"/>
      <c r="U46" s="88">
        <f>'Lista de precios'!I10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precios'!K10</f>
        <v>0</v>
      </c>
      <c r="AB46" s="89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precios'!M10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22</v>
      </c>
      <c r="B47" s="288"/>
      <c r="C47" s="88">
        <f>'Lista de precios'!C11</f>
        <v>4775.625</v>
      </c>
      <c r="D47" s="98">
        <f t="shared" si="1"/>
        <v>0</v>
      </c>
      <c r="E47" s="289">
        <v>3</v>
      </c>
      <c r="F47" s="88">
        <f>'Lista de precios'!C11</f>
        <v>4775.625</v>
      </c>
      <c r="G47" s="89">
        <f t="shared" si="2"/>
        <v>14326.875</v>
      </c>
      <c r="H47" s="288"/>
      <c r="I47" s="88">
        <f>'Lista de precios'!E11</f>
        <v>0</v>
      </c>
      <c r="J47" s="98">
        <f t="shared" si="3"/>
        <v>0</v>
      </c>
      <c r="K47" s="288"/>
      <c r="L47" s="88">
        <f>'Lista de precios'!E11</f>
        <v>0</v>
      </c>
      <c r="M47" s="89">
        <f t="shared" si="4"/>
        <v>0</v>
      </c>
      <c r="N47" s="288"/>
      <c r="O47" s="88">
        <f>'Lista de precios'!G11</f>
        <v>0</v>
      </c>
      <c r="P47" s="98">
        <f t="shared" si="5"/>
        <v>0</v>
      </c>
      <c r="Q47" s="288"/>
      <c r="R47" s="88">
        <f>'Lista de precios'!G11</f>
        <v>0</v>
      </c>
      <c r="S47" s="89">
        <f t="shared" si="6"/>
        <v>0</v>
      </c>
      <c r="T47" s="288"/>
      <c r="U47" s="88">
        <f>'Lista de precios'!I11</f>
        <v>0</v>
      </c>
      <c r="V47" s="98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precios'!K11</f>
        <v>0</v>
      </c>
      <c r="AB47" s="98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precios'!M11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23</v>
      </c>
      <c r="B48" s="288"/>
      <c r="C48" s="88">
        <f>'Lista de precios'!C12</f>
        <v>4987.875</v>
      </c>
      <c r="D48" s="98">
        <f t="shared" si="1"/>
        <v>0</v>
      </c>
      <c r="E48" s="288"/>
      <c r="F48" s="88">
        <f>'Lista de precios'!C12</f>
        <v>4987.875</v>
      </c>
      <c r="G48" s="89">
        <f t="shared" si="2"/>
        <v>0</v>
      </c>
      <c r="H48" s="288"/>
      <c r="I48" s="88">
        <f>'Lista de precios'!E12</f>
        <v>0</v>
      </c>
      <c r="J48" s="98">
        <f t="shared" si="3"/>
        <v>0</v>
      </c>
      <c r="K48" s="288"/>
      <c r="L48" s="88">
        <f>'Lista de precios'!E12</f>
        <v>0</v>
      </c>
      <c r="M48" s="89">
        <f t="shared" si="4"/>
        <v>0</v>
      </c>
      <c r="N48" s="288"/>
      <c r="O48" s="88">
        <f>'Lista de precios'!G12</f>
        <v>0</v>
      </c>
      <c r="P48" s="98">
        <f t="shared" si="5"/>
        <v>0</v>
      </c>
      <c r="Q48" s="288"/>
      <c r="R48" s="88">
        <f>'Lista de precios'!G12</f>
        <v>0</v>
      </c>
      <c r="S48" s="89">
        <f t="shared" si="6"/>
        <v>0</v>
      </c>
      <c r="T48" s="288"/>
      <c r="U48" s="88">
        <f>'Lista de precios'!I12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precios'!K12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precios'!M12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24</v>
      </c>
      <c r="B49" s="288"/>
      <c r="C49" s="88">
        <f>'Lista de precios'!C13</f>
        <v>477.5625</v>
      </c>
      <c r="D49" s="98">
        <f t="shared" si="1"/>
        <v>0</v>
      </c>
      <c r="E49" s="289">
        <v>1</v>
      </c>
      <c r="F49" s="88">
        <f>'Lista de precios'!C13</f>
        <v>477.5625</v>
      </c>
      <c r="G49" s="89">
        <f t="shared" si="2"/>
        <v>477.5625</v>
      </c>
      <c r="H49" s="288"/>
      <c r="I49" s="88">
        <f>'Lista de precios'!E13</f>
        <v>0</v>
      </c>
      <c r="J49" s="98">
        <f t="shared" si="3"/>
        <v>0</v>
      </c>
      <c r="K49" s="288"/>
      <c r="L49" s="88">
        <f>'Lista de precios'!E13</f>
        <v>0</v>
      </c>
      <c r="M49" s="89">
        <f t="shared" si="4"/>
        <v>0</v>
      </c>
      <c r="N49" s="288"/>
      <c r="O49" s="88">
        <f>'Lista de precios'!G13</f>
        <v>0</v>
      </c>
      <c r="P49" s="98">
        <f t="shared" si="5"/>
        <v>0</v>
      </c>
      <c r="Q49" s="288"/>
      <c r="R49" s="88">
        <f>'Lista de precios'!G13</f>
        <v>0</v>
      </c>
      <c r="S49" s="89">
        <f t="shared" si="6"/>
        <v>0</v>
      </c>
      <c r="T49" s="288"/>
      <c r="U49" s="88">
        <f>'Lista de precios'!I13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precios'!K13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precios'!M13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25</v>
      </c>
      <c r="B50" s="288"/>
      <c r="C50" s="88">
        <f>'Lista de precios'!C14</f>
        <v>742.875</v>
      </c>
      <c r="D50" s="98">
        <f t="shared" si="1"/>
        <v>0</v>
      </c>
      <c r="E50" s="288"/>
      <c r="F50" s="88">
        <f>'Lista de precios'!C14</f>
        <v>742.875</v>
      </c>
      <c r="G50" s="89">
        <f t="shared" si="2"/>
        <v>0</v>
      </c>
      <c r="H50" s="288"/>
      <c r="I50" s="88">
        <f>'Lista de precios'!E14</f>
        <v>0</v>
      </c>
      <c r="J50" s="98">
        <f t="shared" si="3"/>
        <v>0</v>
      </c>
      <c r="K50" s="288"/>
      <c r="L50" s="88">
        <f>'Lista de precios'!E14</f>
        <v>0</v>
      </c>
      <c r="M50" s="89">
        <f t="shared" si="4"/>
        <v>0</v>
      </c>
      <c r="N50" s="288"/>
      <c r="O50" s="88">
        <f>'Lista de precios'!G14</f>
        <v>0</v>
      </c>
      <c r="P50" s="98">
        <f t="shared" si="5"/>
        <v>0</v>
      </c>
      <c r="Q50" s="288"/>
      <c r="R50" s="88">
        <f>'Lista de precios'!G14</f>
        <v>0</v>
      </c>
      <c r="S50" s="89">
        <f t="shared" si="6"/>
        <v>0</v>
      </c>
      <c r="T50" s="288"/>
      <c r="U50" s="88">
        <f>'Lista de precios'!I14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precios'!K14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precios'!M14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26</v>
      </c>
      <c r="B51" s="288"/>
      <c r="C51" s="88">
        <f>'Lista de precios'!C15</f>
        <v>2207.4</v>
      </c>
      <c r="D51" s="98">
        <f t="shared" si="1"/>
        <v>0</v>
      </c>
      <c r="E51" s="288"/>
      <c r="F51" s="88">
        <f>'Lista de precios'!C15</f>
        <v>2207.4</v>
      </c>
      <c r="G51" s="89">
        <f t="shared" si="2"/>
        <v>0</v>
      </c>
      <c r="H51" s="288"/>
      <c r="I51" s="88">
        <f>'Lista de precios'!E15</f>
        <v>0</v>
      </c>
      <c r="J51" s="98">
        <f t="shared" si="3"/>
        <v>0</v>
      </c>
      <c r="K51" s="288"/>
      <c r="L51" s="88">
        <f>'Lista de precios'!E15</f>
        <v>0</v>
      </c>
      <c r="M51" s="89">
        <f t="shared" si="4"/>
        <v>0</v>
      </c>
      <c r="N51" s="288"/>
      <c r="O51" s="88">
        <f>'Lista de precios'!G15</f>
        <v>0</v>
      </c>
      <c r="P51" s="98">
        <f t="shared" si="5"/>
        <v>0</v>
      </c>
      <c r="Q51" s="288"/>
      <c r="R51" s="88">
        <f>'Lista de precios'!G15</f>
        <v>0</v>
      </c>
      <c r="S51" s="89">
        <f t="shared" si="6"/>
        <v>0</v>
      </c>
      <c r="T51" s="288"/>
      <c r="U51" s="88">
        <f>'Lista de precios'!I15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precios'!K15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precios'!M15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27</v>
      </c>
      <c r="B52" s="288"/>
      <c r="C52" s="88">
        <f>'Lista de precios'!C16</f>
        <v>4733.1750000000002</v>
      </c>
      <c r="D52" s="98">
        <f t="shared" si="1"/>
        <v>0</v>
      </c>
      <c r="E52" s="288"/>
      <c r="F52" s="88">
        <f>'Lista de precios'!C16</f>
        <v>4733.1750000000002</v>
      </c>
      <c r="G52" s="89">
        <f t="shared" si="2"/>
        <v>0</v>
      </c>
      <c r="H52" s="288"/>
      <c r="I52" s="88">
        <f>'Lista de precios'!E16</f>
        <v>0</v>
      </c>
      <c r="J52" s="98">
        <f t="shared" si="3"/>
        <v>0</v>
      </c>
      <c r="K52" s="288"/>
      <c r="L52" s="88">
        <f>'Lista de precios'!E16</f>
        <v>0</v>
      </c>
      <c r="M52" s="89">
        <f t="shared" si="4"/>
        <v>0</v>
      </c>
      <c r="N52" s="288"/>
      <c r="O52" s="88">
        <f>'Lista de precios'!G16</f>
        <v>0</v>
      </c>
      <c r="P52" s="98">
        <f t="shared" si="5"/>
        <v>0</v>
      </c>
      <c r="Q52" s="288"/>
      <c r="R52" s="88">
        <f>'Lista de precios'!G16</f>
        <v>0</v>
      </c>
      <c r="S52" s="89">
        <f t="shared" si="6"/>
        <v>0</v>
      </c>
      <c r="T52" s="288"/>
      <c r="U52" s="88">
        <f>'Lista de precios'!I16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precios'!K16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precios'!M16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28</v>
      </c>
      <c r="B53" s="288"/>
      <c r="C53" s="88">
        <f>'Lista de precios'!C17</f>
        <v>742.875</v>
      </c>
      <c r="D53" s="98">
        <f t="shared" si="1"/>
        <v>0</v>
      </c>
      <c r="E53" s="288"/>
      <c r="F53" s="88">
        <f>'Lista de precios'!C17</f>
        <v>742.875</v>
      </c>
      <c r="G53" s="89">
        <f t="shared" si="2"/>
        <v>0</v>
      </c>
      <c r="H53" s="288"/>
      <c r="I53" s="88">
        <f>'Lista de precios'!E17</f>
        <v>0</v>
      </c>
      <c r="J53" s="98">
        <f t="shared" si="3"/>
        <v>0</v>
      </c>
      <c r="K53" s="288"/>
      <c r="L53" s="88">
        <f>'Lista de precios'!E17</f>
        <v>0</v>
      </c>
      <c r="M53" s="89">
        <f t="shared" si="4"/>
        <v>0</v>
      </c>
      <c r="N53" s="288"/>
      <c r="O53" s="88">
        <f>'Lista de precios'!G17</f>
        <v>0</v>
      </c>
      <c r="P53" s="98">
        <f t="shared" si="5"/>
        <v>0</v>
      </c>
      <c r="Q53" s="288"/>
      <c r="R53" s="88">
        <f>'Lista de precios'!G17</f>
        <v>0</v>
      </c>
      <c r="S53" s="89">
        <f t="shared" si="6"/>
        <v>0</v>
      </c>
      <c r="T53" s="288"/>
      <c r="U53" s="88">
        <f>'Lista de precios'!I17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precios'!K17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precios'!M17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29</v>
      </c>
      <c r="B54" s="288"/>
      <c r="C54" s="88">
        <f>'Lista de precios'!C18</f>
        <v>3289.875</v>
      </c>
      <c r="D54" s="98">
        <f t="shared" si="1"/>
        <v>0</v>
      </c>
      <c r="E54" s="288"/>
      <c r="F54" s="88">
        <f>'Lista de precios'!C18</f>
        <v>3289.875</v>
      </c>
      <c r="G54" s="89">
        <f t="shared" si="2"/>
        <v>0</v>
      </c>
      <c r="H54" s="288"/>
      <c r="I54" s="88">
        <f>'Lista de precios'!E18</f>
        <v>0</v>
      </c>
      <c r="J54" s="98">
        <f t="shared" si="3"/>
        <v>0</v>
      </c>
      <c r="K54" s="288"/>
      <c r="L54" s="88">
        <f>'Lista de precios'!E18</f>
        <v>0</v>
      </c>
      <c r="M54" s="89">
        <f t="shared" si="4"/>
        <v>0</v>
      </c>
      <c r="N54" s="288"/>
      <c r="O54" s="88">
        <f>'Lista de precios'!G18</f>
        <v>0</v>
      </c>
      <c r="P54" s="98">
        <f t="shared" si="5"/>
        <v>0</v>
      </c>
      <c r="Q54" s="288"/>
      <c r="R54" s="88">
        <f>'Lista de precios'!G18</f>
        <v>0</v>
      </c>
      <c r="S54" s="89">
        <f t="shared" si="6"/>
        <v>0</v>
      </c>
      <c r="T54" s="288"/>
      <c r="U54" s="88">
        <f>'Lista de precios'!I18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precios'!K18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precios'!M18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30</v>
      </c>
      <c r="B55" s="288"/>
      <c r="C55" s="88">
        <f>'Lista de precios'!C19</f>
        <v>530.625</v>
      </c>
      <c r="D55" s="98">
        <f t="shared" si="1"/>
        <v>0</v>
      </c>
      <c r="E55" s="288"/>
      <c r="F55" s="88">
        <f>'Lista de precios'!C19</f>
        <v>530.625</v>
      </c>
      <c r="G55" s="89">
        <f t="shared" si="2"/>
        <v>0</v>
      </c>
      <c r="H55" s="288"/>
      <c r="I55" s="88">
        <f>'Lista de precios'!E19</f>
        <v>0</v>
      </c>
      <c r="J55" s="98">
        <f t="shared" si="3"/>
        <v>0</v>
      </c>
      <c r="K55" s="288"/>
      <c r="L55" s="88">
        <f>'Lista de precios'!E19</f>
        <v>0</v>
      </c>
      <c r="M55" s="89">
        <f t="shared" si="4"/>
        <v>0</v>
      </c>
      <c r="N55" s="288"/>
      <c r="O55" s="88">
        <f>'Lista de precios'!G19</f>
        <v>0</v>
      </c>
      <c r="P55" s="98">
        <f t="shared" si="5"/>
        <v>0</v>
      </c>
      <c r="Q55" s="288"/>
      <c r="R55" s="88">
        <f>'Lista de precios'!G19</f>
        <v>0</v>
      </c>
      <c r="S55" s="89">
        <f t="shared" si="6"/>
        <v>0</v>
      </c>
      <c r="T55" s="288"/>
      <c r="U55" s="88">
        <f>'Lista de precios'!I19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precios'!K19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precios'!M19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31</v>
      </c>
      <c r="B56" s="288"/>
      <c r="C56" s="88">
        <f>'Lista de precios'!C20</f>
        <v>647.36249999999995</v>
      </c>
      <c r="D56" s="98">
        <f t="shared" si="1"/>
        <v>0</v>
      </c>
      <c r="E56" s="288"/>
      <c r="F56" s="88">
        <f>'Lista de precios'!C20</f>
        <v>647.36249999999995</v>
      </c>
      <c r="G56" s="89">
        <f t="shared" si="2"/>
        <v>0</v>
      </c>
      <c r="H56" s="288"/>
      <c r="I56" s="88">
        <f>'Lista de precios'!E20</f>
        <v>0</v>
      </c>
      <c r="J56" s="98">
        <f t="shared" si="3"/>
        <v>0</v>
      </c>
      <c r="K56" s="288"/>
      <c r="L56" s="88">
        <f>'Lista de precios'!E20</f>
        <v>0</v>
      </c>
      <c r="M56" s="89">
        <f t="shared" si="4"/>
        <v>0</v>
      </c>
      <c r="N56" s="288"/>
      <c r="O56" s="88">
        <f>'Lista de precios'!G20</f>
        <v>0</v>
      </c>
      <c r="P56" s="98">
        <f t="shared" si="5"/>
        <v>0</v>
      </c>
      <c r="Q56" s="288"/>
      <c r="R56" s="88">
        <f>'Lista de precios'!G20</f>
        <v>0</v>
      </c>
      <c r="S56" s="89">
        <f t="shared" si="6"/>
        <v>0</v>
      </c>
      <c r="T56" s="288"/>
      <c r="U56" s="88">
        <f>'Lista de precios'!I20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precios'!K20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precios'!M20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32</v>
      </c>
      <c r="B57" s="288"/>
      <c r="C57" s="88">
        <f>'Lista de precios'!C21</f>
        <v>4775.625</v>
      </c>
      <c r="D57" s="98">
        <f t="shared" si="1"/>
        <v>0</v>
      </c>
      <c r="E57" s="288"/>
      <c r="F57" s="88">
        <f>'Lista de precios'!C21</f>
        <v>4775.625</v>
      </c>
      <c r="G57" s="89">
        <f t="shared" si="2"/>
        <v>0</v>
      </c>
      <c r="H57" s="288"/>
      <c r="I57" s="88">
        <f>'Lista de precios'!E21</f>
        <v>0</v>
      </c>
      <c r="J57" s="98">
        <f t="shared" si="3"/>
        <v>0</v>
      </c>
      <c r="K57" s="288"/>
      <c r="L57" s="88">
        <f>'Lista de precios'!E21</f>
        <v>0</v>
      </c>
      <c r="M57" s="89">
        <f t="shared" si="4"/>
        <v>0</v>
      </c>
      <c r="N57" s="288"/>
      <c r="O57" s="88">
        <f>'Lista de precios'!G21</f>
        <v>0</v>
      </c>
      <c r="P57" s="98">
        <f t="shared" si="5"/>
        <v>0</v>
      </c>
      <c r="Q57" s="288"/>
      <c r="R57" s="88">
        <f>'Lista de precios'!G21</f>
        <v>0</v>
      </c>
      <c r="S57" s="89">
        <f t="shared" si="6"/>
        <v>0</v>
      </c>
      <c r="T57" s="288"/>
      <c r="U57" s="88">
        <f>'Lista de precios'!I21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precios'!K21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precios'!M21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33</v>
      </c>
      <c r="B58" s="288"/>
      <c r="C58" s="88">
        <f>'Lista de precios'!C22</f>
        <v>4775.625</v>
      </c>
      <c r="D58" s="98">
        <f t="shared" si="1"/>
        <v>0</v>
      </c>
      <c r="E58" s="289">
        <v>1</v>
      </c>
      <c r="F58" s="88">
        <f>'Lista de precios'!C22</f>
        <v>4775.625</v>
      </c>
      <c r="G58" s="89">
        <f t="shared" si="2"/>
        <v>4775.625</v>
      </c>
      <c r="H58" s="288"/>
      <c r="I58" s="88">
        <f>'Lista de precios'!E22</f>
        <v>0</v>
      </c>
      <c r="J58" s="98">
        <f t="shared" si="3"/>
        <v>0</v>
      </c>
      <c r="K58" s="288"/>
      <c r="L58" s="88">
        <f>'Lista de precios'!E22</f>
        <v>0</v>
      </c>
      <c r="M58" s="89">
        <f t="shared" si="4"/>
        <v>0</v>
      </c>
      <c r="N58" s="288"/>
      <c r="O58" s="88">
        <f>'Lista de precios'!G22</f>
        <v>0</v>
      </c>
      <c r="P58" s="98">
        <f t="shared" si="5"/>
        <v>0</v>
      </c>
      <c r="Q58" s="288"/>
      <c r="R58" s="88">
        <f>'Lista de precios'!G22</f>
        <v>0</v>
      </c>
      <c r="S58" s="89">
        <f t="shared" si="6"/>
        <v>0</v>
      </c>
      <c r="T58" s="288"/>
      <c r="U58" s="88">
        <f>'Lista de precios'!I22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precios'!K22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precios'!M22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34</v>
      </c>
      <c r="B59" s="288"/>
      <c r="C59" s="88">
        <f>'Lista de precios'!C23</f>
        <v>4775.625</v>
      </c>
      <c r="D59" s="98">
        <f t="shared" si="1"/>
        <v>0</v>
      </c>
      <c r="E59" s="288"/>
      <c r="F59" s="88">
        <f>'Lista de precios'!C23</f>
        <v>4775.625</v>
      </c>
      <c r="G59" s="89">
        <f t="shared" si="2"/>
        <v>0</v>
      </c>
      <c r="H59" s="288"/>
      <c r="I59" s="88">
        <f>'Lista de precios'!E23</f>
        <v>0</v>
      </c>
      <c r="J59" s="98">
        <f t="shared" si="3"/>
        <v>0</v>
      </c>
      <c r="K59" s="288"/>
      <c r="L59" s="88">
        <f>'Lista de precios'!E23</f>
        <v>0</v>
      </c>
      <c r="M59" s="89">
        <f t="shared" si="4"/>
        <v>0</v>
      </c>
      <c r="N59" s="288"/>
      <c r="O59" s="88">
        <f>'Lista de precios'!G23</f>
        <v>0</v>
      </c>
      <c r="P59" s="98">
        <f t="shared" si="5"/>
        <v>0</v>
      </c>
      <c r="Q59" s="288"/>
      <c r="R59" s="88">
        <f>'Lista de precios'!G23</f>
        <v>0</v>
      </c>
      <c r="S59" s="89">
        <f t="shared" si="6"/>
        <v>0</v>
      </c>
      <c r="T59" s="288"/>
      <c r="U59" s="88">
        <f>'Lista de precios'!I23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precios'!K23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precios'!M23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35</v>
      </c>
      <c r="B60" s="288"/>
      <c r="C60" s="88">
        <f>'Lista de precios'!C24</f>
        <v>4775.625</v>
      </c>
      <c r="D60" s="98">
        <f t="shared" si="1"/>
        <v>0</v>
      </c>
      <c r="E60" s="288"/>
      <c r="F60" s="88">
        <f>'Lista de precios'!C24</f>
        <v>4775.625</v>
      </c>
      <c r="G60" s="89">
        <f t="shared" si="2"/>
        <v>0</v>
      </c>
      <c r="H60" s="288"/>
      <c r="I60" s="88">
        <f>'Lista de precios'!E24</f>
        <v>0</v>
      </c>
      <c r="J60" s="98">
        <f t="shared" si="3"/>
        <v>0</v>
      </c>
      <c r="K60" s="288"/>
      <c r="L60" s="88">
        <f>'Lista de precios'!E24</f>
        <v>0</v>
      </c>
      <c r="M60" s="89">
        <f t="shared" si="4"/>
        <v>0</v>
      </c>
      <c r="N60" s="288"/>
      <c r="O60" s="88">
        <f>'Lista de precios'!G24</f>
        <v>0</v>
      </c>
      <c r="P60" s="98">
        <f t="shared" si="5"/>
        <v>0</v>
      </c>
      <c r="Q60" s="288"/>
      <c r="R60" s="88">
        <f>'Lista de precios'!G24</f>
        <v>0</v>
      </c>
      <c r="S60" s="89">
        <f t="shared" si="6"/>
        <v>0</v>
      </c>
      <c r="T60" s="288"/>
      <c r="U60" s="88">
        <f>'Lista de precios'!I24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precios'!K24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precios'!M24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36</v>
      </c>
      <c r="B61" s="288"/>
      <c r="C61" s="88">
        <f>'Lista de precios'!C25</f>
        <v>1379.625</v>
      </c>
      <c r="D61" s="98">
        <f t="shared" si="1"/>
        <v>0</v>
      </c>
      <c r="E61" s="288"/>
      <c r="F61" s="88">
        <f>'Lista de precios'!C25</f>
        <v>1379.625</v>
      </c>
      <c r="G61" s="89">
        <f t="shared" si="2"/>
        <v>0</v>
      </c>
      <c r="H61" s="288"/>
      <c r="I61" s="88">
        <f>'Lista de precios'!E25</f>
        <v>0</v>
      </c>
      <c r="J61" s="98">
        <f t="shared" si="3"/>
        <v>0</v>
      </c>
      <c r="K61" s="288"/>
      <c r="L61" s="88">
        <f>'Lista de precios'!E25</f>
        <v>0</v>
      </c>
      <c r="M61" s="89">
        <f t="shared" si="4"/>
        <v>0</v>
      </c>
      <c r="N61" s="288"/>
      <c r="O61" s="88">
        <f>'Lista de precios'!G25</f>
        <v>0</v>
      </c>
      <c r="P61" s="98">
        <f t="shared" si="5"/>
        <v>0</v>
      </c>
      <c r="Q61" s="288"/>
      <c r="R61" s="88">
        <f>'Lista de precios'!G25</f>
        <v>0</v>
      </c>
      <c r="S61" s="89">
        <f t="shared" si="6"/>
        <v>0</v>
      </c>
      <c r="T61" s="288"/>
      <c r="U61" s="88">
        <f>'Lista de precios'!I25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precios'!K25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precios'!M25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37</v>
      </c>
      <c r="B62" s="288"/>
      <c r="C62" s="88">
        <f>'Lista de precios'!C26</f>
        <v>2568.2249999999999</v>
      </c>
      <c r="D62" s="89">
        <f t="shared" si="1"/>
        <v>0</v>
      </c>
      <c r="E62" s="288"/>
      <c r="F62" s="88">
        <f>'Lista de precios'!C26</f>
        <v>2568.2249999999999</v>
      </c>
      <c r="G62" s="89">
        <f t="shared" si="2"/>
        <v>0</v>
      </c>
      <c r="H62" s="288"/>
      <c r="I62" s="88">
        <f>'Lista de precios'!E26</f>
        <v>0</v>
      </c>
      <c r="J62" s="89">
        <f t="shared" si="3"/>
        <v>0</v>
      </c>
      <c r="K62" s="288"/>
      <c r="L62" s="88">
        <f>'Lista de precios'!E26</f>
        <v>0</v>
      </c>
      <c r="M62" s="89">
        <f t="shared" si="4"/>
        <v>0</v>
      </c>
      <c r="N62" s="288"/>
      <c r="O62" s="88">
        <f>'Lista de precios'!G26</f>
        <v>0</v>
      </c>
      <c r="P62" s="89">
        <f t="shared" si="5"/>
        <v>0</v>
      </c>
      <c r="Q62" s="288"/>
      <c r="R62" s="88">
        <f>'Lista de precios'!G26</f>
        <v>0</v>
      </c>
      <c r="S62" s="89">
        <f t="shared" si="6"/>
        <v>0</v>
      </c>
      <c r="T62" s="288"/>
      <c r="U62" s="88">
        <f>'Lista de precios'!I26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precios'!K26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precios'!M26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38</v>
      </c>
      <c r="B63" s="288"/>
      <c r="C63" s="88">
        <f>'Lista de precios'!C27</f>
        <v>51258.375</v>
      </c>
      <c r="D63" s="89">
        <f t="shared" si="1"/>
        <v>0</v>
      </c>
      <c r="E63" s="288"/>
      <c r="F63" s="88">
        <f>'Lista de precios'!C27</f>
        <v>51258.375</v>
      </c>
      <c r="G63" s="89">
        <f t="shared" si="2"/>
        <v>0</v>
      </c>
      <c r="H63" s="288"/>
      <c r="I63" s="88">
        <f>'Lista de precios'!E27</f>
        <v>0</v>
      </c>
      <c r="J63" s="89">
        <f t="shared" si="3"/>
        <v>0</v>
      </c>
      <c r="K63" s="288"/>
      <c r="L63" s="88">
        <f>'Lista de precios'!E27</f>
        <v>0</v>
      </c>
      <c r="M63" s="89">
        <f t="shared" si="4"/>
        <v>0</v>
      </c>
      <c r="N63" s="288"/>
      <c r="O63" s="88">
        <f>'Lista de precios'!G27</f>
        <v>0</v>
      </c>
      <c r="P63" s="89">
        <f t="shared" si="5"/>
        <v>0</v>
      </c>
      <c r="Q63" s="288"/>
      <c r="R63" s="88">
        <f>'Lista de precios'!G27</f>
        <v>0</v>
      </c>
      <c r="S63" s="89">
        <f t="shared" si="6"/>
        <v>0</v>
      </c>
      <c r="T63" s="288"/>
      <c r="U63" s="88">
        <f>'Lista de precios'!I27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precios'!K27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precios'!M27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39</v>
      </c>
      <c r="B64" s="288"/>
      <c r="C64" s="88">
        <f>'Lista de precios'!C28</f>
        <v>700.42500000000007</v>
      </c>
      <c r="D64" s="89">
        <f t="shared" si="1"/>
        <v>0</v>
      </c>
      <c r="E64" s="288"/>
      <c r="F64" s="88">
        <f>'Lista de precios'!C28</f>
        <v>700.42500000000007</v>
      </c>
      <c r="G64" s="89">
        <f t="shared" si="2"/>
        <v>0</v>
      </c>
      <c r="H64" s="288"/>
      <c r="I64" s="88">
        <f>'Lista de precios'!E28</f>
        <v>0</v>
      </c>
      <c r="J64" s="89">
        <f t="shared" si="3"/>
        <v>0</v>
      </c>
      <c r="K64" s="288"/>
      <c r="L64" s="88">
        <f>'Lista de precios'!E28</f>
        <v>0</v>
      </c>
      <c r="M64" s="89">
        <f t="shared" si="4"/>
        <v>0</v>
      </c>
      <c r="N64" s="288"/>
      <c r="O64" s="88">
        <f>'Lista de precios'!G28</f>
        <v>0</v>
      </c>
      <c r="P64" s="89">
        <f t="shared" si="5"/>
        <v>0</v>
      </c>
      <c r="Q64" s="288"/>
      <c r="R64" s="88">
        <f>'Lista de precios'!G28</f>
        <v>0</v>
      </c>
      <c r="S64" s="89">
        <f t="shared" si="6"/>
        <v>0</v>
      </c>
      <c r="T64" s="288"/>
      <c r="U64" s="88">
        <f>'Lista de precios'!I28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precios'!K28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precios'!M28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40</v>
      </c>
      <c r="B65" s="288"/>
      <c r="C65" s="88">
        <f>'Lista de precios'!C29</f>
        <v>26000.625</v>
      </c>
      <c r="D65" s="89">
        <f t="shared" si="1"/>
        <v>0</v>
      </c>
      <c r="E65" s="288"/>
      <c r="F65" s="88">
        <f>'Lista de precios'!C29</f>
        <v>26000.625</v>
      </c>
      <c r="G65" s="89">
        <f t="shared" si="2"/>
        <v>0</v>
      </c>
      <c r="H65" s="288"/>
      <c r="I65" s="88">
        <f>'Lista de precios'!E29</f>
        <v>0</v>
      </c>
      <c r="J65" s="89">
        <f t="shared" si="3"/>
        <v>0</v>
      </c>
      <c r="K65" s="288"/>
      <c r="L65" s="88">
        <f>'Lista de precios'!E29</f>
        <v>0</v>
      </c>
      <c r="M65" s="89">
        <f t="shared" si="4"/>
        <v>0</v>
      </c>
      <c r="N65" s="288"/>
      <c r="O65" s="88">
        <f>'Lista de precios'!G29</f>
        <v>0</v>
      </c>
      <c r="P65" s="89">
        <f t="shared" si="5"/>
        <v>0</v>
      </c>
      <c r="Q65" s="288"/>
      <c r="R65" s="88">
        <f>'Lista de precios'!G29</f>
        <v>0</v>
      </c>
      <c r="S65" s="89">
        <f t="shared" si="6"/>
        <v>0</v>
      </c>
      <c r="T65" s="288"/>
      <c r="U65" s="88">
        <f>'Lista de precios'!I29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precios'!K29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precios'!M29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8" t="s">
        <v>41</v>
      </c>
      <c r="B66" s="288"/>
      <c r="C66" s="88">
        <f>'Lista de precios'!C30</f>
        <v>711.03750000000002</v>
      </c>
      <c r="D66" s="89">
        <f t="shared" si="1"/>
        <v>0</v>
      </c>
      <c r="E66" s="288"/>
      <c r="F66" s="88">
        <f>'Lista de precios'!C30</f>
        <v>711.03750000000002</v>
      </c>
      <c r="G66" s="89">
        <f t="shared" si="2"/>
        <v>0</v>
      </c>
      <c r="H66" s="288"/>
      <c r="I66" s="88"/>
      <c r="J66" s="89"/>
      <c r="K66" s="288"/>
      <c r="L66" s="88"/>
      <c r="M66" s="89"/>
      <c r="N66" s="288"/>
      <c r="O66" s="88"/>
      <c r="P66" s="89"/>
      <c r="Q66" s="288"/>
      <c r="R66" s="88"/>
      <c r="S66" s="89"/>
      <c r="T66" s="288"/>
      <c r="U66" s="88">
        <f>'Lista de precios'!I30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precios'!K30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precios'!M30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09" t="s">
        <v>42</v>
      </c>
      <c r="B67" s="290"/>
      <c r="C67" s="88">
        <f>'Lista de precios'!C31</f>
        <v>849</v>
      </c>
      <c r="D67" s="89">
        <f t="shared" si="1"/>
        <v>0</v>
      </c>
      <c r="E67" s="290"/>
      <c r="F67" s="88">
        <f>'Lista de precios'!C31</f>
        <v>849</v>
      </c>
      <c r="G67" s="89">
        <f t="shared" si="2"/>
        <v>0</v>
      </c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104"/>
      <c r="V67" s="105"/>
      <c r="W67" s="290"/>
      <c r="X67" s="104"/>
      <c r="Y67" s="105"/>
      <c r="Z67" s="290"/>
      <c r="AA67" s="104"/>
      <c r="AB67" s="105"/>
      <c r="AC67" s="290"/>
      <c r="AD67" s="104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13" t="s">
        <v>43</v>
      </c>
      <c r="B68" s="290"/>
      <c r="C68" s="88">
        <f>'Lista de precios'!C32</f>
        <v>530.625</v>
      </c>
      <c r="D68" s="89">
        <f t="shared" si="1"/>
        <v>0</v>
      </c>
      <c r="E68" s="290"/>
      <c r="F68" s="88">
        <f>'Lista de precios'!C32</f>
        <v>530.625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09" t="s">
        <v>44</v>
      </c>
      <c r="B69" s="290"/>
      <c r="C69" s="88">
        <f>'Lista de precios'!C33</f>
        <v>1061.25</v>
      </c>
      <c r="D69" s="89">
        <f t="shared" si="1"/>
        <v>0</v>
      </c>
      <c r="E69" s="290"/>
      <c r="F69" s="88">
        <f>'Lista de precios'!C33</f>
        <v>1061.25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40" t="s">
        <v>147</v>
      </c>
      <c r="B70" s="290"/>
      <c r="C70" s="88">
        <f>'Lista de precios'!C34</f>
        <v>3576.4124999999999</v>
      </c>
      <c r="D70" s="89">
        <f t="shared" si="1"/>
        <v>0</v>
      </c>
      <c r="E70" s="290"/>
      <c r="F70" s="88">
        <f>'Lista de precios'!C34</f>
        <v>3576.4124999999999</v>
      </c>
      <c r="G70" s="89">
        <f t="shared" si="2"/>
        <v>0</v>
      </c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293" t="s">
        <v>96</v>
      </c>
      <c r="B71" s="290"/>
      <c r="C71" s="294"/>
      <c r="D71" s="236">
        <f>SUM(D43:D70)</f>
        <v>0</v>
      </c>
      <c r="E71" s="295"/>
      <c r="F71" s="296"/>
      <c r="G71" s="237">
        <f>SUM(G43:G70)</f>
        <v>20811.112499999999</v>
      </c>
      <c r="H71" s="290"/>
      <c r="I71" s="294"/>
      <c r="J71" s="236">
        <f>SUM(J43:J66)</f>
        <v>0</v>
      </c>
      <c r="K71" s="295"/>
      <c r="L71" s="296"/>
      <c r="M71" s="237">
        <f>SUM(M43:M66)</f>
        <v>0</v>
      </c>
      <c r="N71" s="290"/>
      <c r="O71" s="294"/>
      <c r="P71" s="236">
        <f>SUM(P43:P66)</f>
        <v>0</v>
      </c>
      <c r="Q71" s="295"/>
      <c r="R71" s="296"/>
      <c r="S71" s="237">
        <f>SUM(S43:S66)</f>
        <v>0</v>
      </c>
      <c r="T71" s="290"/>
      <c r="U71" s="294"/>
      <c r="V71" s="236">
        <f>SUM(V43:V66)</f>
        <v>0</v>
      </c>
      <c r="W71" s="295"/>
      <c r="X71" s="296"/>
      <c r="Y71" s="237">
        <f>SUM(Y43:Y66)</f>
        <v>0</v>
      </c>
      <c r="Z71" s="290"/>
      <c r="AA71" s="294"/>
      <c r="AB71" s="236">
        <f>SUM(AB43:AB66)</f>
        <v>0</v>
      </c>
      <c r="AC71" s="295"/>
      <c r="AD71" s="296"/>
      <c r="AE71" s="237">
        <f>SUM(AE43:AE66)</f>
        <v>0</v>
      </c>
      <c r="AF71" s="290"/>
      <c r="AG71" s="294"/>
      <c r="AH71" s="236">
        <f>SUM(AH43:AH66)</f>
        <v>0</v>
      </c>
      <c r="AI71" s="295"/>
      <c r="AJ71" s="296"/>
      <c r="AK71" s="237">
        <f>SUM(AK43:AK66)</f>
        <v>0</v>
      </c>
    </row>
    <row r="72" spans="1:37" ht="15.75" customHeight="1">
      <c r="A72" s="297" t="s">
        <v>97</v>
      </c>
      <c r="B72" s="456">
        <f>D71+G71</f>
        <v>20811.112499999999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25" priority="1" operator="lessThan">
      <formula>0</formula>
    </cfRule>
  </conditionalFormatting>
  <conditionalFormatting sqref="A1:AK1019">
    <cfRule type="cellIs" dxfId="24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170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16"/>
      <c r="E4" s="465" t="s">
        <v>11</v>
      </c>
      <c r="F4" s="415"/>
      <c r="G4" s="416"/>
      <c r="H4" s="465" t="s">
        <v>12</v>
      </c>
      <c r="I4" s="415"/>
      <c r="J4" s="416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8" t="s">
        <v>117</v>
      </c>
      <c r="E5" s="449" t="s">
        <v>115</v>
      </c>
      <c r="F5" s="467" t="s">
        <v>116</v>
      </c>
      <c r="G5" s="468" t="s">
        <v>117</v>
      </c>
      <c r="H5" s="449" t="s">
        <v>115</v>
      </c>
      <c r="I5" s="467" t="s">
        <v>116</v>
      </c>
      <c r="J5" s="468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343"/>
      <c r="C7" s="191"/>
      <c r="D7" s="192">
        <v>49720.85697457409</v>
      </c>
      <c r="E7" s="193"/>
      <c r="F7" s="191"/>
      <c r="G7" s="194">
        <f>D15</f>
        <v>-26827.581991647494</v>
      </c>
      <c r="H7" s="193"/>
      <c r="I7" s="191"/>
      <c r="J7" s="194" t="e">
        <f>G15</f>
        <v>#DIV/0!</v>
      </c>
      <c r="K7" s="193"/>
      <c r="L7" s="191"/>
      <c r="M7" s="194" t="e">
        <f>J15</f>
        <v>#DIV/0!</v>
      </c>
      <c r="N7" s="193"/>
      <c r="O7" s="191"/>
      <c r="P7" s="192" t="e">
        <f>M15</f>
        <v>#DIV/0!</v>
      </c>
      <c r="Q7" s="193"/>
      <c r="R7" s="191"/>
      <c r="S7" s="192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0</v>
      </c>
      <c r="C8" s="196"/>
      <c r="D8" s="192"/>
      <c r="E8" s="193">
        <f>E32</f>
        <v>0</v>
      </c>
      <c r="F8" s="196"/>
      <c r="G8" s="192"/>
      <c r="H8" s="193">
        <f>G32</f>
        <v>0</v>
      </c>
      <c r="I8" s="196"/>
      <c r="J8" s="19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00">
        <f>(D7+B8)/1032.5</f>
        <v>48.155793679974906</v>
      </c>
      <c r="E9" s="198"/>
      <c r="F9" s="199"/>
      <c r="G9" s="200">
        <f>(G7+E8)/'Lista de precios'!C4</f>
        <v>-25.279229202965837</v>
      </c>
      <c r="H9" s="198"/>
      <c r="I9" s="199"/>
      <c r="J9" s="200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04">
        <f>D9*'Lista de precios'!C4</f>
        <v>51105.336042873372</v>
      </c>
      <c r="E10" s="202"/>
      <c r="F10" s="203"/>
      <c r="G10" s="204">
        <f>G9*'Lista de precios'!E4</f>
        <v>0</v>
      </c>
      <c r="H10" s="202"/>
      <c r="I10" s="203"/>
      <c r="J10" s="204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59928.787500000006</v>
      </c>
      <c r="D11" s="192"/>
      <c r="E11" s="193"/>
      <c r="F11" s="206">
        <f>H71</f>
        <v>0</v>
      </c>
      <c r="G11" s="192"/>
      <c r="H11" s="193"/>
      <c r="I11" s="206">
        <f>N71</f>
        <v>0</v>
      </c>
      <c r="J11" s="19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CULTIVO!D57</f>
        <v>18004.13053452086</v>
      </c>
      <c r="D12" s="192"/>
      <c r="E12" s="193"/>
      <c r="F12" s="206" t="e">
        <f>CULTIVO!G57</f>
        <v>#DIV/0!</v>
      </c>
      <c r="G12" s="192"/>
      <c r="H12" s="193"/>
      <c r="I12" s="206" t="e">
        <f>CULTIVO!J57</f>
        <v>#DIV/0!</v>
      </c>
      <c r="J12" s="192"/>
      <c r="K12" s="193"/>
      <c r="L12" s="206" t="e">
        <f>CULTIVO!M57</f>
        <v>#DIV/0!</v>
      </c>
      <c r="M12" s="192"/>
      <c r="N12" s="193"/>
      <c r="O12" s="206" t="e">
        <f>CULTIVO!P57</f>
        <v>#DIV/0!</v>
      </c>
      <c r="P12" s="192"/>
      <c r="Q12" s="193"/>
      <c r="R12" s="206" t="e">
        <f>CULTIVO!S57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CULTIVO!D82</f>
        <v>0</v>
      </c>
      <c r="D13" s="192"/>
      <c r="E13" s="193"/>
      <c r="F13" s="206">
        <f>CULTIVO!G76</f>
        <v>0</v>
      </c>
      <c r="G13" s="192"/>
      <c r="H13" s="193"/>
      <c r="I13" s="206">
        <f>CULTIVO!J76</f>
        <v>0</v>
      </c>
      <c r="J13" s="192"/>
      <c r="K13" s="193"/>
      <c r="L13" s="206">
        <f>CULTIVO!M76</f>
        <v>0</v>
      </c>
      <c r="M13" s="192"/>
      <c r="N13" s="193"/>
      <c r="O13" s="206">
        <f>CULTIVO!P76</f>
        <v>0</v>
      </c>
      <c r="P13" s="192"/>
      <c r="Q13" s="193"/>
      <c r="R13" s="206">
        <f>CULTIVO!S76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67"/>
      <c r="E14" s="193"/>
      <c r="F14" s="191"/>
      <c r="G14" s="267"/>
      <c r="H14" s="193"/>
      <c r="I14" s="191"/>
      <c r="J14" s="267"/>
      <c r="K14" s="193"/>
      <c r="L14" s="191"/>
      <c r="M14" s="252"/>
      <c r="N14" s="193"/>
      <c r="O14" s="212"/>
      <c r="P14" s="252"/>
      <c r="Q14" s="193"/>
      <c r="R14" s="191"/>
      <c r="S14" s="26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 t="s">
        <v>171</v>
      </c>
      <c r="D15" s="267">
        <f>D10-C11-C12-C13</f>
        <v>-26827.581991647494</v>
      </c>
      <c r="E15" s="193"/>
      <c r="F15" s="191"/>
      <c r="G15" s="267" t="e">
        <f>G10-F11-F12-F13</f>
        <v>#DIV/0!</v>
      </c>
      <c r="H15" s="193"/>
      <c r="I15" s="191"/>
      <c r="J15" s="267" t="e">
        <f>J10-I11-I12-I13</f>
        <v>#DIV/0!</v>
      </c>
      <c r="K15" s="193"/>
      <c r="L15" s="191"/>
      <c r="M15" s="252" t="e">
        <f>M10-L11-L12-L13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215">
        <f>D15/'Lista de precios'!C4</f>
        <v>-25.279229202965837</v>
      </c>
      <c r="E16" s="269"/>
      <c r="F16" s="270"/>
      <c r="G16" s="215" t="e">
        <f>G15/'Lista de precios'!E4</f>
        <v>#DIV/0!</v>
      </c>
      <c r="H16" s="269"/>
      <c r="I16" s="270"/>
      <c r="J16" s="215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74" t="s">
        <v>129</v>
      </c>
      <c r="B19" s="274" t="s">
        <v>130</v>
      </c>
      <c r="C19" s="275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77"/>
      <c r="B20" s="277"/>
      <c r="C20" s="1"/>
      <c r="D20" s="51"/>
      <c r="E20" s="51"/>
      <c r="F20" s="277"/>
      <c r="G20" s="51"/>
      <c r="H20" s="51"/>
      <c r="I20" s="51"/>
      <c r="J20" s="51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77"/>
      <c r="B21" s="277"/>
      <c r="C21" s="51"/>
      <c r="D21" s="51"/>
      <c r="E21" s="51"/>
      <c r="F21" s="51"/>
      <c r="G21" s="51"/>
      <c r="H21" s="344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277"/>
      <c r="C22" s="51"/>
      <c r="D22" s="51"/>
      <c r="E22" s="51"/>
      <c r="F22" s="51"/>
      <c r="G22" s="51"/>
      <c r="H22" s="51"/>
      <c r="I22" s="51"/>
      <c r="J22" s="277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51"/>
      <c r="C23" s="51"/>
      <c r="D23" s="51"/>
      <c r="E23" s="51"/>
      <c r="F23" s="51"/>
      <c r="G23" s="51"/>
      <c r="H23" s="51"/>
      <c r="I23" s="51"/>
      <c r="J23" s="51"/>
      <c r="K23" s="277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0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0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1" t="s">
        <v>76</v>
      </c>
      <c r="U39" s="423"/>
      <c r="V39" s="424"/>
      <c r="W39" s="471" t="s">
        <v>77</v>
      </c>
      <c r="X39" s="423"/>
      <c r="Y39" s="424"/>
      <c r="Z39" s="471" t="s">
        <v>78</v>
      </c>
      <c r="AA39" s="423"/>
      <c r="AB39" s="424"/>
      <c r="AC39" s="471" t="s">
        <v>79</v>
      </c>
      <c r="AD39" s="423"/>
      <c r="AE39" s="424"/>
      <c r="AF39" s="471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84" t="s">
        <v>85</v>
      </c>
      <c r="T40" s="283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284" t="s">
        <v>85</v>
      </c>
      <c r="Z40" s="283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284" t="s">
        <v>85</v>
      </c>
      <c r="AF40" s="283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284" t="s">
        <v>85</v>
      </c>
    </row>
    <row r="41" spans="1:37" ht="15.75" customHeight="1">
      <c r="A41" s="282"/>
      <c r="B41" s="206"/>
      <c r="C41" s="78"/>
      <c r="D41" s="286"/>
      <c r="E41" s="345"/>
      <c r="F41" s="81"/>
      <c r="G41" s="203"/>
      <c r="H41" s="206"/>
      <c r="I41" s="81"/>
      <c r="J41" s="203"/>
      <c r="K41" s="345"/>
      <c r="L41" s="81"/>
      <c r="M41" s="203"/>
      <c r="N41" s="206"/>
      <c r="O41" s="81"/>
      <c r="P41" s="203"/>
      <c r="Q41" s="345"/>
      <c r="R41" s="81"/>
      <c r="S41" s="203"/>
      <c r="T41" s="206"/>
      <c r="U41" s="81"/>
      <c r="V41" s="203"/>
      <c r="W41" s="345"/>
      <c r="X41" s="81"/>
      <c r="Y41" s="203"/>
      <c r="Z41" s="346"/>
      <c r="AB41" s="203"/>
      <c r="AC41" s="345"/>
      <c r="AD41" s="81"/>
      <c r="AE41" s="203"/>
      <c r="AF41" s="206"/>
      <c r="AG41" s="81"/>
      <c r="AH41" s="203"/>
      <c r="AI41" s="206"/>
      <c r="AJ41" s="81"/>
      <c r="AK41" s="203"/>
    </row>
    <row r="42" spans="1:37" ht="15.75" customHeight="1">
      <c r="A42" s="287" t="s">
        <v>18</v>
      </c>
      <c r="B42" s="347"/>
      <c r="C42" s="88">
        <f>'Lista de precios'!C7</f>
        <v>1114.3125</v>
      </c>
      <c r="D42" s="89">
        <f t="shared" ref="D42:D69" si="1">B42*C42</f>
        <v>0</v>
      </c>
      <c r="E42" s="348"/>
      <c r="F42" s="88">
        <f>'Lista de precios'!C7</f>
        <v>1114.3125</v>
      </c>
      <c r="G42" s="89">
        <f t="shared" ref="G42:G69" si="2">F42*E42</f>
        <v>0</v>
      </c>
      <c r="H42" s="348"/>
      <c r="I42" s="88">
        <f>'Lista de precios'!E7</f>
        <v>0</v>
      </c>
      <c r="J42" s="89">
        <f t="shared" ref="J42:J64" si="3">I42*H42</f>
        <v>0</v>
      </c>
      <c r="K42" s="349"/>
      <c r="L42" s="88">
        <f>'Lista de precios'!E7</f>
        <v>0</v>
      </c>
      <c r="M42" s="89">
        <f t="shared" ref="M42:M64" si="4">L42*K42</f>
        <v>0</v>
      </c>
      <c r="N42" s="348"/>
      <c r="O42" s="88">
        <f>'Lista de precios'!G7</f>
        <v>0</v>
      </c>
      <c r="P42" s="89">
        <f t="shared" ref="P42:P64" si="5">O42*N42</f>
        <v>0</v>
      </c>
      <c r="Q42" s="348"/>
      <c r="R42" s="88">
        <f>'Lista de precios'!G7</f>
        <v>0</v>
      </c>
      <c r="S42" s="89">
        <f t="shared" ref="S42:S64" si="6">R42*Q42</f>
        <v>0</v>
      </c>
      <c r="T42" s="348"/>
      <c r="U42" s="88">
        <f>'Lista de precios'!I7</f>
        <v>0</v>
      </c>
      <c r="V42" s="89">
        <f t="shared" ref="V42:V65" si="7">U42*T42</f>
        <v>0</v>
      </c>
      <c r="W42" s="348"/>
      <c r="X42" s="88">
        <f>'Lista de precios'!I7</f>
        <v>0</v>
      </c>
      <c r="Y42" s="89">
        <f t="shared" ref="Y42:Y65" si="8">X42*W42</f>
        <v>0</v>
      </c>
      <c r="Z42" s="348"/>
      <c r="AA42" s="88">
        <f>'Lista de precios'!K7</f>
        <v>0</v>
      </c>
      <c r="AB42" s="89">
        <f t="shared" ref="AB42:AB65" si="9">AA42*Z42</f>
        <v>0</v>
      </c>
      <c r="AC42" s="348"/>
      <c r="AD42" s="88">
        <f t="shared" ref="AD42:AD65" si="10">AA42</f>
        <v>0</v>
      </c>
      <c r="AE42" s="89">
        <f t="shared" ref="AE42:AE65" si="11">AD42*AC42</f>
        <v>0</v>
      </c>
      <c r="AF42" s="348"/>
      <c r="AG42" s="88">
        <f>'Lista de precios'!M7</f>
        <v>0</v>
      </c>
      <c r="AH42" s="89">
        <f t="shared" ref="AH42:AH65" si="12">AG42*AF42</f>
        <v>0</v>
      </c>
      <c r="AI42" s="348"/>
      <c r="AJ42" s="88">
        <f t="shared" ref="AJ42:AJ65" si="13">AG42</f>
        <v>0</v>
      </c>
      <c r="AK42" s="89">
        <f t="shared" ref="AK42:AK65" si="14">AJ42*AI42</f>
        <v>0</v>
      </c>
    </row>
    <row r="43" spans="1:37" ht="15.75" customHeight="1">
      <c r="A43" s="287" t="s">
        <v>19</v>
      </c>
      <c r="B43" s="350"/>
      <c r="C43" s="88">
        <f>'Lista de precios'!C8</f>
        <v>1231.05</v>
      </c>
      <c r="D43" s="89">
        <f t="shared" si="1"/>
        <v>0</v>
      </c>
      <c r="E43" s="351"/>
      <c r="F43" s="88">
        <f>'Lista de precios'!C8</f>
        <v>1231.05</v>
      </c>
      <c r="G43" s="89">
        <f t="shared" si="2"/>
        <v>0</v>
      </c>
      <c r="H43" s="350"/>
      <c r="I43" s="88">
        <f>'Lista de precios'!E8</f>
        <v>0</v>
      </c>
      <c r="J43" s="89">
        <f t="shared" si="3"/>
        <v>0</v>
      </c>
      <c r="K43" s="350"/>
      <c r="L43" s="88">
        <f>'Lista de precios'!E8</f>
        <v>0</v>
      </c>
      <c r="M43" s="89">
        <f t="shared" si="4"/>
        <v>0</v>
      </c>
      <c r="N43" s="350"/>
      <c r="O43" s="88">
        <f>'Lista de precios'!G8</f>
        <v>0</v>
      </c>
      <c r="P43" s="89">
        <f t="shared" si="5"/>
        <v>0</v>
      </c>
      <c r="Q43" s="350"/>
      <c r="R43" s="88">
        <f>'Lista de precios'!G8</f>
        <v>0</v>
      </c>
      <c r="S43" s="89">
        <f t="shared" si="6"/>
        <v>0</v>
      </c>
      <c r="T43" s="351"/>
      <c r="U43" s="88">
        <f>'Lista de precios'!I8</f>
        <v>0</v>
      </c>
      <c r="V43" s="89">
        <f t="shared" si="7"/>
        <v>0</v>
      </c>
      <c r="W43" s="350"/>
      <c r="X43" s="88">
        <f>'Lista de precios'!I8</f>
        <v>0</v>
      </c>
      <c r="Y43" s="89">
        <f t="shared" si="8"/>
        <v>0</v>
      </c>
      <c r="Z43" s="351"/>
      <c r="AA43" s="88">
        <f>'Lista de precios'!K8</f>
        <v>0</v>
      </c>
      <c r="AB43" s="89">
        <f t="shared" si="9"/>
        <v>0</v>
      </c>
      <c r="AC43" s="350"/>
      <c r="AD43" s="88">
        <f t="shared" si="10"/>
        <v>0</v>
      </c>
      <c r="AE43" s="89">
        <f t="shared" si="11"/>
        <v>0</v>
      </c>
      <c r="AF43" s="350"/>
      <c r="AG43" s="88">
        <f>'Lista de precios'!M8</f>
        <v>0</v>
      </c>
      <c r="AH43" s="89">
        <f t="shared" si="12"/>
        <v>0</v>
      </c>
      <c r="AI43" s="351"/>
      <c r="AJ43" s="88">
        <f t="shared" si="13"/>
        <v>0</v>
      </c>
      <c r="AK43" s="89">
        <f t="shared" si="14"/>
        <v>0</v>
      </c>
    </row>
    <row r="44" spans="1:37" ht="15.75" customHeight="1">
      <c r="A44" s="287" t="s">
        <v>20</v>
      </c>
      <c r="B44" s="350"/>
      <c r="C44" s="88">
        <f>'Lista de precios'!C9</f>
        <v>1273.5</v>
      </c>
      <c r="D44" s="89">
        <f t="shared" si="1"/>
        <v>0</v>
      </c>
      <c r="E44" s="352">
        <v>2</v>
      </c>
      <c r="F44" s="88">
        <f>'Lista de precios'!C9</f>
        <v>1273.5</v>
      </c>
      <c r="G44" s="89">
        <f t="shared" si="2"/>
        <v>2547</v>
      </c>
      <c r="H44" s="352"/>
      <c r="I44" s="88">
        <f>'Lista de precios'!E9</f>
        <v>0</v>
      </c>
      <c r="J44" s="89">
        <f t="shared" si="3"/>
        <v>0</v>
      </c>
      <c r="K44" s="352"/>
      <c r="L44" s="88">
        <f>'Lista de precios'!E9</f>
        <v>0</v>
      </c>
      <c r="M44" s="89">
        <f t="shared" si="4"/>
        <v>0</v>
      </c>
      <c r="N44" s="352"/>
      <c r="O44" s="88">
        <f>'Lista de precios'!G9</f>
        <v>0</v>
      </c>
      <c r="P44" s="89">
        <f t="shared" si="5"/>
        <v>0</v>
      </c>
      <c r="Q44" s="352"/>
      <c r="R44" s="88">
        <f>'Lista de precios'!G9</f>
        <v>0</v>
      </c>
      <c r="S44" s="89">
        <f t="shared" si="6"/>
        <v>0</v>
      </c>
      <c r="T44" s="352"/>
      <c r="U44" s="88">
        <f>'Lista de precios'!I9</f>
        <v>0</v>
      </c>
      <c r="V44" s="89">
        <f t="shared" si="7"/>
        <v>0</v>
      </c>
      <c r="W44" s="353"/>
      <c r="X44" s="88">
        <f>'Lista de precios'!I9</f>
        <v>0</v>
      </c>
      <c r="Y44" s="89">
        <f t="shared" si="8"/>
        <v>0</v>
      </c>
      <c r="Z44" s="352"/>
      <c r="AA44" s="88">
        <f>'Lista de precios'!K9</f>
        <v>0</v>
      </c>
      <c r="AB44" s="89">
        <f t="shared" si="9"/>
        <v>0</v>
      </c>
      <c r="AC44" s="352"/>
      <c r="AD44" s="88">
        <f t="shared" si="10"/>
        <v>0</v>
      </c>
      <c r="AE44" s="89">
        <f t="shared" si="11"/>
        <v>0</v>
      </c>
      <c r="AF44" s="352"/>
      <c r="AG44" s="88">
        <f>'Lista de precios'!M9</f>
        <v>0</v>
      </c>
      <c r="AH44" s="89">
        <f t="shared" si="12"/>
        <v>0</v>
      </c>
      <c r="AI44" s="352"/>
      <c r="AJ44" s="88">
        <f t="shared" si="13"/>
        <v>0</v>
      </c>
      <c r="AK44" s="89">
        <f t="shared" si="14"/>
        <v>0</v>
      </c>
    </row>
    <row r="45" spans="1:37" ht="15.75" customHeight="1">
      <c r="A45" s="287" t="s">
        <v>21</v>
      </c>
      <c r="B45" s="353"/>
      <c r="C45" s="88">
        <f>'Lista de precios'!C10</f>
        <v>4775.625</v>
      </c>
      <c r="D45" s="89">
        <f t="shared" si="1"/>
        <v>0</v>
      </c>
      <c r="E45" s="353"/>
      <c r="F45" s="88">
        <f>'Lista de precios'!C10</f>
        <v>4775.625</v>
      </c>
      <c r="G45" s="89">
        <f t="shared" si="2"/>
        <v>0</v>
      </c>
      <c r="H45" s="353"/>
      <c r="I45" s="88">
        <f>'Lista de precios'!E10</f>
        <v>0</v>
      </c>
      <c r="J45" s="89">
        <f t="shared" si="3"/>
        <v>0</v>
      </c>
      <c r="K45" s="352"/>
      <c r="L45" s="88">
        <f>'Lista de precios'!E10</f>
        <v>0</v>
      </c>
      <c r="M45" s="89">
        <f t="shared" si="4"/>
        <v>0</v>
      </c>
      <c r="N45" s="353"/>
      <c r="O45" s="88">
        <f>'Lista de precios'!G10</f>
        <v>0</v>
      </c>
      <c r="P45" s="89">
        <f t="shared" si="5"/>
        <v>0</v>
      </c>
      <c r="Q45" s="353"/>
      <c r="R45" s="88">
        <f>'Lista de precios'!G10</f>
        <v>0</v>
      </c>
      <c r="S45" s="89">
        <f t="shared" si="6"/>
        <v>0</v>
      </c>
      <c r="T45" s="353"/>
      <c r="U45" s="88">
        <f>'Lista de precios'!I10</f>
        <v>0</v>
      </c>
      <c r="V45" s="89">
        <f t="shared" si="7"/>
        <v>0</v>
      </c>
      <c r="W45" s="353"/>
      <c r="X45" s="88">
        <f>'Lista de precios'!I10</f>
        <v>0</v>
      </c>
      <c r="Y45" s="89">
        <f t="shared" si="8"/>
        <v>0</v>
      </c>
      <c r="Z45" s="353"/>
      <c r="AA45" s="88">
        <f>'Lista de precios'!K10</f>
        <v>0</v>
      </c>
      <c r="AB45" s="89">
        <f t="shared" si="9"/>
        <v>0</v>
      </c>
      <c r="AC45" s="352"/>
      <c r="AD45" s="88">
        <f t="shared" si="10"/>
        <v>0</v>
      </c>
      <c r="AE45" s="89">
        <f t="shared" si="11"/>
        <v>0</v>
      </c>
      <c r="AF45" s="353"/>
      <c r="AG45" s="88">
        <f>'Lista de precios'!M10</f>
        <v>0</v>
      </c>
      <c r="AH45" s="89">
        <f t="shared" si="12"/>
        <v>0</v>
      </c>
      <c r="AI45" s="353"/>
      <c r="AJ45" s="88">
        <f t="shared" si="13"/>
        <v>0</v>
      </c>
      <c r="AK45" s="89">
        <f t="shared" si="14"/>
        <v>0</v>
      </c>
    </row>
    <row r="46" spans="1:37" ht="15.75" customHeight="1">
      <c r="A46" s="287" t="s">
        <v>22</v>
      </c>
      <c r="B46" s="352"/>
      <c r="C46" s="88">
        <f>'Lista de precios'!C11</f>
        <v>4775.625</v>
      </c>
      <c r="D46" s="98">
        <f t="shared" si="1"/>
        <v>0</v>
      </c>
      <c r="E46" s="353"/>
      <c r="F46" s="88">
        <f>'Lista de precios'!C11</f>
        <v>4775.625</v>
      </c>
      <c r="G46" s="89">
        <f t="shared" si="2"/>
        <v>0</v>
      </c>
      <c r="H46" s="352"/>
      <c r="I46" s="88">
        <f>'Lista de precios'!E11</f>
        <v>0</v>
      </c>
      <c r="J46" s="89">
        <f t="shared" si="3"/>
        <v>0</v>
      </c>
      <c r="K46" s="352"/>
      <c r="L46" s="88">
        <f>'Lista de precios'!E11</f>
        <v>0</v>
      </c>
      <c r="M46" s="89">
        <f t="shared" si="4"/>
        <v>0</v>
      </c>
      <c r="N46" s="352"/>
      <c r="O46" s="88">
        <f>'Lista de precios'!G11</f>
        <v>0</v>
      </c>
      <c r="P46" s="89">
        <f t="shared" si="5"/>
        <v>0</v>
      </c>
      <c r="Q46" s="352"/>
      <c r="R46" s="88">
        <f>'Lista de precios'!G11</f>
        <v>0</v>
      </c>
      <c r="S46" s="89">
        <f t="shared" si="6"/>
        <v>0</v>
      </c>
      <c r="T46" s="352"/>
      <c r="U46" s="88">
        <f>'Lista de precios'!I11</f>
        <v>0</v>
      </c>
      <c r="V46" s="89">
        <f t="shared" si="7"/>
        <v>0</v>
      </c>
      <c r="W46" s="352"/>
      <c r="X46" s="88">
        <f>'Lista de precios'!I11</f>
        <v>0</v>
      </c>
      <c r="Y46" s="89">
        <f t="shared" si="8"/>
        <v>0</v>
      </c>
      <c r="Z46" s="353"/>
      <c r="AA46" s="88">
        <f>'Lista de precios'!K11</f>
        <v>0</v>
      </c>
      <c r="AB46" s="89">
        <f t="shared" si="9"/>
        <v>0</v>
      </c>
      <c r="AC46" s="352"/>
      <c r="AD46" s="88">
        <f t="shared" si="10"/>
        <v>0</v>
      </c>
      <c r="AE46" s="89">
        <f t="shared" si="11"/>
        <v>0</v>
      </c>
      <c r="AF46" s="352"/>
      <c r="AG46" s="88">
        <f>'Lista de precios'!M11</f>
        <v>0</v>
      </c>
      <c r="AH46" s="89">
        <f t="shared" si="12"/>
        <v>0</v>
      </c>
      <c r="AI46" s="353"/>
      <c r="AJ46" s="88">
        <f t="shared" si="13"/>
        <v>0</v>
      </c>
      <c r="AK46" s="89">
        <f t="shared" si="14"/>
        <v>0</v>
      </c>
    </row>
    <row r="47" spans="1:37" ht="15.75" customHeight="1">
      <c r="A47" s="287" t="s">
        <v>23</v>
      </c>
      <c r="B47" s="350"/>
      <c r="C47" s="88">
        <f>'Lista de precios'!C12</f>
        <v>4987.875</v>
      </c>
      <c r="D47" s="98">
        <f t="shared" si="1"/>
        <v>0</v>
      </c>
      <c r="E47" s="350">
        <v>2</v>
      </c>
      <c r="F47" s="88">
        <f>'Lista de precios'!C12</f>
        <v>4987.875</v>
      </c>
      <c r="G47" s="89">
        <f t="shared" si="2"/>
        <v>9975.75</v>
      </c>
      <c r="H47" s="350"/>
      <c r="I47" s="88">
        <f>'Lista de precios'!E12</f>
        <v>0</v>
      </c>
      <c r="J47" s="89">
        <f t="shared" si="3"/>
        <v>0</v>
      </c>
      <c r="K47" s="350"/>
      <c r="L47" s="88">
        <f>'Lista de precios'!E12</f>
        <v>0</v>
      </c>
      <c r="M47" s="89">
        <f t="shared" si="4"/>
        <v>0</v>
      </c>
      <c r="N47" s="350"/>
      <c r="O47" s="88">
        <f>'Lista de precios'!G12</f>
        <v>0</v>
      </c>
      <c r="P47" s="89">
        <f t="shared" si="5"/>
        <v>0</v>
      </c>
      <c r="Q47" s="351"/>
      <c r="R47" s="88">
        <f>'Lista de precios'!G12</f>
        <v>0</v>
      </c>
      <c r="S47" s="89">
        <f t="shared" si="6"/>
        <v>0</v>
      </c>
      <c r="T47" s="351"/>
      <c r="U47" s="88">
        <f>'Lista de precios'!I12</f>
        <v>0</v>
      </c>
      <c r="V47" s="89">
        <f t="shared" si="7"/>
        <v>0</v>
      </c>
      <c r="W47" s="350"/>
      <c r="X47" s="88">
        <f>'Lista de precios'!I12</f>
        <v>0</v>
      </c>
      <c r="Y47" s="89">
        <f t="shared" si="8"/>
        <v>0</v>
      </c>
      <c r="Z47" s="351"/>
      <c r="AA47" s="88">
        <f>'Lista de precios'!K12</f>
        <v>0</v>
      </c>
      <c r="AB47" s="89">
        <f t="shared" si="9"/>
        <v>0</v>
      </c>
      <c r="AC47" s="351"/>
      <c r="AD47" s="88">
        <f t="shared" si="10"/>
        <v>0</v>
      </c>
      <c r="AE47" s="89">
        <f t="shared" si="11"/>
        <v>0</v>
      </c>
      <c r="AF47" s="351"/>
      <c r="AG47" s="88">
        <f>'Lista de precios'!M12</f>
        <v>0</v>
      </c>
      <c r="AH47" s="89">
        <f t="shared" si="12"/>
        <v>0</v>
      </c>
      <c r="AI47" s="351"/>
      <c r="AJ47" s="88">
        <f t="shared" si="13"/>
        <v>0</v>
      </c>
      <c r="AK47" s="89">
        <f t="shared" si="14"/>
        <v>0</v>
      </c>
    </row>
    <row r="48" spans="1:37" ht="15.75" customHeight="1">
      <c r="A48" s="287" t="s">
        <v>24</v>
      </c>
      <c r="B48" s="350"/>
      <c r="C48" s="88">
        <f>'Lista de precios'!C13</f>
        <v>477.5625</v>
      </c>
      <c r="D48" s="98">
        <f t="shared" si="1"/>
        <v>0</v>
      </c>
      <c r="E48" s="350">
        <v>6</v>
      </c>
      <c r="F48" s="88">
        <f>'Lista de precios'!C13</f>
        <v>477.5625</v>
      </c>
      <c r="G48" s="89">
        <f t="shared" si="2"/>
        <v>2865.375</v>
      </c>
      <c r="H48" s="350"/>
      <c r="I48" s="88">
        <f>'Lista de precios'!E13</f>
        <v>0</v>
      </c>
      <c r="J48" s="89">
        <f t="shared" si="3"/>
        <v>0</v>
      </c>
      <c r="K48" s="350"/>
      <c r="L48" s="88">
        <f>'Lista de precios'!E13</f>
        <v>0</v>
      </c>
      <c r="M48" s="89">
        <f t="shared" si="4"/>
        <v>0</v>
      </c>
      <c r="N48" s="350"/>
      <c r="O48" s="88">
        <f>'Lista de precios'!G13</f>
        <v>0</v>
      </c>
      <c r="P48" s="89">
        <f t="shared" si="5"/>
        <v>0</v>
      </c>
      <c r="Q48" s="350"/>
      <c r="R48" s="88">
        <f>'Lista de precios'!G13</f>
        <v>0</v>
      </c>
      <c r="S48" s="89">
        <f t="shared" si="6"/>
        <v>0</v>
      </c>
      <c r="T48" s="350"/>
      <c r="U48" s="88">
        <f>'Lista de precios'!I13</f>
        <v>0</v>
      </c>
      <c r="V48" s="89">
        <f t="shared" si="7"/>
        <v>0</v>
      </c>
      <c r="W48" s="350"/>
      <c r="X48" s="88">
        <f>'Lista de precios'!I13</f>
        <v>0</v>
      </c>
      <c r="Y48" s="89">
        <f t="shared" si="8"/>
        <v>0</v>
      </c>
      <c r="Z48" s="351"/>
      <c r="AA48" s="88">
        <f>'Lista de precios'!K13</f>
        <v>0</v>
      </c>
      <c r="AB48" s="89">
        <f t="shared" si="9"/>
        <v>0</v>
      </c>
      <c r="AC48" s="350"/>
      <c r="AD48" s="88">
        <f t="shared" si="10"/>
        <v>0</v>
      </c>
      <c r="AE48" s="89">
        <f t="shared" si="11"/>
        <v>0</v>
      </c>
      <c r="AF48" s="350"/>
      <c r="AG48" s="88">
        <f>'Lista de precios'!M13</f>
        <v>0</v>
      </c>
      <c r="AH48" s="89">
        <f t="shared" si="12"/>
        <v>0</v>
      </c>
      <c r="AI48" s="350"/>
      <c r="AJ48" s="88">
        <f t="shared" si="13"/>
        <v>0</v>
      </c>
      <c r="AK48" s="89">
        <f t="shared" si="14"/>
        <v>0</v>
      </c>
    </row>
    <row r="49" spans="1:37" ht="15.75" customHeight="1">
      <c r="A49" s="287" t="s">
        <v>25</v>
      </c>
      <c r="B49" s="350"/>
      <c r="C49" s="88">
        <f>'Lista de precios'!C14</f>
        <v>742.875</v>
      </c>
      <c r="D49" s="98">
        <f t="shared" si="1"/>
        <v>0</v>
      </c>
      <c r="E49" s="350">
        <v>1</v>
      </c>
      <c r="F49" s="88">
        <f>'Lista de precios'!C14</f>
        <v>742.875</v>
      </c>
      <c r="G49" s="89">
        <f t="shared" si="2"/>
        <v>742.875</v>
      </c>
      <c r="H49" s="350"/>
      <c r="I49" s="88">
        <f>'Lista de precios'!E14</f>
        <v>0</v>
      </c>
      <c r="J49" s="89">
        <f t="shared" si="3"/>
        <v>0</v>
      </c>
      <c r="K49" s="350"/>
      <c r="L49" s="88">
        <f>'Lista de precios'!E14</f>
        <v>0</v>
      </c>
      <c r="M49" s="89">
        <f t="shared" si="4"/>
        <v>0</v>
      </c>
      <c r="N49" s="350"/>
      <c r="O49" s="88">
        <f>'Lista de precios'!G14</f>
        <v>0</v>
      </c>
      <c r="P49" s="89">
        <f t="shared" si="5"/>
        <v>0</v>
      </c>
      <c r="Q49" s="350"/>
      <c r="R49" s="88">
        <f>'Lista de precios'!G14</f>
        <v>0</v>
      </c>
      <c r="S49" s="89">
        <f t="shared" si="6"/>
        <v>0</v>
      </c>
      <c r="T49" s="350"/>
      <c r="U49" s="88">
        <f>'Lista de precios'!I14</f>
        <v>0</v>
      </c>
      <c r="V49" s="89">
        <f t="shared" si="7"/>
        <v>0</v>
      </c>
      <c r="W49" s="350"/>
      <c r="X49" s="88">
        <f>'Lista de precios'!I14</f>
        <v>0</v>
      </c>
      <c r="Y49" s="89">
        <f t="shared" si="8"/>
        <v>0</v>
      </c>
      <c r="Z49" s="350"/>
      <c r="AA49" s="88">
        <f>'Lista de precios'!K14</f>
        <v>0</v>
      </c>
      <c r="AB49" s="89">
        <f t="shared" si="9"/>
        <v>0</v>
      </c>
      <c r="AC49" s="350"/>
      <c r="AD49" s="88">
        <f t="shared" si="10"/>
        <v>0</v>
      </c>
      <c r="AE49" s="89">
        <f t="shared" si="11"/>
        <v>0</v>
      </c>
      <c r="AF49" s="350"/>
      <c r="AG49" s="88">
        <f>'Lista de precios'!M14</f>
        <v>0</v>
      </c>
      <c r="AH49" s="89">
        <f t="shared" si="12"/>
        <v>0</v>
      </c>
      <c r="AI49" s="350"/>
      <c r="AJ49" s="88">
        <f t="shared" si="13"/>
        <v>0</v>
      </c>
      <c r="AK49" s="89">
        <f t="shared" si="14"/>
        <v>0</v>
      </c>
    </row>
    <row r="50" spans="1:37" ht="15.75" customHeight="1">
      <c r="A50" s="287" t="s">
        <v>26</v>
      </c>
      <c r="B50" s="352"/>
      <c r="C50" s="88">
        <f>'Lista de precios'!C15</f>
        <v>2207.4</v>
      </c>
      <c r="D50" s="98">
        <f t="shared" si="1"/>
        <v>0</v>
      </c>
      <c r="E50" s="353"/>
      <c r="F50" s="88">
        <f>'Lista de precios'!C15</f>
        <v>2207.4</v>
      </c>
      <c r="G50" s="89">
        <f t="shared" si="2"/>
        <v>0</v>
      </c>
      <c r="H50" s="353"/>
      <c r="I50" s="88">
        <f>'Lista de precios'!E15</f>
        <v>0</v>
      </c>
      <c r="J50" s="89">
        <f t="shared" si="3"/>
        <v>0</v>
      </c>
      <c r="K50" s="353"/>
      <c r="L50" s="88">
        <f>'Lista de precios'!E15</f>
        <v>0</v>
      </c>
      <c r="M50" s="89">
        <f t="shared" si="4"/>
        <v>0</v>
      </c>
      <c r="N50" s="353"/>
      <c r="O50" s="88">
        <f>'Lista de precios'!G15</f>
        <v>0</v>
      </c>
      <c r="P50" s="89">
        <f t="shared" si="5"/>
        <v>0</v>
      </c>
      <c r="Q50" s="353"/>
      <c r="R50" s="88">
        <f>'Lista de precios'!G15</f>
        <v>0</v>
      </c>
      <c r="S50" s="89">
        <f t="shared" si="6"/>
        <v>0</v>
      </c>
      <c r="T50" s="353"/>
      <c r="U50" s="88">
        <f>'Lista de precios'!I15</f>
        <v>0</v>
      </c>
      <c r="V50" s="89">
        <f t="shared" si="7"/>
        <v>0</v>
      </c>
      <c r="W50" s="353"/>
      <c r="X50" s="88">
        <f>'Lista de precios'!I15</f>
        <v>0</v>
      </c>
      <c r="Y50" s="89">
        <f t="shared" si="8"/>
        <v>0</v>
      </c>
      <c r="Z50" s="353"/>
      <c r="AA50" s="88">
        <f>'Lista de precios'!K15</f>
        <v>0</v>
      </c>
      <c r="AB50" s="89">
        <f t="shared" si="9"/>
        <v>0</v>
      </c>
      <c r="AC50" s="353"/>
      <c r="AD50" s="88">
        <f t="shared" si="10"/>
        <v>0</v>
      </c>
      <c r="AE50" s="89">
        <f t="shared" si="11"/>
        <v>0</v>
      </c>
      <c r="AF50" s="352"/>
      <c r="AG50" s="88">
        <f>'Lista de precios'!M15</f>
        <v>0</v>
      </c>
      <c r="AH50" s="89">
        <f t="shared" si="12"/>
        <v>0</v>
      </c>
      <c r="AI50" s="353"/>
      <c r="AJ50" s="88">
        <f t="shared" si="13"/>
        <v>0</v>
      </c>
      <c r="AK50" s="89">
        <f t="shared" si="14"/>
        <v>0</v>
      </c>
    </row>
    <row r="51" spans="1:37" ht="15.75" customHeight="1">
      <c r="A51" s="287" t="s">
        <v>27</v>
      </c>
      <c r="B51" s="353"/>
      <c r="C51" s="88">
        <f>'Lista de precios'!C16</f>
        <v>4733.1750000000002</v>
      </c>
      <c r="D51" s="98">
        <f t="shared" si="1"/>
        <v>0</v>
      </c>
      <c r="E51" s="353"/>
      <c r="F51" s="88">
        <f>'Lista de precios'!C16</f>
        <v>4733.1750000000002</v>
      </c>
      <c r="G51" s="89">
        <f t="shared" si="2"/>
        <v>0</v>
      </c>
      <c r="H51" s="353"/>
      <c r="I51" s="88">
        <f>'Lista de precios'!E16</f>
        <v>0</v>
      </c>
      <c r="J51" s="89">
        <f t="shared" si="3"/>
        <v>0</v>
      </c>
      <c r="K51" s="353"/>
      <c r="L51" s="88">
        <f>'Lista de precios'!E16</f>
        <v>0</v>
      </c>
      <c r="M51" s="89">
        <f t="shared" si="4"/>
        <v>0</v>
      </c>
      <c r="N51" s="353"/>
      <c r="O51" s="88">
        <f>'Lista de precios'!G16</f>
        <v>0</v>
      </c>
      <c r="P51" s="89">
        <f t="shared" si="5"/>
        <v>0</v>
      </c>
      <c r="Q51" s="353"/>
      <c r="R51" s="88">
        <f>'Lista de precios'!G16</f>
        <v>0</v>
      </c>
      <c r="S51" s="89">
        <f t="shared" si="6"/>
        <v>0</v>
      </c>
      <c r="T51" s="353"/>
      <c r="U51" s="88">
        <f>'Lista de precios'!I16</f>
        <v>0</v>
      </c>
      <c r="V51" s="89">
        <f t="shared" si="7"/>
        <v>0</v>
      </c>
      <c r="W51" s="353"/>
      <c r="X51" s="88">
        <f>'Lista de precios'!I16</f>
        <v>0</v>
      </c>
      <c r="Y51" s="89">
        <f t="shared" si="8"/>
        <v>0</v>
      </c>
      <c r="Z51" s="353"/>
      <c r="AA51" s="88">
        <f>'Lista de precios'!K16</f>
        <v>0</v>
      </c>
      <c r="AB51" s="89">
        <f t="shared" si="9"/>
        <v>0</v>
      </c>
      <c r="AC51" s="353"/>
      <c r="AD51" s="88">
        <f t="shared" si="10"/>
        <v>0</v>
      </c>
      <c r="AE51" s="89">
        <f t="shared" si="11"/>
        <v>0</v>
      </c>
      <c r="AF51" s="353"/>
      <c r="AG51" s="88">
        <f>'Lista de precios'!M16</f>
        <v>0</v>
      </c>
      <c r="AH51" s="89">
        <f t="shared" si="12"/>
        <v>0</v>
      </c>
      <c r="AI51" s="353"/>
      <c r="AJ51" s="88">
        <f t="shared" si="13"/>
        <v>0</v>
      </c>
      <c r="AK51" s="89">
        <f t="shared" si="14"/>
        <v>0</v>
      </c>
    </row>
    <row r="52" spans="1:37" ht="15.75" customHeight="1">
      <c r="A52" s="287" t="s">
        <v>28</v>
      </c>
      <c r="B52" s="352"/>
      <c r="C52" s="88">
        <f>'Lista de precios'!C17</f>
        <v>742.875</v>
      </c>
      <c r="D52" s="98">
        <f t="shared" si="1"/>
        <v>0</v>
      </c>
      <c r="E52" s="350">
        <v>3</v>
      </c>
      <c r="F52" s="88">
        <f>'Lista de precios'!C17</f>
        <v>742.875</v>
      </c>
      <c r="G52" s="89">
        <f t="shared" si="2"/>
        <v>2228.625</v>
      </c>
      <c r="H52" s="350"/>
      <c r="I52" s="88">
        <f>'Lista de precios'!E17</f>
        <v>0</v>
      </c>
      <c r="J52" s="89">
        <f t="shared" si="3"/>
        <v>0</v>
      </c>
      <c r="K52" s="350"/>
      <c r="L52" s="88">
        <f>'Lista de precios'!E17</f>
        <v>0</v>
      </c>
      <c r="M52" s="89">
        <f t="shared" si="4"/>
        <v>0</v>
      </c>
      <c r="N52" s="350"/>
      <c r="O52" s="88">
        <f>'Lista de precios'!G17</f>
        <v>0</v>
      </c>
      <c r="P52" s="89">
        <f t="shared" si="5"/>
        <v>0</v>
      </c>
      <c r="Q52" s="351"/>
      <c r="R52" s="88">
        <f>'Lista de precios'!G17</f>
        <v>0</v>
      </c>
      <c r="S52" s="89">
        <f t="shared" si="6"/>
        <v>0</v>
      </c>
      <c r="T52" s="350"/>
      <c r="U52" s="88">
        <f>'Lista de precios'!I17</f>
        <v>0</v>
      </c>
      <c r="V52" s="89">
        <f t="shared" si="7"/>
        <v>0</v>
      </c>
      <c r="W52" s="350"/>
      <c r="X52" s="88">
        <f>'Lista de precios'!I17</f>
        <v>0</v>
      </c>
      <c r="Y52" s="89">
        <f t="shared" si="8"/>
        <v>0</v>
      </c>
      <c r="Z52" s="351"/>
      <c r="AA52" s="88">
        <f>'Lista de precios'!K17</f>
        <v>0</v>
      </c>
      <c r="AB52" s="89">
        <f t="shared" si="9"/>
        <v>0</v>
      </c>
      <c r="AC52" s="350"/>
      <c r="AD52" s="88">
        <f t="shared" si="10"/>
        <v>0</v>
      </c>
      <c r="AE52" s="89">
        <f t="shared" si="11"/>
        <v>0</v>
      </c>
      <c r="AF52" s="350"/>
      <c r="AG52" s="88">
        <f>'Lista de precios'!M17</f>
        <v>0</v>
      </c>
      <c r="AH52" s="89">
        <f t="shared" si="12"/>
        <v>0</v>
      </c>
      <c r="AI52" s="350"/>
      <c r="AJ52" s="88">
        <f t="shared" si="13"/>
        <v>0</v>
      </c>
      <c r="AK52" s="89">
        <f t="shared" si="14"/>
        <v>0</v>
      </c>
    </row>
    <row r="53" spans="1:37" ht="15.75" customHeight="1">
      <c r="A53" s="287" t="s">
        <v>29</v>
      </c>
      <c r="B53" s="351"/>
      <c r="C53" s="88">
        <f>'Lista de precios'!C18</f>
        <v>3289.875</v>
      </c>
      <c r="D53" s="98">
        <f t="shared" si="1"/>
        <v>0</v>
      </c>
      <c r="E53" s="350">
        <v>1</v>
      </c>
      <c r="F53" s="88">
        <f>'Lista de precios'!C18</f>
        <v>3289.875</v>
      </c>
      <c r="G53" s="89">
        <f t="shared" si="2"/>
        <v>3289.875</v>
      </c>
      <c r="H53" s="351"/>
      <c r="I53" s="88">
        <f>'Lista de precios'!E18</f>
        <v>0</v>
      </c>
      <c r="J53" s="89">
        <f t="shared" si="3"/>
        <v>0</v>
      </c>
      <c r="K53" s="351"/>
      <c r="L53" s="88">
        <f>'Lista de precios'!E18</f>
        <v>0</v>
      </c>
      <c r="M53" s="89">
        <f t="shared" si="4"/>
        <v>0</v>
      </c>
      <c r="N53" s="351"/>
      <c r="O53" s="88">
        <f>'Lista de precios'!G18</f>
        <v>0</v>
      </c>
      <c r="P53" s="89">
        <f t="shared" si="5"/>
        <v>0</v>
      </c>
      <c r="Q53" s="350"/>
      <c r="R53" s="88">
        <f>'Lista de precios'!G18</f>
        <v>0</v>
      </c>
      <c r="S53" s="89">
        <f t="shared" si="6"/>
        <v>0</v>
      </c>
      <c r="T53" s="351"/>
      <c r="U53" s="88">
        <f>'Lista de precios'!I18</f>
        <v>0</v>
      </c>
      <c r="V53" s="89">
        <f t="shared" si="7"/>
        <v>0</v>
      </c>
      <c r="W53" s="351"/>
      <c r="X53" s="88">
        <f>'Lista de precios'!I18</f>
        <v>0</v>
      </c>
      <c r="Y53" s="89">
        <f t="shared" si="8"/>
        <v>0</v>
      </c>
      <c r="Z53" s="351"/>
      <c r="AA53" s="88">
        <f>'Lista de precios'!K18</f>
        <v>0</v>
      </c>
      <c r="AB53" s="89">
        <f t="shared" si="9"/>
        <v>0</v>
      </c>
      <c r="AC53" s="351"/>
      <c r="AD53" s="88">
        <f t="shared" si="10"/>
        <v>0</v>
      </c>
      <c r="AE53" s="89">
        <f t="shared" si="11"/>
        <v>0</v>
      </c>
      <c r="AF53" s="350"/>
      <c r="AG53" s="88">
        <f>'Lista de precios'!M18</f>
        <v>0</v>
      </c>
      <c r="AH53" s="89">
        <f t="shared" si="12"/>
        <v>0</v>
      </c>
      <c r="AI53" s="350"/>
      <c r="AJ53" s="88">
        <f t="shared" si="13"/>
        <v>0</v>
      </c>
      <c r="AK53" s="89">
        <f t="shared" si="14"/>
        <v>0</v>
      </c>
    </row>
    <row r="54" spans="1:37" ht="15.75" customHeight="1">
      <c r="A54" s="287" t="s">
        <v>30</v>
      </c>
      <c r="B54" s="352"/>
      <c r="C54" s="88">
        <f>'Lista de precios'!C19</f>
        <v>530.625</v>
      </c>
      <c r="D54" s="98">
        <f t="shared" si="1"/>
        <v>0</v>
      </c>
      <c r="E54" s="351"/>
      <c r="F54" s="88">
        <f>'Lista de precios'!C19</f>
        <v>530.625</v>
      </c>
      <c r="G54" s="89">
        <f t="shared" si="2"/>
        <v>0</v>
      </c>
      <c r="H54" s="350"/>
      <c r="I54" s="88">
        <f>'Lista de precios'!E19</f>
        <v>0</v>
      </c>
      <c r="J54" s="89">
        <f t="shared" si="3"/>
        <v>0</v>
      </c>
      <c r="K54" s="350"/>
      <c r="L54" s="88">
        <f>'Lista de precios'!E19</f>
        <v>0</v>
      </c>
      <c r="M54" s="89">
        <f t="shared" si="4"/>
        <v>0</v>
      </c>
      <c r="N54" s="350"/>
      <c r="O54" s="88">
        <f>'Lista de precios'!G19</f>
        <v>0</v>
      </c>
      <c r="P54" s="89">
        <f t="shared" si="5"/>
        <v>0</v>
      </c>
      <c r="Q54" s="350"/>
      <c r="R54" s="88">
        <f>'Lista de precios'!G19</f>
        <v>0</v>
      </c>
      <c r="S54" s="89">
        <f t="shared" si="6"/>
        <v>0</v>
      </c>
      <c r="T54" s="350"/>
      <c r="U54" s="88">
        <f>'Lista de precios'!I19</f>
        <v>0</v>
      </c>
      <c r="V54" s="89">
        <f t="shared" si="7"/>
        <v>0</v>
      </c>
      <c r="W54" s="350"/>
      <c r="X54" s="88">
        <f>'Lista de precios'!I19</f>
        <v>0</v>
      </c>
      <c r="Y54" s="89">
        <f t="shared" si="8"/>
        <v>0</v>
      </c>
      <c r="Z54" s="351"/>
      <c r="AA54" s="88">
        <f>'Lista de precios'!K19</f>
        <v>0</v>
      </c>
      <c r="AB54" s="89">
        <f t="shared" si="9"/>
        <v>0</v>
      </c>
      <c r="AC54" s="350"/>
      <c r="AD54" s="88">
        <f t="shared" si="10"/>
        <v>0</v>
      </c>
      <c r="AE54" s="89">
        <f t="shared" si="11"/>
        <v>0</v>
      </c>
      <c r="AF54" s="350"/>
      <c r="AG54" s="88">
        <f>'Lista de precios'!M19</f>
        <v>0</v>
      </c>
      <c r="AH54" s="89">
        <f t="shared" si="12"/>
        <v>0</v>
      </c>
      <c r="AI54" s="351"/>
      <c r="AJ54" s="88">
        <f t="shared" si="13"/>
        <v>0</v>
      </c>
      <c r="AK54" s="89">
        <f t="shared" si="14"/>
        <v>0</v>
      </c>
    </row>
    <row r="55" spans="1:37" ht="15.75" customHeight="1">
      <c r="A55" s="287" t="s">
        <v>31</v>
      </c>
      <c r="B55" s="350"/>
      <c r="C55" s="88">
        <f>'Lista de precios'!C20</f>
        <v>647.36249999999995</v>
      </c>
      <c r="D55" s="98">
        <f t="shared" si="1"/>
        <v>0</v>
      </c>
      <c r="E55" s="350">
        <v>1</v>
      </c>
      <c r="F55" s="88">
        <f>'Lista de precios'!C20</f>
        <v>647.36249999999995</v>
      </c>
      <c r="G55" s="89">
        <f t="shared" si="2"/>
        <v>647.36249999999995</v>
      </c>
      <c r="H55" s="350"/>
      <c r="I55" s="88">
        <f>'Lista de precios'!E20</f>
        <v>0</v>
      </c>
      <c r="J55" s="89">
        <f t="shared" si="3"/>
        <v>0</v>
      </c>
      <c r="K55" s="350"/>
      <c r="L55" s="88">
        <f>'Lista de precios'!E20</f>
        <v>0</v>
      </c>
      <c r="M55" s="89">
        <f t="shared" si="4"/>
        <v>0</v>
      </c>
      <c r="N55" s="350"/>
      <c r="O55" s="88">
        <f>'Lista de precios'!G20</f>
        <v>0</v>
      </c>
      <c r="P55" s="89">
        <f t="shared" si="5"/>
        <v>0</v>
      </c>
      <c r="Q55" s="350"/>
      <c r="R55" s="88">
        <f>'Lista de precios'!G20</f>
        <v>0</v>
      </c>
      <c r="S55" s="89">
        <f t="shared" si="6"/>
        <v>0</v>
      </c>
      <c r="T55" s="350"/>
      <c r="U55" s="88">
        <f>'Lista de precios'!I20</f>
        <v>0</v>
      </c>
      <c r="V55" s="89">
        <f t="shared" si="7"/>
        <v>0</v>
      </c>
      <c r="W55" s="350"/>
      <c r="X55" s="88">
        <f>'Lista de precios'!I20</f>
        <v>0</v>
      </c>
      <c r="Y55" s="89">
        <f t="shared" si="8"/>
        <v>0</v>
      </c>
      <c r="Z55" s="351"/>
      <c r="AA55" s="88">
        <f>'Lista de precios'!K20</f>
        <v>0</v>
      </c>
      <c r="AB55" s="89">
        <f t="shared" si="9"/>
        <v>0</v>
      </c>
      <c r="AC55" s="350"/>
      <c r="AD55" s="88">
        <f t="shared" si="10"/>
        <v>0</v>
      </c>
      <c r="AE55" s="89">
        <f t="shared" si="11"/>
        <v>0</v>
      </c>
      <c r="AF55" s="350"/>
      <c r="AG55" s="88">
        <f>'Lista de precios'!M20</f>
        <v>0</v>
      </c>
      <c r="AH55" s="89">
        <f t="shared" si="12"/>
        <v>0</v>
      </c>
      <c r="AI55" s="350"/>
      <c r="AJ55" s="88">
        <f t="shared" si="13"/>
        <v>0</v>
      </c>
      <c r="AK55" s="89">
        <f t="shared" si="14"/>
        <v>0</v>
      </c>
    </row>
    <row r="56" spans="1:37" ht="15.75" customHeight="1">
      <c r="A56" s="287" t="s">
        <v>32</v>
      </c>
      <c r="B56" s="350"/>
      <c r="C56" s="88">
        <f>'Lista de precios'!C21</f>
        <v>4775.625</v>
      </c>
      <c r="D56" s="98">
        <f t="shared" si="1"/>
        <v>0</v>
      </c>
      <c r="E56" s="350">
        <v>1</v>
      </c>
      <c r="F56" s="88">
        <f>'Lista de precios'!C21</f>
        <v>4775.625</v>
      </c>
      <c r="G56" s="89">
        <f t="shared" si="2"/>
        <v>4775.625</v>
      </c>
      <c r="H56" s="350"/>
      <c r="I56" s="88">
        <f>'Lista de precios'!E21</f>
        <v>0</v>
      </c>
      <c r="J56" s="89">
        <f t="shared" si="3"/>
        <v>0</v>
      </c>
      <c r="K56" s="350"/>
      <c r="L56" s="88">
        <f>'Lista de precios'!E21</f>
        <v>0</v>
      </c>
      <c r="M56" s="89">
        <f t="shared" si="4"/>
        <v>0</v>
      </c>
      <c r="N56" s="350"/>
      <c r="O56" s="88">
        <f>'Lista de precios'!G21</f>
        <v>0</v>
      </c>
      <c r="P56" s="89">
        <f t="shared" si="5"/>
        <v>0</v>
      </c>
      <c r="Q56" s="350"/>
      <c r="R56" s="88">
        <f>'Lista de precios'!G21</f>
        <v>0</v>
      </c>
      <c r="S56" s="89">
        <f t="shared" si="6"/>
        <v>0</v>
      </c>
      <c r="T56" s="350"/>
      <c r="U56" s="88">
        <f>'Lista de precios'!I21</f>
        <v>0</v>
      </c>
      <c r="V56" s="89">
        <f t="shared" si="7"/>
        <v>0</v>
      </c>
      <c r="W56" s="350"/>
      <c r="X56" s="88">
        <f>'Lista de precios'!I21</f>
        <v>0</v>
      </c>
      <c r="Y56" s="89">
        <f t="shared" si="8"/>
        <v>0</v>
      </c>
      <c r="Z56" s="350"/>
      <c r="AA56" s="88">
        <f>'Lista de precios'!K21</f>
        <v>0</v>
      </c>
      <c r="AB56" s="89">
        <f t="shared" si="9"/>
        <v>0</v>
      </c>
      <c r="AC56" s="350"/>
      <c r="AD56" s="88">
        <f t="shared" si="10"/>
        <v>0</v>
      </c>
      <c r="AE56" s="89">
        <f t="shared" si="11"/>
        <v>0</v>
      </c>
      <c r="AF56" s="350"/>
      <c r="AG56" s="88">
        <f>'Lista de precios'!M21</f>
        <v>0</v>
      </c>
      <c r="AH56" s="89">
        <f t="shared" si="12"/>
        <v>0</v>
      </c>
      <c r="AI56" s="350"/>
      <c r="AJ56" s="88">
        <f t="shared" si="13"/>
        <v>0</v>
      </c>
      <c r="AK56" s="89">
        <f t="shared" si="14"/>
        <v>0</v>
      </c>
    </row>
    <row r="57" spans="1:37" ht="15.75" customHeight="1">
      <c r="A57" s="287" t="s">
        <v>33</v>
      </c>
      <c r="B57" s="350"/>
      <c r="C57" s="88">
        <f>'Lista de precios'!C22</f>
        <v>4775.625</v>
      </c>
      <c r="D57" s="98">
        <f t="shared" si="1"/>
        <v>0</v>
      </c>
      <c r="E57" s="350">
        <v>1</v>
      </c>
      <c r="F57" s="88">
        <f>'Lista de precios'!C22</f>
        <v>4775.625</v>
      </c>
      <c r="G57" s="89">
        <f t="shared" si="2"/>
        <v>4775.625</v>
      </c>
      <c r="H57" s="350"/>
      <c r="I57" s="88">
        <f>'Lista de precios'!E22</f>
        <v>0</v>
      </c>
      <c r="J57" s="89">
        <f t="shared" si="3"/>
        <v>0</v>
      </c>
      <c r="K57" s="350"/>
      <c r="L57" s="88">
        <f>'Lista de precios'!E22</f>
        <v>0</v>
      </c>
      <c r="M57" s="89">
        <f t="shared" si="4"/>
        <v>0</v>
      </c>
      <c r="N57" s="350"/>
      <c r="O57" s="88">
        <f>'Lista de precios'!G22</f>
        <v>0</v>
      </c>
      <c r="P57" s="89">
        <f t="shared" si="5"/>
        <v>0</v>
      </c>
      <c r="Q57" s="350"/>
      <c r="R57" s="88">
        <f>'Lista de precios'!G22</f>
        <v>0</v>
      </c>
      <c r="S57" s="89">
        <f t="shared" si="6"/>
        <v>0</v>
      </c>
      <c r="T57" s="350"/>
      <c r="U57" s="88">
        <f>'Lista de precios'!I22</f>
        <v>0</v>
      </c>
      <c r="V57" s="89">
        <f t="shared" si="7"/>
        <v>0</v>
      </c>
      <c r="W57" s="350"/>
      <c r="X57" s="88">
        <f>'Lista de precios'!I22</f>
        <v>0</v>
      </c>
      <c r="Y57" s="89">
        <f t="shared" si="8"/>
        <v>0</v>
      </c>
      <c r="Z57" s="350"/>
      <c r="AA57" s="88">
        <f>'Lista de precios'!K22</f>
        <v>0</v>
      </c>
      <c r="AB57" s="89">
        <f t="shared" si="9"/>
        <v>0</v>
      </c>
      <c r="AC57" s="350"/>
      <c r="AD57" s="88">
        <f t="shared" si="10"/>
        <v>0</v>
      </c>
      <c r="AE57" s="89">
        <f t="shared" si="11"/>
        <v>0</v>
      </c>
      <c r="AF57" s="350"/>
      <c r="AG57" s="88">
        <f>'Lista de precios'!M22</f>
        <v>0</v>
      </c>
      <c r="AH57" s="89">
        <f t="shared" si="12"/>
        <v>0</v>
      </c>
      <c r="AI57" s="350"/>
      <c r="AJ57" s="88">
        <f t="shared" si="13"/>
        <v>0</v>
      </c>
      <c r="AK57" s="89">
        <f t="shared" si="14"/>
        <v>0</v>
      </c>
    </row>
    <row r="58" spans="1:37" ht="15.75" customHeight="1">
      <c r="A58" s="287" t="s">
        <v>34</v>
      </c>
      <c r="B58" s="353"/>
      <c r="C58" s="88">
        <f>'Lista de precios'!C23</f>
        <v>4775.625</v>
      </c>
      <c r="D58" s="98">
        <f t="shared" si="1"/>
        <v>0</v>
      </c>
      <c r="E58" s="353"/>
      <c r="F58" s="88">
        <f>'Lista de precios'!C23</f>
        <v>4775.625</v>
      </c>
      <c r="G58" s="89">
        <f t="shared" si="2"/>
        <v>0</v>
      </c>
      <c r="H58" s="353"/>
      <c r="I58" s="88">
        <f>'Lista de precios'!E23</f>
        <v>0</v>
      </c>
      <c r="J58" s="89">
        <f t="shared" si="3"/>
        <v>0</v>
      </c>
      <c r="K58" s="353"/>
      <c r="L58" s="88">
        <f>'Lista de precios'!E23</f>
        <v>0</v>
      </c>
      <c r="M58" s="89">
        <f t="shared" si="4"/>
        <v>0</v>
      </c>
      <c r="N58" s="353"/>
      <c r="O58" s="88">
        <f>'Lista de precios'!G23</f>
        <v>0</v>
      </c>
      <c r="P58" s="89">
        <f t="shared" si="5"/>
        <v>0</v>
      </c>
      <c r="Q58" s="353"/>
      <c r="R58" s="88">
        <f>'Lista de precios'!G23</f>
        <v>0</v>
      </c>
      <c r="S58" s="89">
        <f t="shared" si="6"/>
        <v>0</v>
      </c>
      <c r="T58" s="353"/>
      <c r="U58" s="88">
        <f>'Lista de precios'!I23</f>
        <v>0</v>
      </c>
      <c r="V58" s="89">
        <f t="shared" si="7"/>
        <v>0</v>
      </c>
      <c r="W58" s="353"/>
      <c r="X58" s="88">
        <f>'Lista de precios'!I23</f>
        <v>0</v>
      </c>
      <c r="Y58" s="89">
        <f t="shared" si="8"/>
        <v>0</v>
      </c>
      <c r="Z58" s="353"/>
      <c r="AA58" s="88">
        <f>'Lista de precios'!K23</f>
        <v>0</v>
      </c>
      <c r="AB58" s="89">
        <f t="shared" si="9"/>
        <v>0</v>
      </c>
      <c r="AC58" s="353"/>
      <c r="AD58" s="88">
        <f t="shared" si="10"/>
        <v>0</v>
      </c>
      <c r="AE58" s="89">
        <f t="shared" si="11"/>
        <v>0</v>
      </c>
      <c r="AF58" s="353"/>
      <c r="AG58" s="88">
        <f>'Lista de precios'!M23</f>
        <v>0</v>
      </c>
      <c r="AH58" s="89">
        <f t="shared" si="12"/>
        <v>0</v>
      </c>
      <c r="AI58" s="353"/>
      <c r="AJ58" s="88">
        <f t="shared" si="13"/>
        <v>0</v>
      </c>
      <c r="AK58" s="89">
        <f t="shared" si="14"/>
        <v>0</v>
      </c>
    </row>
    <row r="59" spans="1:37" ht="15.75" customHeight="1">
      <c r="A59" s="287" t="s">
        <v>35</v>
      </c>
      <c r="B59" s="353"/>
      <c r="C59" s="88">
        <f>'Lista de precios'!C24</f>
        <v>4775.625</v>
      </c>
      <c r="D59" s="98">
        <f t="shared" si="1"/>
        <v>0</v>
      </c>
      <c r="E59" s="353"/>
      <c r="F59" s="88">
        <f>'Lista de precios'!C24</f>
        <v>4775.625</v>
      </c>
      <c r="G59" s="89">
        <f t="shared" si="2"/>
        <v>0</v>
      </c>
      <c r="H59" s="353"/>
      <c r="I59" s="88">
        <f>'Lista de precios'!E24</f>
        <v>0</v>
      </c>
      <c r="J59" s="89">
        <f t="shared" si="3"/>
        <v>0</v>
      </c>
      <c r="K59" s="353"/>
      <c r="L59" s="88">
        <f>'Lista de precios'!E24</f>
        <v>0</v>
      </c>
      <c r="M59" s="89">
        <f t="shared" si="4"/>
        <v>0</v>
      </c>
      <c r="N59" s="353"/>
      <c r="O59" s="88">
        <f>'Lista de precios'!G24</f>
        <v>0</v>
      </c>
      <c r="P59" s="89">
        <f t="shared" si="5"/>
        <v>0</v>
      </c>
      <c r="Q59" s="353"/>
      <c r="R59" s="88">
        <f>'Lista de precios'!G24</f>
        <v>0</v>
      </c>
      <c r="S59" s="89">
        <f t="shared" si="6"/>
        <v>0</v>
      </c>
      <c r="T59" s="353"/>
      <c r="U59" s="88">
        <f>'Lista de precios'!I24</f>
        <v>0</v>
      </c>
      <c r="V59" s="89">
        <f t="shared" si="7"/>
        <v>0</v>
      </c>
      <c r="W59" s="353"/>
      <c r="X59" s="88">
        <f>'Lista de precios'!I24</f>
        <v>0</v>
      </c>
      <c r="Y59" s="89">
        <f t="shared" si="8"/>
        <v>0</v>
      </c>
      <c r="Z59" s="353"/>
      <c r="AA59" s="88">
        <f>'Lista de precios'!K24</f>
        <v>0</v>
      </c>
      <c r="AB59" s="89">
        <f t="shared" si="9"/>
        <v>0</v>
      </c>
      <c r="AC59" s="353"/>
      <c r="AD59" s="88">
        <f t="shared" si="10"/>
        <v>0</v>
      </c>
      <c r="AE59" s="89">
        <f t="shared" si="11"/>
        <v>0</v>
      </c>
      <c r="AF59" s="353"/>
      <c r="AG59" s="88">
        <f>'Lista de precios'!M24</f>
        <v>0</v>
      </c>
      <c r="AH59" s="89">
        <f t="shared" si="12"/>
        <v>0</v>
      </c>
      <c r="AI59" s="353"/>
      <c r="AJ59" s="88">
        <f t="shared" si="13"/>
        <v>0</v>
      </c>
      <c r="AK59" s="89">
        <f t="shared" si="14"/>
        <v>0</v>
      </c>
    </row>
    <row r="60" spans="1:37" ht="15.75" customHeight="1">
      <c r="A60" s="287" t="s">
        <v>36</v>
      </c>
      <c r="B60" s="352"/>
      <c r="C60" s="88">
        <f>'Lista de precios'!C25</f>
        <v>1379.625</v>
      </c>
      <c r="D60" s="98">
        <f t="shared" si="1"/>
        <v>0</v>
      </c>
      <c r="E60" s="350">
        <v>1</v>
      </c>
      <c r="F60" s="88">
        <f>'Lista de precios'!C25</f>
        <v>1379.625</v>
      </c>
      <c r="G60" s="89">
        <f t="shared" si="2"/>
        <v>1379.625</v>
      </c>
      <c r="H60" s="350"/>
      <c r="I60" s="88">
        <f>'Lista de precios'!E25</f>
        <v>0</v>
      </c>
      <c r="J60" s="89">
        <f t="shared" si="3"/>
        <v>0</v>
      </c>
      <c r="K60" s="350"/>
      <c r="L60" s="88">
        <f>'Lista de precios'!E25</f>
        <v>0</v>
      </c>
      <c r="M60" s="89">
        <f t="shared" si="4"/>
        <v>0</v>
      </c>
      <c r="N60" s="350"/>
      <c r="O60" s="88">
        <f>'Lista de precios'!G25</f>
        <v>0</v>
      </c>
      <c r="P60" s="89">
        <f t="shared" si="5"/>
        <v>0</v>
      </c>
      <c r="Q60" s="351"/>
      <c r="R60" s="88">
        <f>'Lista de precios'!G25</f>
        <v>0</v>
      </c>
      <c r="S60" s="89">
        <f t="shared" si="6"/>
        <v>0</v>
      </c>
      <c r="T60" s="350"/>
      <c r="U60" s="88">
        <f>'Lista de precios'!I25</f>
        <v>0</v>
      </c>
      <c r="V60" s="89">
        <f t="shared" si="7"/>
        <v>0</v>
      </c>
      <c r="W60" s="350"/>
      <c r="X60" s="88">
        <f>'Lista de precios'!I25</f>
        <v>0</v>
      </c>
      <c r="Y60" s="89">
        <f t="shared" si="8"/>
        <v>0</v>
      </c>
      <c r="Z60" s="351"/>
      <c r="AA60" s="88">
        <f>'Lista de precios'!K25</f>
        <v>0</v>
      </c>
      <c r="AB60" s="89">
        <f t="shared" si="9"/>
        <v>0</v>
      </c>
      <c r="AC60" s="350"/>
      <c r="AD60" s="88">
        <f t="shared" si="10"/>
        <v>0</v>
      </c>
      <c r="AE60" s="89">
        <f t="shared" si="11"/>
        <v>0</v>
      </c>
      <c r="AF60" s="350"/>
      <c r="AG60" s="88">
        <f>'Lista de precios'!M25</f>
        <v>0</v>
      </c>
      <c r="AH60" s="89">
        <f t="shared" si="12"/>
        <v>0</v>
      </c>
      <c r="AI60" s="351"/>
      <c r="AJ60" s="88">
        <f t="shared" si="13"/>
        <v>0</v>
      </c>
      <c r="AK60" s="89">
        <f t="shared" si="14"/>
        <v>0</v>
      </c>
    </row>
    <row r="61" spans="1:37" ht="15.75" customHeight="1">
      <c r="A61" s="287" t="s">
        <v>37</v>
      </c>
      <c r="B61" s="353"/>
      <c r="C61" s="88">
        <f>'Lista de precios'!C26</f>
        <v>2568.2249999999999</v>
      </c>
      <c r="D61" s="89">
        <f t="shared" si="1"/>
        <v>0</v>
      </c>
      <c r="E61" s="353"/>
      <c r="F61" s="88">
        <f>'Lista de precios'!C26</f>
        <v>2568.2249999999999</v>
      </c>
      <c r="G61" s="89">
        <f t="shared" si="2"/>
        <v>0</v>
      </c>
      <c r="H61" s="353"/>
      <c r="I61" s="88">
        <f>'Lista de precios'!E26</f>
        <v>0</v>
      </c>
      <c r="J61" s="89">
        <f t="shared" si="3"/>
        <v>0</v>
      </c>
      <c r="K61" s="353"/>
      <c r="L61" s="88">
        <f>'Lista de precios'!E26</f>
        <v>0</v>
      </c>
      <c r="M61" s="89">
        <f t="shared" si="4"/>
        <v>0</v>
      </c>
      <c r="N61" s="353"/>
      <c r="O61" s="88">
        <f>'Lista de precios'!G26</f>
        <v>0</v>
      </c>
      <c r="P61" s="89">
        <f t="shared" si="5"/>
        <v>0</v>
      </c>
      <c r="Q61" s="353"/>
      <c r="R61" s="88">
        <f>'Lista de precios'!G26</f>
        <v>0</v>
      </c>
      <c r="S61" s="89">
        <f t="shared" si="6"/>
        <v>0</v>
      </c>
      <c r="T61" s="353"/>
      <c r="U61" s="88">
        <f>'Lista de precios'!I26</f>
        <v>0</v>
      </c>
      <c r="V61" s="89">
        <f t="shared" si="7"/>
        <v>0</v>
      </c>
      <c r="W61" s="353"/>
      <c r="X61" s="88">
        <f>'Lista de precios'!I26</f>
        <v>0</v>
      </c>
      <c r="Y61" s="89">
        <f t="shared" si="8"/>
        <v>0</v>
      </c>
      <c r="Z61" s="353"/>
      <c r="AA61" s="88">
        <f>'Lista de precios'!K26</f>
        <v>0</v>
      </c>
      <c r="AB61" s="89">
        <f t="shared" si="9"/>
        <v>0</v>
      </c>
      <c r="AC61" s="353"/>
      <c r="AD61" s="88">
        <f t="shared" si="10"/>
        <v>0</v>
      </c>
      <c r="AE61" s="89">
        <f t="shared" si="11"/>
        <v>0</v>
      </c>
      <c r="AF61" s="353"/>
      <c r="AG61" s="88">
        <f>'Lista de precios'!M26</f>
        <v>0</v>
      </c>
      <c r="AH61" s="89">
        <f t="shared" si="12"/>
        <v>0</v>
      </c>
      <c r="AI61" s="353"/>
      <c r="AJ61" s="88">
        <f t="shared" si="13"/>
        <v>0</v>
      </c>
      <c r="AK61" s="89">
        <f t="shared" si="14"/>
        <v>0</v>
      </c>
    </row>
    <row r="62" spans="1:37" ht="15.75" customHeight="1">
      <c r="A62" s="287" t="s">
        <v>38</v>
      </c>
      <c r="B62" s="353"/>
      <c r="C62" s="88">
        <f>'Lista de precios'!C27</f>
        <v>51258.375</v>
      </c>
      <c r="D62" s="89">
        <f t="shared" si="1"/>
        <v>0</v>
      </c>
      <c r="E62" s="353"/>
      <c r="F62" s="88">
        <f>'Lista de precios'!C27</f>
        <v>51258.375</v>
      </c>
      <c r="G62" s="89">
        <f t="shared" si="2"/>
        <v>0</v>
      </c>
      <c r="H62" s="353"/>
      <c r="I62" s="88">
        <f>'Lista de precios'!E27</f>
        <v>0</v>
      </c>
      <c r="J62" s="89">
        <f t="shared" si="3"/>
        <v>0</v>
      </c>
      <c r="K62" s="353"/>
      <c r="L62" s="88">
        <f>'Lista de precios'!E27</f>
        <v>0</v>
      </c>
      <c r="M62" s="89">
        <f t="shared" si="4"/>
        <v>0</v>
      </c>
      <c r="N62" s="353"/>
      <c r="O62" s="88">
        <f>'Lista de precios'!G27</f>
        <v>0</v>
      </c>
      <c r="P62" s="89">
        <f t="shared" si="5"/>
        <v>0</v>
      </c>
      <c r="Q62" s="353"/>
      <c r="R62" s="88">
        <f>'Lista de precios'!G27</f>
        <v>0</v>
      </c>
      <c r="S62" s="89">
        <f t="shared" si="6"/>
        <v>0</v>
      </c>
      <c r="T62" s="353"/>
      <c r="U62" s="88">
        <f>'Lista de precios'!I27</f>
        <v>0</v>
      </c>
      <c r="V62" s="89">
        <f t="shared" si="7"/>
        <v>0</v>
      </c>
      <c r="W62" s="353"/>
      <c r="X62" s="88">
        <f>'Lista de precios'!I27</f>
        <v>0</v>
      </c>
      <c r="Y62" s="89">
        <f t="shared" si="8"/>
        <v>0</v>
      </c>
      <c r="Z62" s="353"/>
      <c r="AA62" s="88">
        <f>'Lista de precios'!K27</f>
        <v>0</v>
      </c>
      <c r="AB62" s="89">
        <f t="shared" si="9"/>
        <v>0</v>
      </c>
      <c r="AC62" s="353"/>
      <c r="AD62" s="88">
        <f t="shared" si="10"/>
        <v>0</v>
      </c>
      <c r="AE62" s="89">
        <f t="shared" si="11"/>
        <v>0</v>
      </c>
      <c r="AF62" s="353"/>
      <c r="AG62" s="88">
        <f>'Lista de precios'!M27</f>
        <v>0</v>
      </c>
      <c r="AH62" s="89">
        <f t="shared" si="12"/>
        <v>0</v>
      </c>
      <c r="AI62" s="353"/>
      <c r="AJ62" s="88">
        <f t="shared" si="13"/>
        <v>0</v>
      </c>
      <c r="AK62" s="89">
        <f t="shared" si="14"/>
        <v>0</v>
      </c>
    </row>
    <row r="63" spans="1:37" ht="15.75" customHeight="1">
      <c r="A63" s="287" t="s">
        <v>39</v>
      </c>
      <c r="B63" s="351"/>
      <c r="C63" s="88">
        <f>'Lista de precios'!C28</f>
        <v>700.42500000000007</v>
      </c>
      <c r="D63" s="89">
        <f t="shared" si="1"/>
        <v>0</v>
      </c>
      <c r="E63" s="350">
        <v>1</v>
      </c>
      <c r="F63" s="88">
        <f>'Lista de precios'!C28</f>
        <v>700.42500000000007</v>
      </c>
      <c r="G63" s="89">
        <f t="shared" si="2"/>
        <v>700.42500000000007</v>
      </c>
      <c r="H63" s="351"/>
      <c r="I63" s="88">
        <f>'Lista de precios'!E28</f>
        <v>0</v>
      </c>
      <c r="J63" s="89">
        <f t="shared" si="3"/>
        <v>0</v>
      </c>
      <c r="K63" s="351"/>
      <c r="L63" s="88">
        <f>'Lista de precios'!E28</f>
        <v>0</v>
      </c>
      <c r="M63" s="89">
        <f t="shared" si="4"/>
        <v>0</v>
      </c>
      <c r="N63" s="350"/>
      <c r="O63" s="88">
        <f>'Lista de precios'!G28</f>
        <v>0</v>
      </c>
      <c r="P63" s="89">
        <f t="shared" si="5"/>
        <v>0</v>
      </c>
      <c r="Q63" s="350"/>
      <c r="R63" s="88">
        <f>'Lista de precios'!G28</f>
        <v>0</v>
      </c>
      <c r="S63" s="89">
        <f t="shared" si="6"/>
        <v>0</v>
      </c>
      <c r="T63" s="351"/>
      <c r="U63" s="88">
        <f>'Lista de precios'!I28</f>
        <v>0</v>
      </c>
      <c r="V63" s="89">
        <f t="shared" si="7"/>
        <v>0</v>
      </c>
      <c r="W63" s="351"/>
      <c r="X63" s="88">
        <f>'Lista de precios'!I28</f>
        <v>0</v>
      </c>
      <c r="Y63" s="89">
        <f t="shared" si="8"/>
        <v>0</v>
      </c>
      <c r="Z63" s="351"/>
      <c r="AA63" s="88">
        <f>'Lista de precios'!K28</f>
        <v>0</v>
      </c>
      <c r="AB63" s="89">
        <f t="shared" si="9"/>
        <v>0</v>
      </c>
      <c r="AC63" s="351"/>
      <c r="AD63" s="88">
        <f t="shared" si="10"/>
        <v>0</v>
      </c>
      <c r="AE63" s="89">
        <f t="shared" si="11"/>
        <v>0</v>
      </c>
      <c r="AF63" s="351"/>
      <c r="AG63" s="88">
        <f>'Lista de precios'!M28</f>
        <v>0</v>
      </c>
      <c r="AH63" s="89">
        <f t="shared" si="12"/>
        <v>0</v>
      </c>
      <c r="AI63" s="351"/>
      <c r="AJ63" s="88">
        <f t="shared" si="13"/>
        <v>0</v>
      </c>
      <c r="AK63" s="89">
        <f t="shared" si="14"/>
        <v>0</v>
      </c>
    </row>
    <row r="64" spans="1:37" ht="15.75" customHeight="1">
      <c r="A64" s="287" t="s">
        <v>40</v>
      </c>
      <c r="B64" s="350"/>
      <c r="C64" s="88">
        <f>'Lista de precios'!C29</f>
        <v>26000.625</v>
      </c>
      <c r="D64" s="89">
        <f t="shared" si="1"/>
        <v>0</v>
      </c>
      <c r="E64" s="350">
        <v>1</v>
      </c>
      <c r="F64" s="88">
        <f>'Lista de precios'!C29</f>
        <v>26000.625</v>
      </c>
      <c r="G64" s="89">
        <f t="shared" si="2"/>
        <v>26000.625</v>
      </c>
      <c r="H64" s="350"/>
      <c r="I64" s="88">
        <f>'Lista de precios'!E29</f>
        <v>0</v>
      </c>
      <c r="J64" s="89">
        <f t="shared" si="3"/>
        <v>0</v>
      </c>
      <c r="K64" s="350"/>
      <c r="L64" s="88">
        <f>'Lista de precios'!E29</f>
        <v>0</v>
      </c>
      <c r="M64" s="89">
        <f t="shared" si="4"/>
        <v>0</v>
      </c>
      <c r="N64" s="350"/>
      <c r="O64" s="88">
        <f>'Lista de precios'!G29</f>
        <v>0</v>
      </c>
      <c r="P64" s="89">
        <f t="shared" si="5"/>
        <v>0</v>
      </c>
      <c r="Q64" s="350"/>
      <c r="R64" s="88">
        <f>'Lista de precios'!G29</f>
        <v>0</v>
      </c>
      <c r="S64" s="89">
        <f t="shared" si="6"/>
        <v>0</v>
      </c>
      <c r="T64" s="350"/>
      <c r="U64" s="88">
        <f>'Lista de precios'!I29</f>
        <v>0</v>
      </c>
      <c r="V64" s="89">
        <f t="shared" si="7"/>
        <v>0</v>
      </c>
      <c r="W64" s="350"/>
      <c r="X64" s="88">
        <f>'Lista de precios'!I29</f>
        <v>0</v>
      </c>
      <c r="Y64" s="89">
        <f t="shared" si="8"/>
        <v>0</v>
      </c>
      <c r="Z64" s="351"/>
      <c r="AA64" s="88">
        <f>'Lista de precios'!K29</f>
        <v>0</v>
      </c>
      <c r="AB64" s="89">
        <f t="shared" si="9"/>
        <v>0</v>
      </c>
      <c r="AC64" s="351"/>
      <c r="AD64" s="88">
        <f t="shared" si="10"/>
        <v>0</v>
      </c>
      <c r="AE64" s="89">
        <f t="shared" si="11"/>
        <v>0</v>
      </c>
      <c r="AF64" s="350"/>
      <c r="AG64" s="88">
        <f>'Lista de precios'!M29</f>
        <v>0</v>
      </c>
      <c r="AH64" s="89">
        <f t="shared" si="12"/>
        <v>0</v>
      </c>
      <c r="AI64" s="350"/>
      <c r="AJ64" s="88">
        <f t="shared" si="13"/>
        <v>0</v>
      </c>
      <c r="AK64" s="89">
        <f t="shared" si="14"/>
        <v>0</v>
      </c>
    </row>
    <row r="65" spans="1:37" ht="15.75" customHeight="1">
      <c r="A65" s="308" t="s">
        <v>41</v>
      </c>
      <c r="B65" s="288"/>
      <c r="C65" s="88">
        <f>'Lista de precios'!C30</f>
        <v>711.03750000000002</v>
      </c>
      <c r="D65" s="89">
        <f t="shared" si="1"/>
        <v>0</v>
      </c>
      <c r="E65" s="354"/>
      <c r="F65" s="88">
        <f>'Lista de precios'!C30</f>
        <v>711.03750000000002</v>
      </c>
      <c r="G65" s="89">
        <f t="shared" si="2"/>
        <v>0</v>
      </c>
      <c r="H65" s="354"/>
      <c r="I65" s="88">
        <f>'Lista de precios'!E31</f>
        <v>0</v>
      </c>
      <c r="J65" s="89"/>
      <c r="K65" s="354"/>
      <c r="L65" s="88">
        <f>'Lista de precios'!E31</f>
        <v>0</v>
      </c>
      <c r="M65" s="89"/>
      <c r="N65" s="354"/>
      <c r="O65" s="88">
        <f>'Lista de precios'!K31</f>
        <v>0</v>
      </c>
      <c r="P65" s="89"/>
      <c r="Q65" s="354"/>
      <c r="R65" s="88"/>
      <c r="S65" s="89"/>
      <c r="T65" s="354"/>
      <c r="U65" s="88">
        <f>'Lista de precios'!I30</f>
        <v>0</v>
      </c>
      <c r="V65" s="89">
        <f t="shared" si="7"/>
        <v>0</v>
      </c>
      <c r="W65" s="354"/>
      <c r="X65" s="88">
        <f>'Lista de precios'!I30</f>
        <v>0</v>
      </c>
      <c r="Y65" s="89">
        <f t="shared" si="8"/>
        <v>0</v>
      </c>
      <c r="Z65" s="354"/>
      <c r="AA65" s="88">
        <f>'Lista de precios'!K30</f>
        <v>0</v>
      </c>
      <c r="AB65" s="89">
        <f t="shared" si="9"/>
        <v>0</v>
      </c>
      <c r="AC65" s="354"/>
      <c r="AD65" s="88">
        <f t="shared" si="10"/>
        <v>0</v>
      </c>
      <c r="AE65" s="89">
        <f t="shared" si="11"/>
        <v>0</v>
      </c>
      <c r="AF65" s="354"/>
      <c r="AG65" s="88">
        <f>'Lista de precios'!M30</f>
        <v>0</v>
      </c>
      <c r="AH65" s="89">
        <f t="shared" si="12"/>
        <v>0</v>
      </c>
      <c r="AI65" s="355"/>
      <c r="AJ65" s="88">
        <f t="shared" si="13"/>
        <v>0</v>
      </c>
      <c r="AK65" s="89">
        <f t="shared" si="14"/>
        <v>0</v>
      </c>
    </row>
    <row r="66" spans="1:37" ht="15.75" customHeight="1">
      <c r="A66" s="309" t="s">
        <v>42</v>
      </c>
      <c r="B66" s="290"/>
      <c r="C66" s="88">
        <f>'Lista de precios'!C31</f>
        <v>849</v>
      </c>
      <c r="D66" s="89">
        <f t="shared" si="1"/>
        <v>0</v>
      </c>
      <c r="E66" s="356"/>
      <c r="F66" s="88">
        <f>'Lista de precios'!C31</f>
        <v>849</v>
      </c>
      <c r="G66" s="89">
        <f t="shared" si="2"/>
        <v>0</v>
      </c>
      <c r="H66" s="356"/>
      <c r="I66" s="104"/>
      <c r="J66" s="105"/>
      <c r="K66" s="356"/>
      <c r="L66" s="104"/>
      <c r="M66" s="105"/>
      <c r="N66" s="356"/>
      <c r="O66" s="104"/>
      <c r="P66" s="105"/>
      <c r="Q66" s="356"/>
      <c r="R66" s="104"/>
      <c r="S66" s="105"/>
      <c r="T66" s="356"/>
      <c r="U66" s="104"/>
      <c r="V66" s="105"/>
      <c r="W66" s="356"/>
      <c r="X66" s="104"/>
      <c r="Y66" s="105"/>
      <c r="Z66" s="356"/>
      <c r="AA66" s="104"/>
      <c r="AB66" s="105"/>
      <c r="AC66" s="356"/>
      <c r="AD66" s="104"/>
      <c r="AE66" s="105"/>
      <c r="AF66" s="356"/>
      <c r="AG66" s="104"/>
      <c r="AH66" s="105"/>
      <c r="AI66" s="357"/>
      <c r="AJ66" s="104"/>
      <c r="AK66" s="105"/>
    </row>
    <row r="67" spans="1:37" ht="15.75" customHeight="1">
      <c r="A67" s="313" t="s">
        <v>43</v>
      </c>
      <c r="B67" s="290"/>
      <c r="C67" s="88">
        <f>'Lista de precios'!C32</f>
        <v>530.625</v>
      </c>
      <c r="D67" s="89">
        <f t="shared" si="1"/>
        <v>0</v>
      </c>
      <c r="E67" s="356"/>
      <c r="F67" s="88">
        <f>'Lista de precios'!C32</f>
        <v>530.625</v>
      </c>
      <c r="G67" s="89">
        <f t="shared" si="2"/>
        <v>0</v>
      </c>
      <c r="H67" s="356"/>
      <c r="I67" s="104"/>
      <c r="J67" s="105"/>
      <c r="K67" s="356"/>
      <c r="L67" s="104"/>
      <c r="M67" s="105"/>
      <c r="N67" s="356"/>
      <c r="O67" s="104"/>
      <c r="P67" s="105"/>
      <c r="Q67" s="356"/>
      <c r="R67" s="104"/>
      <c r="S67" s="105"/>
      <c r="T67" s="356"/>
      <c r="U67" s="104"/>
      <c r="V67" s="105"/>
      <c r="W67" s="356"/>
      <c r="X67" s="104"/>
      <c r="Y67" s="105"/>
      <c r="Z67" s="356"/>
      <c r="AA67" s="104"/>
      <c r="AB67" s="105"/>
      <c r="AC67" s="356"/>
      <c r="AD67" s="104"/>
      <c r="AE67" s="105"/>
      <c r="AF67" s="356"/>
      <c r="AG67" s="104"/>
      <c r="AH67" s="105"/>
      <c r="AI67" s="357"/>
      <c r="AJ67" s="104"/>
      <c r="AK67" s="105"/>
    </row>
    <row r="68" spans="1:37" ht="15.75" customHeight="1">
      <c r="A68" s="309" t="s">
        <v>44</v>
      </c>
      <c r="B68" s="290"/>
      <c r="C68" s="88">
        <f>'Lista de precios'!C33</f>
        <v>1061.25</v>
      </c>
      <c r="D68" s="89">
        <f t="shared" si="1"/>
        <v>0</v>
      </c>
      <c r="E68" s="356"/>
      <c r="F68" s="88">
        <f>'Lista de precios'!C33</f>
        <v>1061.25</v>
      </c>
      <c r="G68" s="89">
        <f t="shared" si="2"/>
        <v>0</v>
      </c>
      <c r="H68" s="356"/>
      <c r="I68" s="104"/>
      <c r="J68" s="105"/>
      <c r="K68" s="356"/>
      <c r="L68" s="104"/>
      <c r="M68" s="105"/>
      <c r="N68" s="356"/>
      <c r="O68" s="104"/>
      <c r="P68" s="105"/>
      <c r="Q68" s="356"/>
      <c r="R68" s="104"/>
      <c r="S68" s="105"/>
      <c r="T68" s="356"/>
      <c r="U68" s="104"/>
      <c r="V68" s="105"/>
      <c r="W68" s="356"/>
      <c r="X68" s="104"/>
      <c r="Y68" s="105"/>
      <c r="Z68" s="356"/>
      <c r="AA68" s="104"/>
      <c r="AB68" s="105"/>
      <c r="AC68" s="356"/>
      <c r="AD68" s="104"/>
      <c r="AE68" s="105"/>
      <c r="AF68" s="356"/>
      <c r="AG68" s="104"/>
      <c r="AH68" s="105"/>
      <c r="AI68" s="357"/>
      <c r="AJ68" s="104"/>
      <c r="AK68" s="105"/>
    </row>
    <row r="69" spans="1:37" ht="15.75" customHeight="1">
      <c r="A69" s="340" t="s">
        <v>147</v>
      </c>
      <c r="B69" s="290"/>
      <c r="C69" s="88">
        <f>'Lista de precios'!C34</f>
        <v>3576.4124999999999</v>
      </c>
      <c r="D69" s="89">
        <f t="shared" si="1"/>
        <v>0</v>
      </c>
      <c r="E69" s="356"/>
      <c r="F69" s="88">
        <f>'Lista de precios'!C34</f>
        <v>3576.4124999999999</v>
      </c>
      <c r="G69" s="89">
        <f t="shared" si="2"/>
        <v>0</v>
      </c>
      <c r="H69" s="356"/>
      <c r="I69" s="104"/>
      <c r="J69" s="105"/>
      <c r="K69" s="356"/>
      <c r="L69" s="104"/>
      <c r="M69" s="105"/>
      <c r="N69" s="356"/>
      <c r="O69" s="104"/>
      <c r="P69" s="105"/>
      <c r="Q69" s="356"/>
      <c r="R69" s="104"/>
      <c r="S69" s="105"/>
      <c r="T69" s="356"/>
      <c r="U69" s="104"/>
      <c r="V69" s="105"/>
      <c r="W69" s="356"/>
      <c r="X69" s="104"/>
      <c r="Y69" s="105"/>
      <c r="Z69" s="356"/>
      <c r="AA69" s="104"/>
      <c r="AB69" s="105"/>
      <c r="AC69" s="356"/>
      <c r="AD69" s="104"/>
      <c r="AE69" s="105"/>
      <c r="AF69" s="356"/>
      <c r="AG69" s="104"/>
      <c r="AH69" s="105"/>
      <c r="AI69" s="357"/>
      <c r="AJ69" s="104"/>
      <c r="AK69" s="105"/>
    </row>
    <row r="70" spans="1:37" ht="15.75" customHeight="1">
      <c r="A70" s="293" t="s">
        <v>96</v>
      </c>
      <c r="B70" s="290"/>
      <c r="C70" s="294"/>
      <c r="D70" s="236">
        <f>SUM(D42:D69)</f>
        <v>0</v>
      </c>
      <c r="E70" s="295"/>
      <c r="F70" s="296"/>
      <c r="G70" s="237">
        <f>SUM(G42:G69)</f>
        <v>59928.787500000006</v>
      </c>
      <c r="H70" s="295"/>
      <c r="I70" s="296"/>
      <c r="J70" s="237">
        <f>SUM(J42:J65)</f>
        <v>0</v>
      </c>
      <c r="K70" s="295"/>
      <c r="L70" s="296"/>
      <c r="M70" s="237">
        <f>SUM(M42:M65)</f>
        <v>0</v>
      </c>
      <c r="N70" s="295"/>
      <c r="O70" s="296"/>
      <c r="P70" s="237">
        <f>SUM(P42:P65)</f>
        <v>0</v>
      </c>
      <c r="Q70" s="295"/>
      <c r="R70" s="296"/>
      <c r="S70" s="237">
        <f>SUM(S42:S65)</f>
        <v>0</v>
      </c>
      <c r="T70" s="295"/>
      <c r="U70" s="296"/>
      <c r="V70" s="237">
        <f>SUM(V42:V65)</f>
        <v>0</v>
      </c>
      <c r="W70" s="295"/>
      <c r="X70" s="296"/>
      <c r="Y70" s="237">
        <f>SUM(Y42:Y65)</f>
        <v>0</v>
      </c>
      <c r="Z70" s="295"/>
      <c r="AA70" s="296"/>
      <c r="AB70" s="237">
        <f>SUM(AB42:AB65)</f>
        <v>0</v>
      </c>
      <c r="AC70" s="295"/>
      <c r="AD70" s="296"/>
      <c r="AE70" s="237">
        <f>SUM(AE42:AE65)</f>
        <v>0</v>
      </c>
      <c r="AF70" s="295"/>
      <c r="AG70" s="296"/>
      <c r="AH70" s="237">
        <f>SUM(AH42:AH65)</f>
        <v>0</v>
      </c>
      <c r="AI70" s="295"/>
      <c r="AJ70" s="296"/>
      <c r="AK70" s="237">
        <f>SUM(AK42:AK65)</f>
        <v>0</v>
      </c>
    </row>
    <row r="71" spans="1:37" ht="15.75" customHeight="1">
      <c r="A71" s="297" t="s">
        <v>97</v>
      </c>
      <c r="B71" s="456">
        <f>D70+G70</f>
        <v>59928.787500000006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56">
        <f>V70+Y70</f>
        <v>0</v>
      </c>
      <c r="U71" s="413"/>
      <c r="V71" s="413"/>
      <c r="W71" s="413"/>
      <c r="X71" s="413"/>
      <c r="Y71" s="401"/>
      <c r="Z71" s="456">
        <f>AB70+AE70</f>
        <v>0</v>
      </c>
      <c r="AA71" s="413"/>
      <c r="AB71" s="413"/>
      <c r="AC71" s="413"/>
      <c r="AD71" s="413"/>
      <c r="AE71" s="401"/>
      <c r="AF71" s="456">
        <f>AH70+AK70</f>
        <v>0</v>
      </c>
      <c r="AG71" s="413"/>
      <c r="AH71" s="413"/>
      <c r="AI71" s="413"/>
      <c r="AJ71" s="413"/>
      <c r="AK71" s="40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35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8">
    <cfRule type="cellIs" dxfId="23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172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16"/>
      <c r="E4" s="465" t="s">
        <v>11</v>
      </c>
      <c r="F4" s="415"/>
      <c r="G4" s="416"/>
      <c r="H4" s="465" t="s">
        <v>12</v>
      </c>
      <c r="I4" s="415"/>
      <c r="J4" s="416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8" t="s">
        <v>117</v>
      </c>
      <c r="E5" s="449" t="s">
        <v>115</v>
      </c>
      <c r="F5" s="467" t="s">
        <v>116</v>
      </c>
      <c r="G5" s="468" t="s">
        <v>117</v>
      </c>
      <c r="H5" s="449" t="s">
        <v>115</v>
      </c>
      <c r="I5" s="467" t="s">
        <v>116</v>
      </c>
      <c r="J5" s="468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343"/>
      <c r="C7" s="191"/>
      <c r="D7" s="194">
        <v>-871300.72994354996</v>
      </c>
      <c r="E7" s="193"/>
      <c r="F7" s="191"/>
      <c r="G7" s="194">
        <f>D15</f>
        <v>-646041.96272795741</v>
      </c>
      <c r="H7" s="193"/>
      <c r="I7" s="191"/>
      <c r="J7" s="194" t="e">
        <f>G15</f>
        <v>#DIV/0!</v>
      </c>
      <c r="K7" s="193"/>
      <c r="L7" s="191"/>
      <c r="M7" s="194" t="e">
        <f>J15</f>
        <v>#DIV/0!</v>
      </c>
      <c r="N7" s="193"/>
      <c r="O7" s="191"/>
      <c r="P7" s="194" t="e">
        <f>M15</f>
        <v>#DIV/0!</v>
      </c>
      <c r="Q7" s="193"/>
      <c r="R7" s="191"/>
      <c r="S7" s="194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333808.25</v>
      </c>
      <c r="C8" s="196"/>
      <c r="D8" s="192"/>
      <c r="E8" s="193">
        <f>E32</f>
        <v>0</v>
      </c>
      <c r="F8" s="196"/>
      <c r="G8" s="192"/>
      <c r="H8" s="193">
        <f>G32</f>
        <v>0</v>
      </c>
      <c r="I8" s="196"/>
      <c r="J8" s="19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00">
        <f>(D7+B8)/1032.5</f>
        <v>-520.57383045380141</v>
      </c>
      <c r="E9" s="198"/>
      <c r="F9" s="199"/>
      <c r="G9" s="200">
        <f>(G7+E8)/'Lista de precios'!C4</f>
        <v>-608.75567748217418</v>
      </c>
      <c r="H9" s="198"/>
      <c r="I9" s="199"/>
      <c r="J9" s="200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04">
        <f>D9*'Lista de precios'!C4</f>
        <v>-552458.97756909672</v>
      </c>
      <c r="E10" s="202"/>
      <c r="F10" s="203"/>
      <c r="G10" s="204">
        <f>G9*'Lista de precios'!E4</f>
        <v>0</v>
      </c>
      <c r="H10" s="202"/>
      <c r="I10" s="203"/>
      <c r="J10" s="204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71963.362499999988</v>
      </c>
      <c r="D11" s="192"/>
      <c r="E11" s="193"/>
      <c r="F11" s="206">
        <f>H71</f>
        <v>0</v>
      </c>
      <c r="G11" s="192"/>
      <c r="H11" s="193"/>
      <c r="I11" s="206">
        <f>N71</f>
        <v>0</v>
      </c>
      <c r="J11" s="19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CULTIVO!D58</f>
        <v>21619.622658860619</v>
      </c>
      <c r="D12" s="192"/>
      <c r="E12" s="193"/>
      <c r="F12" s="206" t="e">
        <f>CULTIVO!G58</f>
        <v>#DIV/0!</v>
      </c>
      <c r="G12" s="192"/>
      <c r="H12" s="193"/>
      <c r="I12" s="206" t="e">
        <f>CULTIVO!J58</f>
        <v>#DIV/0!</v>
      </c>
      <c r="J12" s="192"/>
      <c r="K12" s="193"/>
      <c r="L12" s="206" t="e">
        <f>CULTIVO!M58</f>
        <v>#DIV/0!</v>
      </c>
      <c r="M12" s="192"/>
      <c r="N12" s="193"/>
      <c r="O12" s="206" t="e">
        <f>CULTIVO!P58</f>
        <v>#DIV/0!</v>
      </c>
      <c r="P12" s="192"/>
      <c r="Q12" s="193"/>
      <c r="R12" s="206" t="e">
        <f>CULTIVO!S58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9">
        <f>CULTIVO!D83</f>
        <v>0</v>
      </c>
      <c r="D13" s="267"/>
      <c r="E13" s="193"/>
      <c r="F13" s="209">
        <f>CULTIVO!G79</f>
        <v>0</v>
      </c>
      <c r="G13" s="267"/>
      <c r="H13" s="193"/>
      <c r="I13" s="209">
        <f>CULTIVO!J80</f>
        <v>0</v>
      </c>
      <c r="J13" s="267"/>
      <c r="K13" s="193"/>
      <c r="L13" s="209">
        <f>CULTIVO!M80</f>
        <v>0</v>
      </c>
      <c r="M13" s="267"/>
      <c r="N13" s="193"/>
      <c r="O13" s="209">
        <f>CULTIVO!P80</f>
        <v>0</v>
      </c>
      <c r="P13" s="267"/>
      <c r="Q13" s="193"/>
      <c r="R13" s="209">
        <f>CULTIVO!S79</f>
        <v>0</v>
      </c>
      <c r="S13" s="267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67"/>
      <c r="E14" s="193"/>
      <c r="F14" s="191"/>
      <c r="G14" s="267"/>
      <c r="H14" s="193"/>
      <c r="I14" s="191"/>
      <c r="J14" s="267"/>
      <c r="K14" s="193"/>
      <c r="L14" s="191"/>
      <c r="M14" s="267"/>
      <c r="N14" s="193"/>
      <c r="O14" s="212"/>
      <c r="P14" s="267"/>
      <c r="Q14" s="193"/>
      <c r="R14" s="191"/>
      <c r="S14" s="26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67">
        <f>D10-C11-C12-C13</f>
        <v>-646041.96272795741</v>
      </c>
      <c r="E15" s="193"/>
      <c r="F15" s="191"/>
      <c r="G15" s="267" t="e">
        <f>G10-F11-F12-F13</f>
        <v>#DIV/0!</v>
      </c>
      <c r="H15" s="193"/>
      <c r="I15" s="191"/>
      <c r="J15" s="267" t="e">
        <f>J10-I11-I12-I13</f>
        <v>#DIV/0!</v>
      </c>
      <c r="K15" s="193"/>
      <c r="L15" s="191"/>
      <c r="M15" s="267" t="e">
        <f>M10-L11-L12-L13</f>
        <v>#DIV/0!</v>
      </c>
      <c r="N15" s="193"/>
      <c r="O15" s="191"/>
      <c r="P15" s="267" t="e">
        <f>P10-O11-O12-O13-O14</f>
        <v>#DIV/0!</v>
      </c>
      <c r="Q15" s="193"/>
      <c r="R15" s="191"/>
      <c r="S15" s="267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173</v>
      </c>
      <c r="B16" s="269"/>
      <c r="C16" s="270"/>
      <c r="D16" s="215">
        <f>D15/'Lista de precios'!C4</f>
        <v>-608.75567748217418</v>
      </c>
      <c r="E16" s="269"/>
      <c r="F16" s="270"/>
      <c r="G16" s="215" t="e">
        <f>G15/'Lista de precios'!E4</f>
        <v>#DIV/0!</v>
      </c>
      <c r="H16" s="269"/>
      <c r="I16" s="270"/>
      <c r="J16" s="215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74" t="s">
        <v>129</v>
      </c>
      <c r="B19" s="274" t="s">
        <v>130</v>
      </c>
      <c r="C19" s="275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77" t="s">
        <v>154</v>
      </c>
      <c r="B20" s="277"/>
      <c r="C20" s="1"/>
      <c r="D20" s="277">
        <v>333808.25</v>
      </c>
      <c r="E20" s="51"/>
      <c r="F20" s="277"/>
      <c r="G20" s="51"/>
      <c r="H20" s="51"/>
      <c r="I20" s="51"/>
      <c r="J20" s="51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77"/>
      <c r="B21" s="277"/>
      <c r="C21" s="51"/>
      <c r="D21" s="51"/>
      <c r="E21" s="51"/>
      <c r="F21" s="51"/>
      <c r="G21" s="51"/>
      <c r="H21" s="277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277"/>
      <c r="C22" s="51"/>
      <c r="D22" s="51"/>
      <c r="E22" s="51"/>
      <c r="F22" s="51"/>
      <c r="G22" s="51"/>
      <c r="H22" s="277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277"/>
      <c r="C23" s="51"/>
      <c r="D23" s="51"/>
      <c r="E23" s="51"/>
      <c r="F23" s="51"/>
      <c r="G23" s="51"/>
      <c r="H23" s="51"/>
      <c r="I23" s="51"/>
      <c r="J23" s="277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77"/>
      <c r="B24" s="277"/>
      <c r="C24" s="51"/>
      <c r="D24" s="51"/>
      <c r="E24" s="51"/>
      <c r="F24" s="51"/>
      <c r="G24" s="51"/>
      <c r="H24" s="51"/>
      <c r="I24" s="51"/>
      <c r="J24" s="51"/>
      <c r="K24" s="51"/>
      <c r="L24" s="277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77"/>
      <c r="B25" s="277"/>
      <c r="C25" s="51"/>
      <c r="D25" s="51"/>
      <c r="E25" s="51"/>
      <c r="F25" s="51"/>
      <c r="G25" s="51"/>
      <c r="H25" s="51"/>
      <c r="I25" s="51"/>
      <c r="J25" s="51"/>
      <c r="K25" s="51"/>
      <c r="L25" s="277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77"/>
      <c r="B26" s="277"/>
      <c r="C26" s="51"/>
      <c r="D26" s="51"/>
      <c r="E26" s="51"/>
      <c r="F26" s="51"/>
      <c r="G26" s="51"/>
      <c r="H26" s="51"/>
      <c r="I26" s="51"/>
      <c r="J26" s="51"/>
      <c r="K26" s="51"/>
      <c r="L26" s="277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333808.25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333808.25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1" t="s">
        <v>76</v>
      </c>
      <c r="U39" s="423"/>
      <c r="V39" s="424"/>
      <c r="W39" s="471" t="s">
        <v>77</v>
      </c>
      <c r="X39" s="423"/>
      <c r="Y39" s="424"/>
      <c r="Z39" s="471" t="s">
        <v>78</v>
      </c>
      <c r="AA39" s="423"/>
      <c r="AB39" s="424"/>
      <c r="AC39" s="471" t="s">
        <v>79</v>
      </c>
      <c r="AD39" s="423"/>
      <c r="AE39" s="424"/>
      <c r="AF39" s="471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84" t="s">
        <v>85</v>
      </c>
      <c r="T40" s="283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284" t="s">
        <v>85</v>
      </c>
      <c r="Z40" s="283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284" t="s">
        <v>85</v>
      </c>
      <c r="AF40" s="283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284" t="s">
        <v>85</v>
      </c>
    </row>
    <row r="41" spans="1:37" ht="15.75" customHeight="1">
      <c r="A41" s="282"/>
      <c r="B41" s="285"/>
      <c r="C41" s="78"/>
      <c r="D41" s="286"/>
      <c r="E41" s="206"/>
      <c r="F41" s="81"/>
      <c r="G41" s="203"/>
      <c r="H41" s="285"/>
      <c r="I41" s="78"/>
      <c r="J41" s="286"/>
      <c r="K41" s="206"/>
      <c r="L41" s="81"/>
      <c r="M41" s="203"/>
      <c r="N41" s="285"/>
      <c r="O41" s="78"/>
      <c r="P41" s="286"/>
      <c r="Q41" s="206"/>
      <c r="R41" s="81"/>
      <c r="S41" s="203"/>
      <c r="T41" s="285"/>
      <c r="U41" s="78"/>
      <c r="V41" s="286"/>
      <c r="W41" s="206"/>
      <c r="X41" s="81"/>
      <c r="Y41" s="203"/>
      <c r="Z41" s="285"/>
      <c r="AA41" s="78"/>
      <c r="AB41" s="286"/>
      <c r="AC41" s="206"/>
      <c r="AD41" s="81"/>
      <c r="AE41" s="203"/>
      <c r="AF41" s="285"/>
      <c r="AG41" s="78"/>
      <c r="AH41" s="286"/>
      <c r="AI41" s="206"/>
      <c r="AJ41" s="81"/>
      <c r="AK41" s="203"/>
    </row>
    <row r="42" spans="1:37" ht="15.75" customHeight="1">
      <c r="A42" s="287" t="s">
        <v>18</v>
      </c>
      <c r="B42" s="288"/>
      <c r="C42" s="88">
        <f>'Lista de precios'!C7</f>
        <v>1114.3125</v>
      </c>
      <c r="D42" s="89">
        <f t="shared" ref="D42:D69" si="1">B42*C42</f>
        <v>0</v>
      </c>
      <c r="E42" s="288"/>
      <c r="F42" s="88">
        <f>'Lista de precios'!C7</f>
        <v>1114.3125</v>
      </c>
      <c r="G42" s="89">
        <f t="shared" ref="G42:G69" si="2">F42*E42</f>
        <v>0</v>
      </c>
      <c r="H42" s="288"/>
      <c r="I42" s="88">
        <f>'Lista de precios'!E7</f>
        <v>0</v>
      </c>
      <c r="J42" s="89">
        <f t="shared" ref="J42:J64" si="3">H42*I42</f>
        <v>0</v>
      </c>
      <c r="K42" s="288"/>
      <c r="L42" s="88">
        <f>'Lista de precios'!E7</f>
        <v>0</v>
      </c>
      <c r="M42" s="89">
        <f t="shared" ref="M42:M65" si="4">L42*K42</f>
        <v>0</v>
      </c>
      <c r="N42" s="289"/>
      <c r="O42" s="88">
        <f>'Lista de precios'!G7</f>
        <v>0</v>
      </c>
      <c r="P42" s="89">
        <f t="shared" ref="P42:P64" si="5">N42*O42</f>
        <v>0</v>
      </c>
      <c r="Q42" s="288"/>
      <c r="R42" s="88">
        <f>'Lista de precios'!G7</f>
        <v>0</v>
      </c>
      <c r="S42" s="89">
        <f t="shared" ref="S42:S64" si="6">R42*Q42</f>
        <v>0</v>
      </c>
      <c r="T42" s="289"/>
      <c r="U42" s="88">
        <f>'Lista de precios'!I7</f>
        <v>0</v>
      </c>
      <c r="V42" s="89">
        <f t="shared" ref="V42:V65" si="7">T42*U42</f>
        <v>0</v>
      </c>
      <c r="W42" s="288"/>
      <c r="X42" s="88">
        <f t="shared" ref="X42:X65" si="8">U42</f>
        <v>0</v>
      </c>
      <c r="Y42" s="89">
        <f t="shared" ref="Y42:Y65" si="9">X42*W42</f>
        <v>0</v>
      </c>
      <c r="Z42" s="288"/>
      <c r="AA42" s="88">
        <f>'Lista de precios'!K7</f>
        <v>0</v>
      </c>
      <c r="AB42" s="89">
        <f t="shared" ref="AB42:AB65" si="10">Z42*AA42</f>
        <v>0</v>
      </c>
      <c r="AC42" s="288"/>
      <c r="AD42" s="88">
        <f t="shared" ref="AD42:AD65" si="11">AA42</f>
        <v>0</v>
      </c>
      <c r="AE42" s="89">
        <f t="shared" ref="AE42:AE65" si="12">AD42*AC42</f>
        <v>0</v>
      </c>
      <c r="AF42" s="288"/>
      <c r="AG42" s="88">
        <f>'Lista de precios'!M7</f>
        <v>0</v>
      </c>
      <c r="AH42" s="89">
        <f t="shared" ref="AH42:AH65" si="13">AF42*AG42</f>
        <v>0</v>
      </c>
      <c r="AI42" s="289"/>
      <c r="AJ42" s="88">
        <f t="shared" ref="AJ42:AJ65" si="14">AG42</f>
        <v>0</v>
      </c>
      <c r="AK42" s="89">
        <f t="shared" ref="AK42:AK65" si="15">AJ42*AI42</f>
        <v>0</v>
      </c>
    </row>
    <row r="43" spans="1:37" ht="15.75" customHeight="1">
      <c r="A43" s="287" t="s">
        <v>19</v>
      </c>
      <c r="B43" s="288"/>
      <c r="C43" s="88">
        <f>'Lista de precios'!C8</f>
        <v>1231.05</v>
      </c>
      <c r="D43" s="89">
        <f t="shared" si="1"/>
        <v>0</v>
      </c>
      <c r="E43" s="289">
        <v>2</v>
      </c>
      <c r="F43" s="88">
        <f>'Lista de precios'!C8</f>
        <v>1231.05</v>
      </c>
      <c r="G43" s="89">
        <f t="shared" si="2"/>
        <v>2462.1</v>
      </c>
      <c r="H43" s="289"/>
      <c r="I43" s="88">
        <f>'Lista de precios'!E8</f>
        <v>0</v>
      </c>
      <c r="J43" s="89">
        <f t="shared" si="3"/>
        <v>0</v>
      </c>
      <c r="K43" s="289"/>
      <c r="L43" s="88">
        <f>'Lista de precios'!E8</f>
        <v>0</v>
      </c>
      <c r="M43" s="89">
        <f t="shared" si="4"/>
        <v>0</v>
      </c>
      <c r="N43" s="289"/>
      <c r="O43" s="88">
        <f>'Lista de precios'!G8</f>
        <v>0</v>
      </c>
      <c r="P43" s="89">
        <f t="shared" si="5"/>
        <v>0</v>
      </c>
      <c r="Q43" s="289"/>
      <c r="R43" s="88">
        <f>'Lista de precios'!G8</f>
        <v>0</v>
      </c>
      <c r="S43" s="89">
        <f t="shared" si="6"/>
        <v>0</v>
      </c>
      <c r="T43" s="289"/>
      <c r="U43" s="88">
        <f>'Lista de precios'!I8</f>
        <v>0</v>
      </c>
      <c r="V43" s="89">
        <f t="shared" si="7"/>
        <v>0</v>
      </c>
      <c r="W43" s="289"/>
      <c r="X43" s="88">
        <f t="shared" si="8"/>
        <v>0</v>
      </c>
      <c r="Y43" s="89">
        <f t="shared" si="9"/>
        <v>0</v>
      </c>
      <c r="Z43" s="289"/>
      <c r="AA43" s="88">
        <f>'Lista de precios'!K8</f>
        <v>0</v>
      </c>
      <c r="AB43" s="89">
        <f t="shared" si="10"/>
        <v>0</v>
      </c>
      <c r="AC43" s="289"/>
      <c r="AD43" s="88">
        <f t="shared" si="11"/>
        <v>0</v>
      </c>
      <c r="AE43" s="89">
        <f t="shared" si="12"/>
        <v>0</v>
      </c>
      <c r="AF43" s="289"/>
      <c r="AG43" s="88">
        <f>'Lista de precios'!M8</f>
        <v>0</v>
      </c>
      <c r="AH43" s="89">
        <f t="shared" si="13"/>
        <v>0</v>
      </c>
      <c r="AI43" s="289"/>
      <c r="AJ43" s="88">
        <f t="shared" si="14"/>
        <v>0</v>
      </c>
      <c r="AK43" s="89">
        <f t="shared" si="15"/>
        <v>0</v>
      </c>
    </row>
    <row r="44" spans="1:37" ht="15.75" customHeight="1">
      <c r="A44" s="287" t="s">
        <v>20</v>
      </c>
      <c r="B44" s="288"/>
      <c r="C44" s="88">
        <f>'Lista de precios'!C9</f>
        <v>1273.5</v>
      </c>
      <c r="D44" s="89">
        <f t="shared" si="1"/>
        <v>0</v>
      </c>
      <c r="E44" s="288"/>
      <c r="F44" s="88">
        <f>'Lista de precios'!C9</f>
        <v>1273.5</v>
      </c>
      <c r="G44" s="89">
        <f t="shared" si="2"/>
        <v>0</v>
      </c>
      <c r="H44" s="288"/>
      <c r="I44" s="88">
        <f>'Lista de precios'!E9</f>
        <v>0</v>
      </c>
      <c r="J44" s="89">
        <f t="shared" si="3"/>
        <v>0</v>
      </c>
      <c r="K44" s="288"/>
      <c r="L44" s="88">
        <f>'Lista de precios'!E9</f>
        <v>0</v>
      </c>
      <c r="M44" s="89">
        <f t="shared" si="4"/>
        <v>0</v>
      </c>
      <c r="N44" s="289"/>
      <c r="O44" s="88">
        <f>'Lista de precios'!G9</f>
        <v>0</v>
      </c>
      <c r="P44" s="89">
        <f t="shared" si="5"/>
        <v>0</v>
      </c>
      <c r="Q44" s="288"/>
      <c r="R44" s="88">
        <f>'Lista de precios'!G9</f>
        <v>0</v>
      </c>
      <c r="S44" s="89">
        <f t="shared" si="6"/>
        <v>0</v>
      </c>
      <c r="T44" s="289"/>
      <c r="U44" s="88">
        <f>'Lista de precios'!I9</f>
        <v>0</v>
      </c>
      <c r="V44" s="89">
        <f t="shared" si="7"/>
        <v>0</v>
      </c>
      <c r="W44" s="288"/>
      <c r="X44" s="88">
        <f t="shared" si="8"/>
        <v>0</v>
      </c>
      <c r="Y44" s="89">
        <f t="shared" si="9"/>
        <v>0</v>
      </c>
      <c r="Z44" s="288"/>
      <c r="AA44" s="88">
        <f>'Lista de precios'!K9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8"/>
      <c r="AG44" s="88">
        <f>'Lista de precios'!M9</f>
        <v>0</v>
      </c>
      <c r="AH44" s="89">
        <f t="shared" si="13"/>
        <v>0</v>
      </c>
      <c r="AI44" s="288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21</v>
      </c>
      <c r="B45" s="288"/>
      <c r="C45" s="88">
        <f>'Lista de precios'!C10</f>
        <v>4775.625</v>
      </c>
      <c r="D45" s="89">
        <f t="shared" si="1"/>
        <v>0</v>
      </c>
      <c r="E45" s="289"/>
      <c r="F45" s="88">
        <f>'Lista de precios'!C10</f>
        <v>4775.625</v>
      </c>
      <c r="G45" s="89">
        <f t="shared" si="2"/>
        <v>0</v>
      </c>
      <c r="H45" s="289"/>
      <c r="I45" s="88">
        <f>'Lista de precios'!E10</f>
        <v>0</v>
      </c>
      <c r="J45" s="89">
        <f t="shared" si="3"/>
        <v>0</v>
      </c>
      <c r="K45" s="288"/>
      <c r="L45" s="88">
        <f>'Lista de precios'!E10</f>
        <v>0</v>
      </c>
      <c r="M45" s="89">
        <f t="shared" si="4"/>
        <v>0</v>
      </c>
      <c r="N45" s="289"/>
      <c r="O45" s="88">
        <f>'Lista de precios'!G10</f>
        <v>0</v>
      </c>
      <c r="P45" s="89">
        <f t="shared" si="5"/>
        <v>0</v>
      </c>
      <c r="Q45" s="288"/>
      <c r="R45" s="88">
        <f>'Lista de precios'!G10</f>
        <v>0</v>
      </c>
      <c r="S45" s="89">
        <f t="shared" si="6"/>
        <v>0</v>
      </c>
      <c r="T45" s="288"/>
      <c r="U45" s="88">
        <f>'Lista de precios'!I10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precios'!K10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precios'!M10</f>
        <v>0</v>
      </c>
      <c r="AH45" s="89">
        <f t="shared" si="13"/>
        <v>0</v>
      </c>
      <c r="AI45" s="289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22</v>
      </c>
      <c r="B46" s="288"/>
      <c r="C46" s="88">
        <f>'Lista de precios'!C11</f>
        <v>4775.625</v>
      </c>
      <c r="D46" s="98">
        <f t="shared" si="1"/>
        <v>0</v>
      </c>
      <c r="E46" s="289">
        <v>2</v>
      </c>
      <c r="F46" s="88">
        <f>'Lista de precios'!C11</f>
        <v>4775.625</v>
      </c>
      <c r="G46" s="89">
        <f t="shared" si="2"/>
        <v>9551.25</v>
      </c>
      <c r="H46" s="289"/>
      <c r="I46" s="88">
        <f>'Lista de precios'!E11</f>
        <v>0</v>
      </c>
      <c r="J46" s="98">
        <f t="shared" si="3"/>
        <v>0</v>
      </c>
      <c r="K46" s="289"/>
      <c r="L46" s="88">
        <f>'Lista de precios'!E11</f>
        <v>0</v>
      </c>
      <c r="M46" s="89">
        <f t="shared" si="4"/>
        <v>0</v>
      </c>
      <c r="N46" s="289"/>
      <c r="O46" s="88">
        <f>'Lista de precios'!G11</f>
        <v>0</v>
      </c>
      <c r="P46" s="98">
        <f t="shared" si="5"/>
        <v>0</v>
      </c>
      <c r="Q46" s="289"/>
      <c r="R46" s="88">
        <f>'Lista de precios'!G11</f>
        <v>0</v>
      </c>
      <c r="S46" s="89">
        <f t="shared" si="6"/>
        <v>0</v>
      </c>
      <c r="T46" s="289"/>
      <c r="U46" s="88">
        <f>'Lista de precios'!I11</f>
        <v>0</v>
      </c>
      <c r="V46" s="98">
        <f t="shared" si="7"/>
        <v>0</v>
      </c>
      <c r="W46" s="288"/>
      <c r="X46" s="88">
        <f t="shared" si="8"/>
        <v>0</v>
      </c>
      <c r="Y46" s="89">
        <f t="shared" si="9"/>
        <v>0</v>
      </c>
      <c r="Z46" s="289"/>
      <c r="AA46" s="88">
        <f>'Lista de precios'!K11</f>
        <v>0</v>
      </c>
      <c r="AB46" s="98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9"/>
      <c r="AG46" s="88">
        <f>'Lista de precios'!M11</f>
        <v>0</v>
      </c>
      <c r="AH46" s="98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23</v>
      </c>
      <c r="B47" s="288"/>
      <c r="C47" s="88">
        <f>'Lista de precios'!C12</f>
        <v>4987.875</v>
      </c>
      <c r="D47" s="98">
        <f t="shared" si="1"/>
        <v>0</v>
      </c>
      <c r="E47" s="289">
        <v>2</v>
      </c>
      <c r="F47" s="88">
        <f>'Lista de precios'!C12</f>
        <v>4987.875</v>
      </c>
      <c r="G47" s="89">
        <f t="shared" si="2"/>
        <v>9975.75</v>
      </c>
      <c r="H47" s="289"/>
      <c r="I47" s="88">
        <f>'Lista de precios'!E12</f>
        <v>0</v>
      </c>
      <c r="J47" s="98">
        <f t="shared" si="3"/>
        <v>0</v>
      </c>
      <c r="K47" s="289"/>
      <c r="L47" s="88">
        <f>'Lista de precios'!E12</f>
        <v>0</v>
      </c>
      <c r="M47" s="89">
        <f t="shared" si="4"/>
        <v>0</v>
      </c>
      <c r="N47" s="289"/>
      <c r="O47" s="88">
        <f>'Lista de precios'!G12</f>
        <v>0</v>
      </c>
      <c r="P47" s="98">
        <f t="shared" si="5"/>
        <v>0</v>
      </c>
      <c r="Q47" s="288"/>
      <c r="R47" s="88">
        <f>'Lista de precios'!G12</f>
        <v>0</v>
      </c>
      <c r="S47" s="89">
        <f t="shared" si="6"/>
        <v>0</v>
      </c>
      <c r="T47" s="289"/>
      <c r="U47" s="88">
        <f>'Lista de precios'!I12</f>
        <v>0</v>
      </c>
      <c r="V47" s="98">
        <f t="shared" si="7"/>
        <v>0</v>
      </c>
      <c r="W47" s="289"/>
      <c r="X47" s="88">
        <f t="shared" si="8"/>
        <v>0</v>
      </c>
      <c r="Y47" s="89">
        <f t="shared" si="9"/>
        <v>0</v>
      </c>
      <c r="Z47" s="288"/>
      <c r="AA47" s="88">
        <f>'Lista de precios'!K12</f>
        <v>0</v>
      </c>
      <c r="AB47" s="98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precios'!M12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24</v>
      </c>
      <c r="B48" s="288"/>
      <c r="C48" s="88">
        <f>'Lista de precios'!C13</f>
        <v>477.5625</v>
      </c>
      <c r="D48" s="98">
        <f t="shared" si="1"/>
        <v>0</v>
      </c>
      <c r="E48" s="289">
        <v>7</v>
      </c>
      <c r="F48" s="88">
        <f>'Lista de precios'!C13</f>
        <v>477.5625</v>
      </c>
      <c r="G48" s="89">
        <f t="shared" si="2"/>
        <v>3342.9375</v>
      </c>
      <c r="H48" s="289"/>
      <c r="I48" s="88">
        <f>'Lista de precios'!E13</f>
        <v>0</v>
      </c>
      <c r="J48" s="98">
        <f t="shared" si="3"/>
        <v>0</v>
      </c>
      <c r="K48" s="289"/>
      <c r="L48" s="88">
        <f>'Lista de precios'!E13</f>
        <v>0</v>
      </c>
      <c r="M48" s="89">
        <f t="shared" si="4"/>
        <v>0</v>
      </c>
      <c r="N48" s="289"/>
      <c r="O48" s="88">
        <f>'Lista de precios'!G13</f>
        <v>0</v>
      </c>
      <c r="P48" s="98">
        <f t="shared" si="5"/>
        <v>0</v>
      </c>
      <c r="Q48" s="289"/>
      <c r="R48" s="88">
        <f>'Lista de precios'!G13</f>
        <v>0</v>
      </c>
      <c r="S48" s="89">
        <f t="shared" si="6"/>
        <v>0</v>
      </c>
      <c r="T48" s="289"/>
      <c r="U48" s="88">
        <f>'Lista de precios'!I13</f>
        <v>0</v>
      </c>
      <c r="V48" s="98">
        <f t="shared" si="7"/>
        <v>0</v>
      </c>
      <c r="W48" s="289"/>
      <c r="X48" s="88">
        <f t="shared" si="8"/>
        <v>0</v>
      </c>
      <c r="Y48" s="89">
        <f t="shared" si="9"/>
        <v>0</v>
      </c>
      <c r="Z48" s="289"/>
      <c r="AA48" s="88">
        <f>'Lista de precios'!K13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precios'!M13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25</v>
      </c>
      <c r="B49" s="288"/>
      <c r="C49" s="88">
        <f>'Lista de precios'!C14</f>
        <v>742.875</v>
      </c>
      <c r="D49" s="98">
        <f t="shared" si="1"/>
        <v>0</v>
      </c>
      <c r="E49" s="289">
        <v>1</v>
      </c>
      <c r="F49" s="88">
        <f>'Lista de precios'!C14</f>
        <v>742.875</v>
      </c>
      <c r="G49" s="89">
        <f t="shared" si="2"/>
        <v>742.875</v>
      </c>
      <c r="H49" s="289"/>
      <c r="I49" s="88">
        <f>'Lista de precios'!E14</f>
        <v>0</v>
      </c>
      <c r="J49" s="98">
        <f t="shared" si="3"/>
        <v>0</v>
      </c>
      <c r="K49" s="289"/>
      <c r="L49" s="88">
        <f>'Lista de precios'!E14</f>
        <v>0</v>
      </c>
      <c r="M49" s="89">
        <f t="shared" si="4"/>
        <v>0</v>
      </c>
      <c r="N49" s="289"/>
      <c r="O49" s="88">
        <f>'Lista de precios'!G14</f>
        <v>0</v>
      </c>
      <c r="P49" s="98">
        <f t="shared" si="5"/>
        <v>0</v>
      </c>
      <c r="Q49" s="289"/>
      <c r="R49" s="88">
        <f>'Lista de precios'!G14</f>
        <v>0</v>
      </c>
      <c r="S49" s="89">
        <f t="shared" si="6"/>
        <v>0</v>
      </c>
      <c r="T49" s="289"/>
      <c r="U49" s="88">
        <f>'Lista de precios'!I14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precios'!K14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precios'!M14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26</v>
      </c>
      <c r="B50" s="288"/>
      <c r="C50" s="88">
        <f>'Lista de precios'!C15</f>
        <v>2207.4</v>
      </c>
      <c r="D50" s="98">
        <f t="shared" si="1"/>
        <v>0</v>
      </c>
      <c r="E50" s="288"/>
      <c r="F50" s="88">
        <f>'Lista de precios'!C15</f>
        <v>2207.4</v>
      </c>
      <c r="G50" s="89">
        <f t="shared" si="2"/>
        <v>0</v>
      </c>
      <c r="H50" s="288"/>
      <c r="I50" s="88">
        <f>'Lista de precios'!E15</f>
        <v>0</v>
      </c>
      <c r="J50" s="98">
        <f t="shared" si="3"/>
        <v>0</v>
      </c>
      <c r="K50" s="288"/>
      <c r="L50" s="88">
        <f>'Lista de precios'!E15</f>
        <v>0</v>
      </c>
      <c r="M50" s="89">
        <f t="shared" si="4"/>
        <v>0</v>
      </c>
      <c r="N50" s="288"/>
      <c r="O50" s="88">
        <f>'Lista de precios'!G15</f>
        <v>0</v>
      </c>
      <c r="P50" s="98">
        <f t="shared" si="5"/>
        <v>0</v>
      </c>
      <c r="Q50" s="288"/>
      <c r="R50" s="88">
        <f>'Lista de precios'!G15</f>
        <v>0</v>
      </c>
      <c r="S50" s="89">
        <f t="shared" si="6"/>
        <v>0</v>
      </c>
      <c r="T50" s="288"/>
      <c r="U50" s="88">
        <f>'Lista de precios'!I15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precios'!K15</f>
        <v>0</v>
      </c>
      <c r="AB50" s="98">
        <f t="shared" si="10"/>
        <v>0</v>
      </c>
      <c r="AC50" s="289"/>
      <c r="AD50" s="88">
        <f t="shared" si="11"/>
        <v>0</v>
      </c>
      <c r="AE50" s="89">
        <f t="shared" si="12"/>
        <v>0</v>
      </c>
      <c r="AF50" s="288"/>
      <c r="AG50" s="88">
        <f>'Lista de precios'!M15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27</v>
      </c>
      <c r="B51" s="288"/>
      <c r="C51" s="88">
        <f>'Lista de precios'!C16</f>
        <v>4733.1750000000002</v>
      </c>
      <c r="D51" s="98">
        <f t="shared" si="1"/>
        <v>0</v>
      </c>
      <c r="E51" s="288"/>
      <c r="F51" s="88">
        <f>'Lista de precios'!C16</f>
        <v>4733.1750000000002</v>
      </c>
      <c r="G51" s="89">
        <f t="shared" si="2"/>
        <v>0</v>
      </c>
      <c r="H51" s="288"/>
      <c r="I51" s="88">
        <f>'Lista de precios'!E16</f>
        <v>0</v>
      </c>
      <c r="J51" s="98">
        <f t="shared" si="3"/>
        <v>0</v>
      </c>
      <c r="K51" s="288"/>
      <c r="L51" s="88">
        <f>'Lista de precios'!E16</f>
        <v>0</v>
      </c>
      <c r="M51" s="89">
        <f t="shared" si="4"/>
        <v>0</v>
      </c>
      <c r="N51" s="288"/>
      <c r="O51" s="88">
        <f>'Lista de precios'!G16</f>
        <v>0</v>
      </c>
      <c r="P51" s="98">
        <f t="shared" si="5"/>
        <v>0</v>
      </c>
      <c r="Q51" s="288"/>
      <c r="R51" s="88">
        <f>'Lista de precios'!G16</f>
        <v>0</v>
      </c>
      <c r="S51" s="89">
        <f t="shared" si="6"/>
        <v>0</v>
      </c>
      <c r="T51" s="288"/>
      <c r="U51" s="88">
        <f>'Lista de precios'!I16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precios'!K16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precios'!M16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28</v>
      </c>
      <c r="B52" s="288"/>
      <c r="C52" s="88">
        <f>'Lista de precios'!C17</f>
        <v>742.875</v>
      </c>
      <c r="D52" s="98">
        <f t="shared" si="1"/>
        <v>0</v>
      </c>
      <c r="E52" s="288"/>
      <c r="F52" s="88">
        <f>'Lista de precios'!C17</f>
        <v>742.875</v>
      </c>
      <c r="G52" s="89">
        <f t="shared" si="2"/>
        <v>0</v>
      </c>
      <c r="H52" s="289"/>
      <c r="I52" s="88">
        <f>'Lista de precios'!E17</f>
        <v>0</v>
      </c>
      <c r="J52" s="98">
        <f t="shared" si="3"/>
        <v>0</v>
      </c>
      <c r="K52" s="289"/>
      <c r="L52" s="88">
        <f>'Lista de precios'!E17</f>
        <v>0</v>
      </c>
      <c r="M52" s="89">
        <f t="shared" si="4"/>
        <v>0</v>
      </c>
      <c r="N52" s="289"/>
      <c r="O52" s="88">
        <f>'Lista de precios'!G17</f>
        <v>0</v>
      </c>
      <c r="P52" s="98">
        <f t="shared" si="5"/>
        <v>0</v>
      </c>
      <c r="Q52" s="288"/>
      <c r="R52" s="88">
        <f>'Lista de precios'!G17</f>
        <v>0</v>
      </c>
      <c r="S52" s="89">
        <f t="shared" si="6"/>
        <v>0</v>
      </c>
      <c r="T52" s="289"/>
      <c r="U52" s="88">
        <f>'Lista de precios'!I17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precios'!K17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precios'!M17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29</v>
      </c>
      <c r="B53" s="288"/>
      <c r="C53" s="88">
        <f>'Lista de precios'!C18</f>
        <v>3289.875</v>
      </c>
      <c r="D53" s="98">
        <f t="shared" si="1"/>
        <v>0</v>
      </c>
      <c r="E53" s="288"/>
      <c r="F53" s="88">
        <f>'Lista de precios'!C18</f>
        <v>3289.875</v>
      </c>
      <c r="G53" s="89">
        <f t="shared" si="2"/>
        <v>0</v>
      </c>
      <c r="H53" s="288"/>
      <c r="I53" s="88">
        <f>'Lista de precios'!E18</f>
        <v>0</v>
      </c>
      <c r="J53" s="98">
        <f t="shared" si="3"/>
        <v>0</v>
      </c>
      <c r="K53" s="288"/>
      <c r="L53" s="88">
        <f>'Lista de precios'!E18</f>
        <v>0</v>
      </c>
      <c r="M53" s="89">
        <f t="shared" si="4"/>
        <v>0</v>
      </c>
      <c r="N53" s="288"/>
      <c r="O53" s="88">
        <f>'Lista de precios'!G18</f>
        <v>0</v>
      </c>
      <c r="P53" s="98">
        <f t="shared" si="5"/>
        <v>0</v>
      </c>
      <c r="Q53" s="288"/>
      <c r="R53" s="88">
        <f>'Lista de precios'!G18</f>
        <v>0</v>
      </c>
      <c r="S53" s="89">
        <f t="shared" si="6"/>
        <v>0</v>
      </c>
      <c r="T53" s="288"/>
      <c r="U53" s="88">
        <f>'Lista de precios'!I18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precios'!K18</f>
        <v>0</v>
      </c>
      <c r="AB53" s="98">
        <f t="shared" si="10"/>
        <v>0</v>
      </c>
      <c r="AC53" s="289"/>
      <c r="AD53" s="88">
        <f t="shared" si="11"/>
        <v>0</v>
      </c>
      <c r="AE53" s="89">
        <f t="shared" si="12"/>
        <v>0</v>
      </c>
      <c r="AF53" s="289"/>
      <c r="AG53" s="88">
        <f>'Lista de precios'!M18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30</v>
      </c>
      <c r="B54" s="288"/>
      <c r="C54" s="88">
        <f>'Lista de precios'!C19</f>
        <v>530.625</v>
      </c>
      <c r="D54" s="98">
        <f t="shared" si="1"/>
        <v>0</v>
      </c>
      <c r="E54" s="289">
        <v>25</v>
      </c>
      <c r="F54" s="88">
        <f>'Lista de precios'!C19</f>
        <v>530.625</v>
      </c>
      <c r="G54" s="89">
        <f t="shared" si="2"/>
        <v>13265.625</v>
      </c>
      <c r="H54" s="289"/>
      <c r="I54" s="88">
        <f>'Lista de precios'!E19</f>
        <v>0</v>
      </c>
      <c r="J54" s="98">
        <f t="shared" si="3"/>
        <v>0</v>
      </c>
      <c r="K54" s="289"/>
      <c r="L54" s="88">
        <f>'Lista de precios'!E19</f>
        <v>0</v>
      </c>
      <c r="M54" s="89">
        <f t="shared" si="4"/>
        <v>0</v>
      </c>
      <c r="N54" s="289"/>
      <c r="O54" s="88">
        <f>'Lista de precios'!G19</f>
        <v>0</v>
      </c>
      <c r="P54" s="98">
        <f t="shared" si="5"/>
        <v>0</v>
      </c>
      <c r="Q54" s="289"/>
      <c r="R54" s="88">
        <f>'Lista de precios'!G19</f>
        <v>0</v>
      </c>
      <c r="S54" s="89">
        <f t="shared" si="6"/>
        <v>0</v>
      </c>
      <c r="T54" s="289"/>
      <c r="U54" s="88">
        <f>'Lista de precios'!I19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9"/>
      <c r="AA54" s="88">
        <f>'Lista de precios'!K19</f>
        <v>0</v>
      </c>
      <c r="AB54" s="98">
        <f t="shared" si="10"/>
        <v>0</v>
      </c>
      <c r="AC54" s="289"/>
      <c r="AD54" s="88">
        <f t="shared" si="11"/>
        <v>0</v>
      </c>
      <c r="AE54" s="89">
        <f t="shared" si="12"/>
        <v>0</v>
      </c>
      <c r="AF54" s="289"/>
      <c r="AG54" s="88">
        <f>'Lista de precios'!M19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31</v>
      </c>
      <c r="B55" s="288"/>
      <c r="C55" s="88">
        <f>'Lista de precios'!C20</f>
        <v>647.36249999999995</v>
      </c>
      <c r="D55" s="98">
        <f t="shared" si="1"/>
        <v>0</v>
      </c>
      <c r="E55" s="289">
        <v>4</v>
      </c>
      <c r="F55" s="88">
        <f>'Lista de precios'!C20</f>
        <v>647.36249999999995</v>
      </c>
      <c r="G55" s="89">
        <f t="shared" si="2"/>
        <v>2589.4499999999998</v>
      </c>
      <c r="H55" s="289"/>
      <c r="I55" s="88">
        <f>'Lista de precios'!E20</f>
        <v>0</v>
      </c>
      <c r="J55" s="98">
        <f t="shared" si="3"/>
        <v>0</v>
      </c>
      <c r="K55" s="289"/>
      <c r="L55" s="88">
        <f>'Lista de precios'!E20</f>
        <v>0</v>
      </c>
      <c r="M55" s="89">
        <f t="shared" si="4"/>
        <v>0</v>
      </c>
      <c r="N55" s="289"/>
      <c r="O55" s="88">
        <f>'Lista de precios'!G20</f>
        <v>0</v>
      </c>
      <c r="P55" s="98">
        <f t="shared" si="5"/>
        <v>0</v>
      </c>
      <c r="Q55" s="289"/>
      <c r="R55" s="88">
        <f>'Lista de precios'!G20</f>
        <v>0</v>
      </c>
      <c r="S55" s="89">
        <f t="shared" si="6"/>
        <v>0</v>
      </c>
      <c r="T55" s="289"/>
      <c r="U55" s="88">
        <f>'Lista de precios'!I20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9"/>
      <c r="AA55" s="88">
        <f>'Lista de precios'!K20</f>
        <v>0</v>
      </c>
      <c r="AB55" s="98">
        <f t="shared" si="10"/>
        <v>0</v>
      </c>
      <c r="AC55" s="289"/>
      <c r="AD55" s="88">
        <f t="shared" si="11"/>
        <v>0</v>
      </c>
      <c r="AE55" s="89">
        <f t="shared" si="12"/>
        <v>0</v>
      </c>
      <c r="AF55" s="288"/>
      <c r="AG55" s="88">
        <f>'Lista de precios'!M20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32</v>
      </c>
      <c r="B56" s="288"/>
      <c r="C56" s="88">
        <f>'Lista de precios'!C21</f>
        <v>4775.625</v>
      </c>
      <c r="D56" s="98">
        <f t="shared" si="1"/>
        <v>0</v>
      </c>
      <c r="E56" s="289">
        <v>3</v>
      </c>
      <c r="F56" s="88">
        <f>'Lista de precios'!C21</f>
        <v>4775.625</v>
      </c>
      <c r="G56" s="89">
        <f t="shared" si="2"/>
        <v>14326.875</v>
      </c>
      <c r="H56" s="289"/>
      <c r="I56" s="88">
        <f>'Lista de precios'!E21</f>
        <v>0</v>
      </c>
      <c r="J56" s="98">
        <f t="shared" si="3"/>
        <v>0</v>
      </c>
      <c r="K56" s="289"/>
      <c r="L56" s="88">
        <f>'Lista de precios'!E21</f>
        <v>0</v>
      </c>
      <c r="M56" s="89">
        <f t="shared" si="4"/>
        <v>0</v>
      </c>
      <c r="N56" s="289"/>
      <c r="O56" s="88">
        <f>'Lista de precios'!G21</f>
        <v>0</v>
      </c>
      <c r="P56" s="98">
        <f t="shared" si="5"/>
        <v>0</v>
      </c>
      <c r="Q56" s="289"/>
      <c r="R56" s="88">
        <f>'Lista de precios'!G21</f>
        <v>0</v>
      </c>
      <c r="S56" s="89">
        <f t="shared" si="6"/>
        <v>0</v>
      </c>
      <c r="T56" s="289"/>
      <c r="U56" s="88">
        <f>'Lista de precios'!I21</f>
        <v>0</v>
      </c>
      <c r="V56" s="98">
        <f t="shared" si="7"/>
        <v>0</v>
      </c>
      <c r="W56" s="289"/>
      <c r="X56" s="88">
        <f t="shared" si="8"/>
        <v>0</v>
      </c>
      <c r="Y56" s="89">
        <f t="shared" si="9"/>
        <v>0</v>
      </c>
      <c r="Z56" s="288"/>
      <c r="AA56" s="88">
        <f>'Lista de precios'!K21</f>
        <v>0</v>
      </c>
      <c r="AB56" s="98">
        <f t="shared" si="10"/>
        <v>0</v>
      </c>
      <c r="AC56" s="289"/>
      <c r="AD56" s="88">
        <f t="shared" si="11"/>
        <v>0</v>
      </c>
      <c r="AE56" s="89">
        <f t="shared" si="12"/>
        <v>0</v>
      </c>
      <c r="AF56" s="289"/>
      <c r="AG56" s="88">
        <f>'Lista de precios'!M21</f>
        <v>0</v>
      </c>
      <c r="AH56" s="98">
        <f t="shared" si="13"/>
        <v>0</v>
      </c>
      <c r="AI56" s="289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33</v>
      </c>
      <c r="B57" s="288"/>
      <c r="C57" s="88">
        <f>'Lista de precios'!C22</f>
        <v>4775.625</v>
      </c>
      <c r="D57" s="98">
        <f t="shared" si="1"/>
        <v>0</v>
      </c>
      <c r="E57" s="289">
        <v>3</v>
      </c>
      <c r="F57" s="88">
        <f>'Lista de precios'!C22</f>
        <v>4775.625</v>
      </c>
      <c r="G57" s="89">
        <f t="shared" si="2"/>
        <v>14326.875</v>
      </c>
      <c r="H57" s="289"/>
      <c r="I57" s="88">
        <f>'Lista de precios'!E22</f>
        <v>0</v>
      </c>
      <c r="J57" s="98">
        <f t="shared" si="3"/>
        <v>0</v>
      </c>
      <c r="K57" s="289"/>
      <c r="L57" s="88">
        <f>'Lista de precios'!E22</f>
        <v>0</v>
      </c>
      <c r="M57" s="89">
        <f t="shared" si="4"/>
        <v>0</v>
      </c>
      <c r="N57" s="289"/>
      <c r="O57" s="88">
        <f>'Lista de precios'!G22</f>
        <v>0</v>
      </c>
      <c r="P57" s="98">
        <f t="shared" si="5"/>
        <v>0</v>
      </c>
      <c r="Q57" s="289"/>
      <c r="R57" s="88">
        <f>'Lista de precios'!G22</f>
        <v>0</v>
      </c>
      <c r="S57" s="89">
        <f t="shared" si="6"/>
        <v>0</v>
      </c>
      <c r="T57" s="289"/>
      <c r="U57" s="88">
        <f>'Lista de precios'!I22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precios'!K22</f>
        <v>0</v>
      </c>
      <c r="AB57" s="98">
        <f t="shared" si="10"/>
        <v>0</v>
      </c>
      <c r="AC57" s="289"/>
      <c r="AD57" s="88">
        <f t="shared" si="11"/>
        <v>0</v>
      </c>
      <c r="AE57" s="89">
        <f t="shared" si="12"/>
        <v>0</v>
      </c>
      <c r="AF57" s="289"/>
      <c r="AG57" s="88">
        <f>'Lista de precios'!M22</f>
        <v>0</v>
      </c>
      <c r="AH57" s="98">
        <f t="shared" si="13"/>
        <v>0</v>
      </c>
      <c r="AI57" s="289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34</v>
      </c>
      <c r="B58" s="288"/>
      <c r="C58" s="88">
        <f>'Lista de precios'!C23</f>
        <v>4775.625</v>
      </c>
      <c r="D58" s="98">
        <f t="shared" si="1"/>
        <v>0</v>
      </c>
      <c r="E58" s="288"/>
      <c r="F58" s="88">
        <f>'Lista de precios'!C23</f>
        <v>4775.625</v>
      </c>
      <c r="G58" s="89">
        <f t="shared" si="2"/>
        <v>0</v>
      </c>
      <c r="H58" s="288"/>
      <c r="I58" s="88">
        <f>'Lista de precios'!E23</f>
        <v>0</v>
      </c>
      <c r="J58" s="98">
        <f t="shared" si="3"/>
        <v>0</v>
      </c>
      <c r="K58" s="288"/>
      <c r="L58" s="88">
        <f>'Lista de precios'!E23</f>
        <v>0</v>
      </c>
      <c r="M58" s="89">
        <f t="shared" si="4"/>
        <v>0</v>
      </c>
      <c r="N58" s="288"/>
      <c r="O58" s="88">
        <f>'Lista de precios'!G23</f>
        <v>0</v>
      </c>
      <c r="P58" s="98">
        <f t="shared" si="5"/>
        <v>0</v>
      </c>
      <c r="Q58" s="288"/>
      <c r="R58" s="88">
        <f>'Lista de precios'!G23</f>
        <v>0</v>
      </c>
      <c r="S58" s="89">
        <f t="shared" si="6"/>
        <v>0</v>
      </c>
      <c r="T58" s="288"/>
      <c r="U58" s="88">
        <f>'Lista de precios'!I23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precios'!K23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precios'!M23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35</v>
      </c>
      <c r="B59" s="288"/>
      <c r="C59" s="88">
        <f>'Lista de precios'!C24</f>
        <v>4775.625</v>
      </c>
      <c r="D59" s="98">
        <f t="shared" si="1"/>
        <v>0</v>
      </c>
      <c r="E59" s="288"/>
      <c r="F59" s="88">
        <f>'Lista de precios'!C24</f>
        <v>4775.625</v>
      </c>
      <c r="G59" s="89">
        <f t="shared" si="2"/>
        <v>0</v>
      </c>
      <c r="H59" s="288"/>
      <c r="I59" s="88">
        <f>'Lista de precios'!E24</f>
        <v>0</v>
      </c>
      <c r="J59" s="98">
        <f t="shared" si="3"/>
        <v>0</v>
      </c>
      <c r="K59" s="289"/>
      <c r="L59" s="88">
        <f>'Lista de precios'!E24</f>
        <v>0</v>
      </c>
      <c r="M59" s="89">
        <f t="shared" si="4"/>
        <v>0</v>
      </c>
      <c r="N59" s="288"/>
      <c r="O59" s="88">
        <f>'Lista de precios'!G24</f>
        <v>0</v>
      </c>
      <c r="P59" s="98">
        <f t="shared" si="5"/>
        <v>0</v>
      </c>
      <c r="Q59" s="288"/>
      <c r="R59" s="88">
        <f>'Lista de precios'!G24</f>
        <v>0</v>
      </c>
      <c r="S59" s="89">
        <f t="shared" si="6"/>
        <v>0</v>
      </c>
      <c r="T59" s="288"/>
      <c r="U59" s="88">
        <f>'Lista de precios'!I24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precios'!K24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precios'!M24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36</v>
      </c>
      <c r="B60" s="288"/>
      <c r="C60" s="88">
        <f>'Lista de precios'!C25</f>
        <v>1379.625</v>
      </c>
      <c r="D60" s="98">
        <f t="shared" si="1"/>
        <v>0</v>
      </c>
      <c r="E60" s="289">
        <v>1</v>
      </c>
      <c r="F60" s="88">
        <f>'Lista de precios'!C25</f>
        <v>1379.625</v>
      </c>
      <c r="G60" s="89">
        <f t="shared" si="2"/>
        <v>1379.625</v>
      </c>
      <c r="H60" s="289"/>
      <c r="I60" s="88">
        <f>'Lista de precios'!E25</f>
        <v>0</v>
      </c>
      <c r="J60" s="98">
        <f t="shared" si="3"/>
        <v>0</v>
      </c>
      <c r="K60" s="289"/>
      <c r="L60" s="88">
        <f>'Lista de precios'!E25</f>
        <v>0</v>
      </c>
      <c r="M60" s="89">
        <f t="shared" si="4"/>
        <v>0</v>
      </c>
      <c r="N60" s="289"/>
      <c r="O60" s="88">
        <f>'Lista de precios'!G25</f>
        <v>0</v>
      </c>
      <c r="P60" s="98">
        <f t="shared" si="5"/>
        <v>0</v>
      </c>
      <c r="Q60" s="289"/>
      <c r="R60" s="88">
        <f>'Lista de precios'!G25</f>
        <v>0</v>
      </c>
      <c r="S60" s="89">
        <f t="shared" si="6"/>
        <v>0</v>
      </c>
      <c r="T60" s="289"/>
      <c r="U60" s="88">
        <f>'Lista de precios'!I25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9"/>
      <c r="AA60" s="88">
        <f>'Lista de precios'!K25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precios'!M25</f>
        <v>0</v>
      </c>
      <c r="AH60" s="98">
        <f t="shared" si="13"/>
        <v>0</v>
      </c>
      <c r="AI60" s="289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37</v>
      </c>
      <c r="B61" s="288"/>
      <c r="C61" s="88">
        <f>'Lista de precios'!C26</f>
        <v>2568.2249999999999</v>
      </c>
      <c r="D61" s="89">
        <f t="shared" si="1"/>
        <v>0</v>
      </c>
      <c r="E61" s="288"/>
      <c r="F61" s="88">
        <f>'Lista de precios'!C26</f>
        <v>2568.2249999999999</v>
      </c>
      <c r="G61" s="89">
        <f t="shared" si="2"/>
        <v>0</v>
      </c>
      <c r="H61" s="288"/>
      <c r="I61" s="88">
        <f>'Lista de precios'!E26</f>
        <v>0</v>
      </c>
      <c r="J61" s="89">
        <f t="shared" si="3"/>
        <v>0</v>
      </c>
      <c r="K61" s="288"/>
      <c r="L61" s="88">
        <f>'Lista de precios'!E26</f>
        <v>0</v>
      </c>
      <c r="M61" s="89">
        <f t="shared" si="4"/>
        <v>0</v>
      </c>
      <c r="N61" s="288"/>
      <c r="O61" s="88">
        <f>'Lista de precios'!G26</f>
        <v>0</v>
      </c>
      <c r="P61" s="89">
        <f t="shared" si="5"/>
        <v>0</v>
      </c>
      <c r="Q61" s="288"/>
      <c r="R61" s="88">
        <f>'Lista de precios'!G26</f>
        <v>0</v>
      </c>
      <c r="S61" s="89">
        <f t="shared" si="6"/>
        <v>0</v>
      </c>
      <c r="T61" s="288"/>
      <c r="U61" s="88">
        <f>'Lista de precios'!I26</f>
        <v>0</v>
      </c>
      <c r="V61" s="89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precios'!K26</f>
        <v>0</v>
      </c>
      <c r="AB61" s="89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precios'!M26</f>
        <v>0</v>
      </c>
      <c r="AH61" s="89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38</v>
      </c>
      <c r="B62" s="288"/>
      <c r="C62" s="88">
        <f>'Lista de precios'!C27</f>
        <v>51258.375</v>
      </c>
      <c r="D62" s="89">
        <f t="shared" si="1"/>
        <v>0</v>
      </c>
      <c r="E62" s="288"/>
      <c r="F62" s="88">
        <f>'Lista de precios'!C27</f>
        <v>51258.375</v>
      </c>
      <c r="G62" s="89">
        <f t="shared" si="2"/>
        <v>0</v>
      </c>
      <c r="H62" s="288"/>
      <c r="I62" s="88">
        <f>'Lista de precios'!E27</f>
        <v>0</v>
      </c>
      <c r="J62" s="89">
        <f t="shared" si="3"/>
        <v>0</v>
      </c>
      <c r="K62" s="288"/>
      <c r="L62" s="88">
        <f>'Lista de precios'!E27</f>
        <v>0</v>
      </c>
      <c r="M62" s="89">
        <f t="shared" si="4"/>
        <v>0</v>
      </c>
      <c r="N62" s="288"/>
      <c r="O62" s="88">
        <f>'Lista de precios'!G27</f>
        <v>0</v>
      </c>
      <c r="P62" s="89">
        <f t="shared" si="5"/>
        <v>0</v>
      </c>
      <c r="Q62" s="288"/>
      <c r="R62" s="88">
        <f>'Lista de precios'!G27</f>
        <v>0</v>
      </c>
      <c r="S62" s="89">
        <f t="shared" si="6"/>
        <v>0</v>
      </c>
      <c r="T62" s="289"/>
      <c r="U62" s="88">
        <f>'Lista de precios'!I27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precios'!K27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precios'!M27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39</v>
      </c>
      <c r="B63" s="288"/>
      <c r="C63" s="88">
        <f>'Lista de precios'!C28</f>
        <v>700.42500000000007</v>
      </c>
      <c r="D63" s="89">
        <f t="shared" si="1"/>
        <v>0</v>
      </c>
      <c r="E63" s="288"/>
      <c r="F63" s="88">
        <f>'Lista de precios'!C28</f>
        <v>700.42500000000007</v>
      </c>
      <c r="G63" s="89">
        <f t="shared" si="2"/>
        <v>0</v>
      </c>
      <c r="H63" s="288"/>
      <c r="I63" s="88">
        <f>'Lista de precios'!E28</f>
        <v>0</v>
      </c>
      <c r="J63" s="89">
        <f t="shared" si="3"/>
        <v>0</v>
      </c>
      <c r="K63" s="288"/>
      <c r="L63" s="88">
        <f>'Lista de precios'!E28</f>
        <v>0</v>
      </c>
      <c r="M63" s="89">
        <f t="shared" si="4"/>
        <v>0</v>
      </c>
      <c r="N63" s="288"/>
      <c r="O63" s="88">
        <f>'Lista de precios'!G28</f>
        <v>0</v>
      </c>
      <c r="P63" s="89">
        <f t="shared" si="5"/>
        <v>0</v>
      </c>
      <c r="Q63" s="288"/>
      <c r="R63" s="88">
        <f>'Lista de precios'!G28</f>
        <v>0</v>
      </c>
      <c r="S63" s="89">
        <f t="shared" si="6"/>
        <v>0</v>
      </c>
      <c r="T63" s="289"/>
      <c r="U63" s="88">
        <f>'Lista de precios'!I28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precios'!K28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precios'!M28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40</v>
      </c>
      <c r="B64" s="288"/>
      <c r="C64" s="88">
        <f>'Lista de precios'!C29</f>
        <v>26000.625</v>
      </c>
      <c r="D64" s="89">
        <f t="shared" si="1"/>
        <v>0</v>
      </c>
      <c r="E64" s="288"/>
      <c r="F64" s="88">
        <f>'Lista de precios'!C29</f>
        <v>26000.625</v>
      </c>
      <c r="G64" s="89">
        <f t="shared" si="2"/>
        <v>0</v>
      </c>
      <c r="H64" s="288"/>
      <c r="I64" s="88">
        <f>'Lista de precios'!E29</f>
        <v>0</v>
      </c>
      <c r="J64" s="89">
        <f t="shared" si="3"/>
        <v>0</v>
      </c>
      <c r="K64" s="289"/>
      <c r="L64" s="88">
        <f>'Lista de precios'!E29</f>
        <v>0</v>
      </c>
      <c r="M64" s="89">
        <f t="shared" si="4"/>
        <v>0</v>
      </c>
      <c r="N64" s="288"/>
      <c r="O64" s="88">
        <f>'Lista de precios'!G29</f>
        <v>0</v>
      </c>
      <c r="P64" s="89">
        <f t="shared" si="5"/>
        <v>0</v>
      </c>
      <c r="Q64" s="288"/>
      <c r="R64" s="88">
        <f>'Lista de precios'!G29</f>
        <v>0</v>
      </c>
      <c r="S64" s="89">
        <f t="shared" si="6"/>
        <v>0</v>
      </c>
      <c r="T64" s="289"/>
      <c r="U64" s="88">
        <f>'Lista de precios'!I29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precios'!K29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precios'!M29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308" t="s">
        <v>41</v>
      </c>
      <c r="B65" s="288"/>
      <c r="C65" s="88">
        <f>'Lista de precios'!C30</f>
        <v>711.03750000000002</v>
      </c>
      <c r="D65" s="89">
        <f t="shared" si="1"/>
        <v>0</v>
      </c>
      <c r="E65" s="288"/>
      <c r="F65" s="88">
        <f>'Lista de precios'!C30</f>
        <v>711.03750000000002</v>
      </c>
      <c r="G65" s="89">
        <f t="shared" si="2"/>
        <v>0</v>
      </c>
      <c r="H65" s="288"/>
      <c r="I65" s="88"/>
      <c r="J65" s="89"/>
      <c r="K65" s="289"/>
      <c r="L65" s="88">
        <f>'Lista de precios'!E32</f>
        <v>0</v>
      </c>
      <c r="M65" s="89">
        <f t="shared" si="4"/>
        <v>0</v>
      </c>
      <c r="N65" s="288"/>
      <c r="O65" s="88"/>
      <c r="P65" s="89"/>
      <c r="Q65" s="288"/>
      <c r="R65" s="88"/>
      <c r="S65" s="89"/>
      <c r="T65" s="289"/>
      <c r="U65" s="88">
        <f>'Lista de precios'!I30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precios'!K30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precios'!M30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9" t="s">
        <v>42</v>
      </c>
      <c r="B66" s="290"/>
      <c r="C66" s="88">
        <f>'Lista de precios'!C31</f>
        <v>849</v>
      </c>
      <c r="D66" s="89">
        <f t="shared" si="1"/>
        <v>0</v>
      </c>
      <c r="E66" s="290"/>
      <c r="F66" s="88">
        <f>'Lista de precios'!C31</f>
        <v>849</v>
      </c>
      <c r="G66" s="89">
        <f t="shared" si="2"/>
        <v>0</v>
      </c>
      <c r="H66" s="290"/>
      <c r="I66" s="104"/>
      <c r="J66" s="105"/>
      <c r="K66" s="131"/>
      <c r="L66" s="104"/>
      <c r="M66" s="105"/>
      <c r="N66" s="290"/>
      <c r="O66" s="104"/>
      <c r="P66" s="105"/>
      <c r="Q66" s="290"/>
      <c r="R66" s="104"/>
      <c r="S66" s="105"/>
      <c r="T66" s="131"/>
      <c r="U66" s="104"/>
      <c r="V66" s="105"/>
      <c r="W66" s="290"/>
      <c r="X66" s="104"/>
      <c r="Y66" s="105"/>
      <c r="Z66" s="290"/>
      <c r="AA66" s="104"/>
      <c r="AB66" s="105"/>
      <c r="AC66" s="290"/>
      <c r="AD66" s="104"/>
      <c r="AE66" s="105"/>
      <c r="AF66" s="290"/>
      <c r="AG66" s="104"/>
      <c r="AH66" s="105"/>
      <c r="AI66" s="290"/>
      <c r="AJ66" s="104"/>
      <c r="AK66" s="105"/>
    </row>
    <row r="67" spans="1:37" ht="15.75" customHeight="1">
      <c r="A67" s="313" t="s">
        <v>43</v>
      </c>
      <c r="B67" s="290"/>
      <c r="C67" s="88">
        <f>'Lista de precios'!C32</f>
        <v>530.625</v>
      </c>
      <c r="D67" s="89">
        <f t="shared" si="1"/>
        <v>0</v>
      </c>
      <c r="E67" s="290"/>
      <c r="F67" s="88">
        <f>'Lista de precios'!C32</f>
        <v>530.625</v>
      </c>
      <c r="G67" s="89">
        <f t="shared" si="2"/>
        <v>0</v>
      </c>
      <c r="H67" s="290"/>
      <c r="I67" s="104"/>
      <c r="J67" s="105"/>
      <c r="K67" s="131"/>
      <c r="L67" s="104"/>
      <c r="M67" s="105"/>
      <c r="N67" s="290"/>
      <c r="O67" s="104"/>
      <c r="P67" s="105"/>
      <c r="Q67" s="290"/>
      <c r="R67" s="104"/>
      <c r="S67" s="105"/>
      <c r="T67" s="131"/>
      <c r="U67" s="104"/>
      <c r="V67" s="105"/>
      <c r="W67" s="290"/>
      <c r="X67" s="104"/>
      <c r="Y67" s="105"/>
      <c r="Z67" s="290"/>
      <c r="AA67" s="104"/>
      <c r="AB67" s="105"/>
      <c r="AC67" s="290"/>
      <c r="AD67" s="104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09" t="s">
        <v>44</v>
      </c>
      <c r="B68" s="290"/>
      <c r="C68" s="88">
        <f>'Lista de precios'!C33</f>
        <v>1061.25</v>
      </c>
      <c r="D68" s="89">
        <f t="shared" si="1"/>
        <v>0</v>
      </c>
      <c r="E68" s="290"/>
      <c r="F68" s="88">
        <f>'Lista de precios'!C33</f>
        <v>1061.25</v>
      </c>
      <c r="G68" s="89">
        <f t="shared" si="2"/>
        <v>0</v>
      </c>
      <c r="H68" s="290"/>
      <c r="I68" s="104"/>
      <c r="J68" s="105"/>
      <c r="K68" s="131"/>
      <c r="L68" s="104"/>
      <c r="M68" s="105"/>
      <c r="N68" s="290"/>
      <c r="O68" s="104"/>
      <c r="P68" s="105"/>
      <c r="Q68" s="290"/>
      <c r="R68" s="104"/>
      <c r="S68" s="105"/>
      <c r="T68" s="131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40" t="s">
        <v>147</v>
      </c>
      <c r="B69" s="290"/>
      <c r="C69" s="88">
        <f>'Lista de precios'!C34</f>
        <v>3576.4124999999999</v>
      </c>
      <c r="D69" s="89">
        <f t="shared" si="1"/>
        <v>0</v>
      </c>
      <c r="E69" s="290"/>
      <c r="F69" s="88">
        <f>'Lista de precios'!C34</f>
        <v>3576.4124999999999</v>
      </c>
      <c r="G69" s="89">
        <f t="shared" si="2"/>
        <v>0</v>
      </c>
      <c r="H69" s="290"/>
      <c r="I69" s="104"/>
      <c r="J69" s="105"/>
      <c r="K69" s="131"/>
      <c r="L69" s="104"/>
      <c r="M69" s="105"/>
      <c r="N69" s="290"/>
      <c r="O69" s="104"/>
      <c r="P69" s="105"/>
      <c r="Q69" s="290"/>
      <c r="R69" s="104"/>
      <c r="S69" s="105"/>
      <c r="T69" s="131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293" t="s">
        <v>96</v>
      </c>
      <c r="B70" s="290"/>
      <c r="C70" s="294"/>
      <c r="D70" s="236">
        <f>SUM(D42:D69)</f>
        <v>0</v>
      </c>
      <c r="E70" s="295"/>
      <c r="F70" s="296"/>
      <c r="G70" s="237">
        <f>SUM(G42:G69)</f>
        <v>71963.362499999988</v>
      </c>
      <c r="H70" s="290"/>
      <c r="I70" s="294"/>
      <c r="J70" s="236">
        <f>SUM(J42:J65)</f>
        <v>0</v>
      </c>
      <c r="K70" s="295"/>
      <c r="L70" s="296"/>
      <c r="M70" s="237">
        <f>SUM(M42:M65)</f>
        <v>0</v>
      </c>
      <c r="N70" s="290"/>
      <c r="O70" s="294"/>
      <c r="P70" s="236">
        <f>SUM(P42:P65)</f>
        <v>0</v>
      </c>
      <c r="Q70" s="295"/>
      <c r="R70" s="296"/>
      <c r="S70" s="237">
        <f>SUM(S42:S65)</f>
        <v>0</v>
      </c>
      <c r="T70" s="290"/>
      <c r="U70" s="294"/>
      <c r="V70" s="236">
        <f>SUM(V42:V65)</f>
        <v>0</v>
      </c>
      <c r="W70" s="295"/>
      <c r="X70" s="296"/>
      <c r="Y70" s="237">
        <f>SUM(Y42:Y65)</f>
        <v>0</v>
      </c>
      <c r="Z70" s="290"/>
      <c r="AA70" s="294"/>
      <c r="AB70" s="236">
        <f>SUM(AB42:AB65)</f>
        <v>0</v>
      </c>
      <c r="AC70" s="295"/>
      <c r="AD70" s="296"/>
      <c r="AE70" s="237">
        <f>SUM(AE42:AE65)</f>
        <v>0</v>
      </c>
      <c r="AF70" s="290"/>
      <c r="AG70" s="294"/>
      <c r="AH70" s="236">
        <f>SUM(AH42:AH65)</f>
        <v>0</v>
      </c>
      <c r="AI70" s="295"/>
      <c r="AJ70" s="296"/>
      <c r="AK70" s="237">
        <f>SUM(AK42:AK65)</f>
        <v>0</v>
      </c>
    </row>
    <row r="71" spans="1:37" ht="15.75" customHeight="1">
      <c r="A71" s="297" t="s">
        <v>97</v>
      </c>
      <c r="B71" s="456">
        <f>D70+G70</f>
        <v>71963.362499999988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56">
        <f>V70+Y70</f>
        <v>0</v>
      </c>
      <c r="U71" s="413"/>
      <c r="V71" s="413"/>
      <c r="W71" s="413"/>
      <c r="X71" s="413"/>
      <c r="Y71" s="401"/>
      <c r="Z71" s="456">
        <f>AB70+AE70</f>
        <v>0</v>
      </c>
      <c r="AA71" s="413"/>
      <c r="AB71" s="413"/>
      <c r="AC71" s="413"/>
      <c r="AD71" s="413"/>
      <c r="AE71" s="401"/>
      <c r="AF71" s="456">
        <f>AH70+AK70</f>
        <v>0</v>
      </c>
      <c r="AG71" s="413"/>
      <c r="AH71" s="413"/>
      <c r="AI71" s="413"/>
      <c r="AJ71" s="413"/>
      <c r="AK71" s="40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22" priority="1" operator="lessThan">
      <formula>0</formula>
    </cfRule>
  </conditionalFormatting>
  <conditionalFormatting sqref="A1:AK1018">
    <cfRule type="cellIs" dxfId="2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174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57"/>
      <c r="E4" s="465" t="s">
        <v>11</v>
      </c>
      <c r="F4" s="415"/>
      <c r="G4" s="416"/>
      <c r="H4" s="466" t="s">
        <v>12</v>
      </c>
      <c r="I4" s="415"/>
      <c r="J4" s="457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9" t="s">
        <v>117</v>
      </c>
      <c r="E5" s="449" t="s">
        <v>115</v>
      </c>
      <c r="F5" s="467" t="s">
        <v>116</v>
      </c>
      <c r="G5" s="468" t="s">
        <v>117</v>
      </c>
      <c r="H5" s="459" t="s">
        <v>115</v>
      </c>
      <c r="I5" s="467" t="s">
        <v>116</v>
      </c>
      <c r="J5" s="469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53"/>
      <c r="E6" s="450"/>
      <c r="F6" s="446"/>
      <c r="G6" s="448"/>
      <c r="H6" s="429"/>
      <c r="I6" s="446"/>
      <c r="J6" s="453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343"/>
      <c r="C7" s="191"/>
      <c r="D7" s="242">
        <v>-158002.54373727422</v>
      </c>
      <c r="E7" s="193"/>
      <c r="F7" s="191"/>
      <c r="G7" s="192">
        <f>D15</f>
        <v>-113636.48991721803</v>
      </c>
      <c r="H7" s="243"/>
      <c r="I7" s="191"/>
      <c r="J7" s="242" t="e">
        <f>G15</f>
        <v>#DIV/0!</v>
      </c>
      <c r="K7" s="193"/>
      <c r="L7" s="191"/>
      <c r="M7" s="192" t="e">
        <f>J16*'Lista de precios'!I4</f>
        <v>#DIV/0!</v>
      </c>
      <c r="N7" s="193"/>
      <c r="O7" s="191"/>
      <c r="P7" s="192" t="e">
        <f>M15</f>
        <v>#DIV/0!</v>
      </c>
      <c r="Q7" s="193"/>
      <c r="R7" s="191"/>
      <c r="S7" s="25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C33</f>
        <v>97500</v>
      </c>
      <c r="C8" s="196"/>
      <c r="D8" s="242"/>
      <c r="E8" s="193">
        <f>E33</f>
        <v>0</v>
      </c>
      <c r="F8" s="196"/>
      <c r="G8" s="192"/>
      <c r="H8" s="243">
        <f>G33</f>
        <v>0</v>
      </c>
      <c r="I8" s="196"/>
      <c r="J8" s="242"/>
      <c r="K8" s="193">
        <f>I33</f>
        <v>0</v>
      </c>
      <c r="L8" s="196"/>
      <c r="M8" s="192"/>
      <c r="N8" s="193">
        <f>K33</f>
        <v>0</v>
      </c>
      <c r="O8" s="196"/>
      <c r="P8" s="192"/>
      <c r="Q8" s="193">
        <f>M33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45">
        <f>(D7+B8)/1032.5</f>
        <v>-58.598105314551297</v>
      </c>
      <c r="E9" s="198"/>
      <c r="F9" s="199"/>
      <c r="G9" s="200">
        <f>(G7+E8)/'Lista de precios'!C4</f>
        <v>-107.07796458630675</v>
      </c>
      <c r="H9" s="246"/>
      <c r="I9" s="199"/>
      <c r="J9" s="245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48">
        <f>D9*'Lista de precios'!C4</f>
        <v>-62187.239265067561</v>
      </c>
      <c r="E10" s="202"/>
      <c r="F10" s="203"/>
      <c r="G10" s="204">
        <f>G9*'Lista de precios'!E4</f>
        <v>0</v>
      </c>
      <c r="H10" s="249"/>
      <c r="I10" s="203"/>
      <c r="J10" s="248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5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B72</f>
        <v>39563.4</v>
      </c>
      <c r="D11" s="242"/>
      <c r="E11" s="193"/>
      <c r="F11" s="206">
        <f>H72</f>
        <v>0</v>
      </c>
      <c r="G11" s="192"/>
      <c r="H11" s="243"/>
      <c r="I11" s="206">
        <f>N72</f>
        <v>0</v>
      </c>
      <c r="J11" s="242"/>
      <c r="K11" s="193"/>
      <c r="L11" s="206">
        <f>T72</f>
        <v>0</v>
      </c>
      <c r="M11" s="192"/>
      <c r="N11" s="193"/>
      <c r="O11" s="206">
        <f>Z72</f>
        <v>0</v>
      </c>
      <c r="P11" s="192"/>
      <c r="Q11" s="193"/>
      <c r="R11" s="206">
        <f>AF72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CULTIVO!D59</f>
        <v>11885.850652150477</v>
      </c>
      <c r="D12" s="242"/>
      <c r="E12" s="193"/>
      <c r="F12" s="206" t="e">
        <f>CULTIVO!G59</f>
        <v>#DIV/0!</v>
      </c>
      <c r="G12" s="192"/>
      <c r="H12" s="243"/>
      <c r="I12" s="206" t="e">
        <f>CULTIVO!J59</f>
        <v>#DIV/0!</v>
      </c>
      <c r="J12" s="242"/>
      <c r="K12" s="193"/>
      <c r="L12" s="206" t="e">
        <f>CULTIVO!M59</f>
        <v>#DIV/0!</v>
      </c>
      <c r="M12" s="192"/>
      <c r="N12" s="193"/>
      <c r="O12" s="206" t="e">
        <f>CULTIVO!P59</f>
        <v>#DIV/0!</v>
      </c>
      <c r="P12" s="192"/>
      <c r="Q12" s="193"/>
      <c r="R12" s="206" t="e">
        <f>CULTIVO!S59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CULTIVO!D84</f>
        <v>0</v>
      </c>
      <c r="D13" s="242"/>
      <c r="E13" s="193"/>
      <c r="F13" s="206">
        <f>CULTIVO!G82</f>
        <v>0</v>
      </c>
      <c r="G13" s="192"/>
      <c r="H13" s="243"/>
      <c r="I13" s="206">
        <f>CULTIVO!J82</f>
        <v>0</v>
      </c>
      <c r="J13" s="242"/>
      <c r="K13" s="193"/>
      <c r="L13" s="206">
        <f>CULTIVO!M82</f>
        <v>0</v>
      </c>
      <c r="M13" s="192"/>
      <c r="N13" s="193"/>
      <c r="O13" s="206">
        <f>CULTIVO!P82</f>
        <v>0</v>
      </c>
      <c r="P13" s="192"/>
      <c r="Q13" s="193"/>
      <c r="R13" s="206">
        <f>CULTIVO!S82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51"/>
      <c r="E14" s="193"/>
      <c r="F14" s="191"/>
      <c r="G14" s="252"/>
      <c r="H14" s="243"/>
      <c r="I14" s="191"/>
      <c r="J14" s="251"/>
      <c r="K14" s="193"/>
      <c r="L14" s="191"/>
      <c r="M14" s="252"/>
      <c r="N14" s="193"/>
      <c r="O14" s="212"/>
      <c r="P14" s="252"/>
      <c r="Q14" s="193"/>
      <c r="R14" s="191"/>
      <c r="S14" s="25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51">
        <f>D10-C11-C12-C13</f>
        <v>-113636.48991721803</v>
      </c>
      <c r="E15" s="193"/>
      <c r="F15" s="191"/>
      <c r="G15" s="252" t="e">
        <f>G10-F11-F12-F13</f>
        <v>#DIV/0!</v>
      </c>
      <c r="H15" s="243"/>
      <c r="I15" s="191"/>
      <c r="J15" s="251" t="e">
        <f>J10-I11-I12-I13</f>
        <v>#DIV/0!</v>
      </c>
      <c r="K15" s="193"/>
      <c r="L15" s="191"/>
      <c r="M15" s="252" t="e">
        <f>M10-L11-L12-L13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271">
        <f>D15/'Lista de precios'!C4</f>
        <v>-107.07796458630675</v>
      </c>
      <c r="E16" s="269"/>
      <c r="F16" s="270"/>
      <c r="G16" s="215" t="e">
        <f>G15/'Lista de precios'!E4</f>
        <v>#DIV/0!</v>
      </c>
      <c r="H16" s="272"/>
      <c r="I16" s="270"/>
      <c r="J16" s="271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59"/>
      <c r="B17" s="273"/>
      <c r="C17" s="273"/>
      <c r="D17" s="273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359"/>
      <c r="B18" s="273"/>
      <c r="C18" s="273"/>
      <c r="D18" s="27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462" t="s">
        <v>128</v>
      </c>
      <c r="B19" s="441"/>
      <c r="C19" s="442"/>
      <c r="D19" s="273"/>
      <c r="E19" s="273"/>
      <c r="F19" s="27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274" t="s">
        <v>129</v>
      </c>
      <c r="B20" s="274" t="s">
        <v>130</v>
      </c>
      <c r="C20" s="275" t="s">
        <v>131</v>
      </c>
      <c r="D20" s="276" t="s">
        <v>132</v>
      </c>
      <c r="E20" s="276" t="s">
        <v>133</v>
      </c>
      <c r="F20" s="276" t="s">
        <v>134</v>
      </c>
      <c r="G20" s="276" t="s">
        <v>135</v>
      </c>
      <c r="H20" s="276" t="s">
        <v>136</v>
      </c>
      <c r="I20" s="276" t="s">
        <v>137</v>
      </c>
      <c r="J20" s="276" t="s">
        <v>138</v>
      </c>
      <c r="K20" s="276" t="s">
        <v>139</v>
      </c>
      <c r="L20" s="276" t="s">
        <v>140</v>
      </c>
      <c r="M20" s="276" t="s">
        <v>141</v>
      </c>
      <c r="N20" s="276" t="s">
        <v>142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77" t="s">
        <v>90</v>
      </c>
      <c r="B21" s="277"/>
      <c r="C21" s="1"/>
      <c r="D21" s="277">
        <v>97500</v>
      </c>
      <c r="E21" s="51"/>
      <c r="F21" s="277"/>
      <c r="G21" s="51"/>
      <c r="H21" s="51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277"/>
      <c r="C22" s="51"/>
      <c r="D22" s="51"/>
      <c r="E22" s="51"/>
      <c r="F22" s="51"/>
      <c r="G22" s="51"/>
      <c r="H22" s="277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277"/>
      <c r="C23" s="51"/>
      <c r="D23" s="51"/>
      <c r="E23" s="51"/>
      <c r="F23" s="51"/>
      <c r="G23" s="51"/>
      <c r="H23" s="51"/>
      <c r="I23" s="51"/>
      <c r="J23" s="277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77"/>
      <c r="B24" s="277"/>
      <c r="C24" s="51"/>
      <c r="D24" s="51"/>
      <c r="E24" s="51"/>
      <c r="F24" s="51"/>
      <c r="G24" s="51"/>
      <c r="H24" s="51"/>
      <c r="I24" s="51"/>
      <c r="J24" s="51"/>
      <c r="K24" s="51"/>
      <c r="L24" s="277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7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277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77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277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77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277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3" t="s">
        <v>145</v>
      </c>
      <c r="B32" s="401"/>
      <c r="C32" s="279">
        <f t="shared" ref="C32:N32" si="0">SUM(C21:C31)</f>
        <v>0</v>
      </c>
      <c r="D32" s="279">
        <f t="shared" si="0"/>
        <v>97500</v>
      </c>
      <c r="E32" s="279">
        <f t="shared" si="0"/>
        <v>0</v>
      </c>
      <c r="F32" s="279">
        <f t="shared" si="0"/>
        <v>0</v>
      </c>
      <c r="G32" s="279">
        <f t="shared" si="0"/>
        <v>0</v>
      </c>
      <c r="H32" s="279">
        <f t="shared" si="0"/>
        <v>0</v>
      </c>
      <c r="I32" s="279">
        <f t="shared" si="0"/>
        <v>0</v>
      </c>
      <c r="J32" s="279">
        <f t="shared" si="0"/>
        <v>0</v>
      </c>
      <c r="K32" s="279">
        <f t="shared" si="0"/>
        <v>0</v>
      </c>
      <c r="L32" s="279">
        <f t="shared" si="0"/>
        <v>0</v>
      </c>
      <c r="M32" s="279">
        <f t="shared" si="0"/>
        <v>0</v>
      </c>
      <c r="N32" s="279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1" t="s">
        <v>146</v>
      </c>
      <c r="B33" s="401"/>
      <c r="C33" s="461">
        <f>C32+D32</f>
        <v>97500</v>
      </c>
      <c r="D33" s="401"/>
      <c r="E33" s="461">
        <f>E32+F32</f>
        <v>0</v>
      </c>
      <c r="F33" s="401"/>
      <c r="G33" s="461">
        <f>G32+H32</f>
        <v>0</v>
      </c>
      <c r="H33" s="401"/>
      <c r="I33" s="461">
        <f>I32+J32</f>
        <v>0</v>
      </c>
      <c r="J33" s="401"/>
      <c r="K33" s="461">
        <f>K32+L32</f>
        <v>0</v>
      </c>
      <c r="L33" s="401"/>
      <c r="M33" s="461">
        <f>M32+N32</f>
        <v>0</v>
      </c>
      <c r="N33" s="40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0" t="s">
        <v>69</v>
      </c>
      <c r="B39" s="1"/>
      <c r="C39" s="1"/>
      <c r="D39" s="27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1"/>
      <c r="B40" s="471" t="s">
        <v>70</v>
      </c>
      <c r="C40" s="423"/>
      <c r="D40" s="424"/>
      <c r="E40" s="471" t="s">
        <v>71</v>
      </c>
      <c r="F40" s="423"/>
      <c r="G40" s="424"/>
      <c r="H40" s="471" t="s">
        <v>72</v>
      </c>
      <c r="I40" s="423"/>
      <c r="J40" s="424"/>
      <c r="K40" s="471" t="s">
        <v>73</v>
      </c>
      <c r="L40" s="423"/>
      <c r="M40" s="424"/>
      <c r="N40" s="471" t="s">
        <v>74</v>
      </c>
      <c r="O40" s="423"/>
      <c r="P40" s="424"/>
      <c r="Q40" s="471" t="s">
        <v>75</v>
      </c>
      <c r="R40" s="423"/>
      <c r="S40" s="424"/>
      <c r="T40" s="471" t="s">
        <v>76</v>
      </c>
      <c r="U40" s="423"/>
      <c r="V40" s="424"/>
      <c r="W40" s="471" t="s">
        <v>77</v>
      </c>
      <c r="X40" s="423"/>
      <c r="Y40" s="424"/>
      <c r="Z40" s="471" t="s">
        <v>78</v>
      </c>
      <c r="AA40" s="423"/>
      <c r="AB40" s="424"/>
      <c r="AC40" s="471" t="s">
        <v>79</v>
      </c>
      <c r="AD40" s="423"/>
      <c r="AE40" s="424"/>
      <c r="AF40" s="471" t="s">
        <v>80</v>
      </c>
      <c r="AG40" s="423"/>
      <c r="AH40" s="424"/>
      <c r="AI40" s="471" t="s">
        <v>81</v>
      </c>
      <c r="AJ40" s="423"/>
      <c r="AK40" s="424"/>
    </row>
    <row r="41" spans="1:37" ht="15.75" customHeight="1">
      <c r="A41" s="282" t="s">
        <v>82</v>
      </c>
      <c r="B41" s="283" t="s">
        <v>83</v>
      </c>
      <c r="C41" s="284" t="s">
        <v>84</v>
      </c>
      <c r="D41" s="284" t="s">
        <v>85</v>
      </c>
      <c r="E41" s="283" t="s">
        <v>83</v>
      </c>
      <c r="F41" s="284" t="s">
        <v>84</v>
      </c>
      <c r="G41" s="284" t="s">
        <v>85</v>
      </c>
      <c r="H41" s="283" t="s">
        <v>83</v>
      </c>
      <c r="I41" s="284" t="s">
        <v>84</v>
      </c>
      <c r="J41" s="284" t="s">
        <v>85</v>
      </c>
      <c r="K41" s="283" t="s">
        <v>83</v>
      </c>
      <c r="L41" s="284" t="s">
        <v>84</v>
      </c>
      <c r="M41" s="284" t="s">
        <v>85</v>
      </c>
      <c r="N41" s="283" t="s">
        <v>83</v>
      </c>
      <c r="O41" s="284" t="s">
        <v>84</v>
      </c>
      <c r="P41" s="284" t="s">
        <v>85</v>
      </c>
      <c r="Q41" s="283" t="s">
        <v>83</v>
      </c>
      <c r="R41" s="284" t="s">
        <v>84</v>
      </c>
      <c r="S41" s="284" t="s">
        <v>85</v>
      </c>
      <c r="T41" s="283" t="s">
        <v>83</v>
      </c>
      <c r="U41" s="284" t="s">
        <v>84</v>
      </c>
      <c r="V41" s="284" t="s">
        <v>85</v>
      </c>
      <c r="W41" s="283" t="s">
        <v>83</v>
      </c>
      <c r="X41" s="284" t="s">
        <v>84</v>
      </c>
      <c r="Y41" s="284" t="s">
        <v>85</v>
      </c>
      <c r="Z41" s="283" t="s">
        <v>83</v>
      </c>
      <c r="AA41" s="284" t="s">
        <v>84</v>
      </c>
      <c r="AB41" s="284" t="s">
        <v>85</v>
      </c>
      <c r="AC41" s="283" t="s">
        <v>83</v>
      </c>
      <c r="AD41" s="284" t="s">
        <v>84</v>
      </c>
      <c r="AE41" s="284" t="s">
        <v>85</v>
      </c>
      <c r="AF41" s="283" t="s">
        <v>83</v>
      </c>
      <c r="AG41" s="284" t="s">
        <v>84</v>
      </c>
      <c r="AH41" s="284" t="s">
        <v>85</v>
      </c>
      <c r="AI41" s="283" t="s">
        <v>83</v>
      </c>
      <c r="AJ41" s="284" t="s">
        <v>84</v>
      </c>
      <c r="AK41" s="284" t="s">
        <v>85</v>
      </c>
    </row>
    <row r="42" spans="1:37" ht="15.75" customHeight="1">
      <c r="A42" s="282"/>
      <c r="B42" s="285"/>
      <c r="C42" s="78"/>
      <c r="D42" s="286"/>
      <c r="E42" s="206"/>
      <c r="F42" s="81"/>
      <c r="G42" s="203"/>
      <c r="H42" s="285"/>
      <c r="I42" s="78"/>
      <c r="J42" s="286"/>
      <c r="K42" s="206"/>
      <c r="L42" s="81"/>
      <c r="M42" s="203"/>
      <c r="N42" s="285"/>
      <c r="O42" s="78"/>
      <c r="P42" s="286"/>
      <c r="Q42" s="206"/>
      <c r="R42" s="81"/>
      <c r="S42" s="203"/>
      <c r="T42" s="285"/>
      <c r="U42" s="78"/>
      <c r="V42" s="286"/>
      <c r="W42" s="206"/>
      <c r="X42" s="81"/>
      <c r="Y42" s="203"/>
      <c r="Z42" s="285"/>
      <c r="AA42" s="78"/>
      <c r="AB42" s="286"/>
      <c r="AC42" s="206"/>
      <c r="AD42" s="81"/>
      <c r="AE42" s="203"/>
      <c r="AF42" s="285"/>
      <c r="AG42" s="78"/>
      <c r="AH42" s="286"/>
      <c r="AI42" s="206"/>
      <c r="AJ42" s="81"/>
      <c r="AK42" s="203"/>
    </row>
    <row r="43" spans="1:37" ht="15.75" customHeight="1">
      <c r="A43" s="287" t="s">
        <v>18</v>
      </c>
      <c r="B43" s="288"/>
      <c r="C43" s="88">
        <f>'Lista de precios'!C7</f>
        <v>1114.3125</v>
      </c>
      <c r="D43" s="89">
        <f t="shared" ref="D43:D70" si="1">B43*C43</f>
        <v>0</v>
      </c>
      <c r="E43" s="288"/>
      <c r="F43" s="88">
        <f>'Lista de precios'!C7</f>
        <v>1114.3125</v>
      </c>
      <c r="G43" s="89">
        <f t="shared" ref="G43:G70" si="2">F43*E43</f>
        <v>0</v>
      </c>
      <c r="H43" s="288"/>
      <c r="I43" s="88">
        <f>'Lista de precios'!E7</f>
        <v>0</v>
      </c>
      <c r="J43" s="89">
        <f t="shared" ref="J43:J65" si="3">H43*I43</f>
        <v>0</v>
      </c>
      <c r="K43" s="288"/>
      <c r="L43" s="88">
        <v>919.80000000000007</v>
      </c>
      <c r="M43" s="89">
        <f t="shared" ref="M43:M65" si="4">L43*K43</f>
        <v>0</v>
      </c>
      <c r="N43" s="289"/>
      <c r="O43" s="88">
        <f>'Lista de precios'!G7</f>
        <v>0</v>
      </c>
      <c r="P43" s="89">
        <f t="shared" ref="P43:P65" si="5">N43*O43</f>
        <v>0</v>
      </c>
      <c r="Q43" s="288"/>
      <c r="R43" s="88">
        <f>'Lista de precios'!G7</f>
        <v>0</v>
      </c>
      <c r="S43" s="89">
        <f t="shared" ref="S43:S65" si="6">R43*Q43</f>
        <v>0</v>
      </c>
      <c r="T43" s="288"/>
      <c r="U43" s="88">
        <f>'Lista de precios'!I7</f>
        <v>0</v>
      </c>
      <c r="V43" s="89">
        <f t="shared" ref="V43:V66" si="7">T43*U43</f>
        <v>0</v>
      </c>
      <c r="W43" s="289"/>
      <c r="X43" s="88">
        <f t="shared" ref="X43:X66" si="8">U43</f>
        <v>0</v>
      </c>
      <c r="Y43" s="89">
        <f t="shared" ref="Y43:Y66" si="9">X43*W43</f>
        <v>0</v>
      </c>
      <c r="Z43" s="288"/>
      <c r="AA43" s="88">
        <f>'Lista de precios'!K7</f>
        <v>0</v>
      </c>
      <c r="AB43" s="89">
        <f t="shared" ref="AB43:AB66" si="10">Z43*AA43</f>
        <v>0</v>
      </c>
      <c r="AC43" s="288"/>
      <c r="AD43" s="88">
        <f t="shared" ref="AD43:AD66" si="11">AA43</f>
        <v>0</v>
      </c>
      <c r="AE43" s="89">
        <f t="shared" ref="AE43:AE66" si="12">AD43*AC43</f>
        <v>0</v>
      </c>
      <c r="AF43" s="288"/>
      <c r="AG43" s="88">
        <f>'Lista de precios'!M7</f>
        <v>0</v>
      </c>
      <c r="AH43" s="89">
        <f t="shared" ref="AH43:AH66" si="13">AF43*AG43</f>
        <v>0</v>
      </c>
      <c r="AI43" s="288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87" t="s">
        <v>19</v>
      </c>
      <c r="B44" s="289"/>
      <c r="C44" s="88">
        <f>'Lista de precios'!C8</f>
        <v>1231.05</v>
      </c>
      <c r="D44" s="89">
        <f t="shared" si="1"/>
        <v>0</v>
      </c>
      <c r="E44" s="289">
        <v>3</v>
      </c>
      <c r="F44" s="88">
        <f>'Lista de precios'!C8</f>
        <v>1231.05</v>
      </c>
      <c r="G44" s="89">
        <f t="shared" si="2"/>
        <v>3693.1499999999996</v>
      </c>
      <c r="H44" s="289"/>
      <c r="I44" s="88">
        <f>'Lista de precios'!E8</f>
        <v>0</v>
      </c>
      <c r="J44" s="89">
        <f t="shared" si="3"/>
        <v>0</v>
      </c>
      <c r="K44" s="289"/>
      <c r="L44" s="88">
        <v>1016.16</v>
      </c>
      <c r="M44" s="89">
        <f t="shared" si="4"/>
        <v>0</v>
      </c>
      <c r="N44" s="289"/>
      <c r="O44" s="88">
        <f>'Lista de precios'!G8</f>
        <v>0</v>
      </c>
      <c r="P44" s="89">
        <f t="shared" si="5"/>
        <v>0</v>
      </c>
      <c r="Q44" s="289"/>
      <c r="R44" s="88">
        <f>'Lista de precios'!G8</f>
        <v>0</v>
      </c>
      <c r="S44" s="89">
        <f t="shared" si="6"/>
        <v>0</v>
      </c>
      <c r="T44" s="289"/>
      <c r="U44" s="88">
        <f>'Lista de precios'!I8</f>
        <v>0</v>
      </c>
      <c r="V44" s="89">
        <f t="shared" si="7"/>
        <v>0</v>
      </c>
      <c r="W44" s="289"/>
      <c r="X44" s="88">
        <f t="shared" si="8"/>
        <v>0</v>
      </c>
      <c r="Y44" s="89">
        <f t="shared" si="9"/>
        <v>0</v>
      </c>
      <c r="Z44" s="289"/>
      <c r="AA44" s="88">
        <f>'Lista de precios'!K8</f>
        <v>0</v>
      </c>
      <c r="AB44" s="89">
        <f t="shared" si="10"/>
        <v>0</v>
      </c>
      <c r="AC44" s="289"/>
      <c r="AD44" s="88">
        <f t="shared" si="11"/>
        <v>0</v>
      </c>
      <c r="AE44" s="89">
        <f t="shared" si="12"/>
        <v>0</v>
      </c>
      <c r="AF44" s="289"/>
      <c r="AG44" s="88">
        <f>'Lista de precios'!M8</f>
        <v>0</v>
      </c>
      <c r="AH44" s="89">
        <f t="shared" si="13"/>
        <v>0</v>
      </c>
      <c r="AI44" s="289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20</v>
      </c>
      <c r="B45" s="289">
        <v>4</v>
      </c>
      <c r="C45" s="88">
        <f>'Lista de precios'!C9</f>
        <v>1273.5</v>
      </c>
      <c r="D45" s="89">
        <f t="shared" si="1"/>
        <v>5094</v>
      </c>
      <c r="E45" s="289">
        <v>7</v>
      </c>
      <c r="F45" s="88">
        <f>'Lista de precios'!C9</f>
        <v>1273.5</v>
      </c>
      <c r="G45" s="89">
        <f t="shared" si="2"/>
        <v>8914.5</v>
      </c>
      <c r="H45" s="289"/>
      <c r="I45" s="88">
        <f>'Lista de precios'!E9</f>
        <v>0</v>
      </c>
      <c r="J45" s="89">
        <f t="shared" si="3"/>
        <v>0</v>
      </c>
      <c r="K45" s="289"/>
      <c r="L45" s="88">
        <v>1051.2</v>
      </c>
      <c r="M45" s="89">
        <f t="shared" si="4"/>
        <v>0</v>
      </c>
      <c r="N45" s="289"/>
      <c r="O45" s="88">
        <f>'Lista de precios'!G9</f>
        <v>0</v>
      </c>
      <c r="P45" s="89">
        <f t="shared" si="5"/>
        <v>0</v>
      </c>
      <c r="Q45" s="289"/>
      <c r="R45" s="88">
        <f>'Lista de precios'!G9</f>
        <v>0</v>
      </c>
      <c r="S45" s="89">
        <f t="shared" si="6"/>
        <v>0</v>
      </c>
      <c r="T45" s="289"/>
      <c r="U45" s="88">
        <f>'Lista de precios'!I9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9"/>
      <c r="AA45" s="88">
        <f>'Lista de precios'!K9</f>
        <v>0</v>
      </c>
      <c r="AB45" s="89">
        <f t="shared" si="10"/>
        <v>0</v>
      </c>
      <c r="AC45" s="289"/>
      <c r="AD45" s="88">
        <f t="shared" si="11"/>
        <v>0</v>
      </c>
      <c r="AE45" s="89">
        <f t="shared" si="12"/>
        <v>0</v>
      </c>
      <c r="AF45" s="289"/>
      <c r="AG45" s="88">
        <f>'Lista de precios'!M9</f>
        <v>0</v>
      </c>
      <c r="AH45" s="89">
        <f t="shared" si="13"/>
        <v>0</v>
      </c>
      <c r="AI45" s="289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21</v>
      </c>
      <c r="B46" s="288"/>
      <c r="C46" s="88">
        <f>'Lista de precios'!C10</f>
        <v>4775.625</v>
      </c>
      <c r="D46" s="89">
        <f t="shared" si="1"/>
        <v>0</v>
      </c>
      <c r="E46" s="288"/>
      <c r="F46" s="88">
        <f>'Lista de precios'!C10</f>
        <v>4775.625</v>
      </c>
      <c r="G46" s="89">
        <f t="shared" si="2"/>
        <v>0</v>
      </c>
      <c r="H46" s="288"/>
      <c r="I46" s="88">
        <f>'Lista de precios'!E10</f>
        <v>0</v>
      </c>
      <c r="J46" s="89">
        <f t="shared" si="3"/>
        <v>0</v>
      </c>
      <c r="K46" s="288"/>
      <c r="L46" s="88">
        <v>3942</v>
      </c>
      <c r="M46" s="89">
        <f t="shared" si="4"/>
        <v>0</v>
      </c>
      <c r="N46" s="288"/>
      <c r="O46" s="88">
        <f>'Lista de precios'!G10</f>
        <v>0</v>
      </c>
      <c r="P46" s="89">
        <f t="shared" si="5"/>
        <v>0</v>
      </c>
      <c r="Q46" s="288"/>
      <c r="R46" s="88">
        <f>'Lista de precios'!G10</f>
        <v>0</v>
      </c>
      <c r="S46" s="89">
        <f t="shared" si="6"/>
        <v>0</v>
      </c>
      <c r="T46" s="288"/>
      <c r="U46" s="88">
        <f>'Lista de precios'!I10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precios'!K10</f>
        <v>0</v>
      </c>
      <c r="AB46" s="89">
        <f t="shared" si="10"/>
        <v>0</v>
      </c>
      <c r="AC46" s="289"/>
      <c r="AD46" s="88">
        <f t="shared" si="11"/>
        <v>0</v>
      </c>
      <c r="AE46" s="89">
        <f t="shared" si="12"/>
        <v>0</v>
      </c>
      <c r="AF46" s="288"/>
      <c r="AG46" s="88">
        <f>'Lista de precios'!M10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22</v>
      </c>
      <c r="B47" s="288"/>
      <c r="C47" s="88">
        <f>'Lista de precios'!C11</f>
        <v>4775.625</v>
      </c>
      <c r="D47" s="98">
        <f t="shared" si="1"/>
        <v>0</v>
      </c>
      <c r="E47" s="288"/>
      <c r="F47" s="88">
        <f>'Lista de precios'!C11</f>
        <v>4775.625</v>
      </c>
      <c r="G47" s="89">
        <f t="shared" si="2"/>
        <v>0</v>
      </c>
      <c r="H47" s="289"/>
      <c r="I47" s="88">
        <f>'Lista de precios'!E11</f>
        <v>0</v>
      </c>
      <c r="J47" s="98">
        <f t="shared" si="3"/>
        <v>0</v>
      </c>
      <c r="K47" s="289"/>
      <c r="L47" s="88">
        <v>3942</v>
      </c>
      <c r="M47" s="89">
        <f t="shared" si="4"/>
        <v>0</v>
      </c>
      <c r="N47" s="289"/>
      <c r="O47" s="88">
        <f>'Lista de precios'!G11</f>
        <v>0</v>
      </c>
      <c r="P47" s="98">
        <f t="shared" si="5"/>
        <v>0</v>
      </c>
      <c r="Q47" s="288"/>
      <c r="R47" s="88">
        <f>'Lista de precios'!G11</f>
        <v>0</v>
      </c>
      <c r="S47" s="89">
        <f t="shared" si="6"/>
        <v>0</v>
      </c>
      <c r="T47" s="288"/>
      <c r="U47" s="88">
        <f>'Lista de precios'!I11</f>
        <v>0</v>
      </c>
      <c r="V47" s="98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precios'!K11</f>
        <v>0</v>
      </c>
      <c r="AB47" s="98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precios'!M11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23</v>
      </c>
      <c r="B48" s="288"/>
      <c r="C48" s="88">
        <f>'Lista de precios'!C12</f>
        <v>4987.875</v>
      </c>
      <c r="D48" s="98">
        <f t="shared" si="1"/>
        <v>0</v>
      </c>
      <c r="E48" s="289"/>
      <c r="F48" s="88">
        <f>'Lista de precios'!C12</f>
        <v>4987.875</v>
      </c>
      <c r="G48" s="89">
        <f t="shared" si="2"/>
        <v>0</v>
      </c>
      <c r="H48" s="288"/>
      <c r="I48" s="88">
        <f>'Lista de precios'!E12</f>
        <v>0</v>
      </c>
      <c r="J48" s="98">
        <f t="shared" si="3"/>
        <v>0</v>
      </c>
      <c r="K48" s="288"/>
      <c r="L48" s="88">
        <v>4117.2</v>
      </c>
      <c r="M48" s="89">
        <f t="shared" si="4"/>
        <v>0</v>
      </c>
      <c r="N48" s="289"/>
      <c r="O48" s="88">
        <f>'Lista de precios'!G12</f>
        <v>0</v>
      </c>
      <c r="P48" s="98">
        <f t="shared" si="5"/>
        <v>0</v>
      </c>
      <c r="Q48" s="289"/>
      <c r="R48" s="88">
        <f>'Lista de precios'!G12</f>
        <v>0</v>
      </c>
      <c r="S48" s="89">
        <f t="shared" si="6"/>
        <v>0</v>
      </c>
      <c r="T48" s="288"/>
      <c r="U48" s="88">
        <f>'Lista de precios'!I12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precios'!K12</f>
        <v>0</v>
      </c>
      <c r="AB48" s="98">
        <f t="shared" si="10"/>
        <v>0</v>
      </c>
      <c r="AC48" s="289"/>
      <c r="AD48" s="88">
        <f t="shared" si="11"/>
        <v>0</v>
      </c>
      <c r="AE48" s="89">
        <f t="shared" si="12"/>
        <v>0</v>
      </c>
      <c r="AF48" s="289"/>
      <c r="AG48" s="88">
        <f>'Lista de precios'!M12</f>
        <v>0</v>
      </c>
      <c r="AH48" s="98">
        <f t="shared" si="13"/>
        <v>0</v>
      </c>
      <c r="AI48" s="289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24</v>
      </c>
      <c r="B49" s="288"/>
      <c r="C49" s="88">
        <f>'Lista de precios'!C13</f>
        <v>477.5625</v>
      </c>
      <c r="D49" s="98">
        <f t="shared" si="1"/>
        <v>0</v>
      </c>
      <c r="E49" s="289"/>
      <c r="F49" s="88">
        <f>'Lista de precios'!C13</f>
        <v>477.5625</v>
      </c>
      <c r="G49" s="89">
        <f t="shared" si="2"/>
        <v>0</v>
      </c>
      <c r="H49" s="289"/>
      <c r="I49" s="88">
        <f>'Lista de precios'!E13</f>
        <v>0</v>
      </c>
      <c r="J49" s="98">
        <f t="shared" si="3"/>
        <v>0</v>
      </c>
      <c r="K49" s="289"/>
      <c r="L49" s="88">
        <v>394.2</v>
      </c>
      <c r="M49" s="89">
        <f t="shared" si="4"/>
        <v>0</v>
      </c>
      <c r="N49" s="289"/>
      <c r="O49" s="88">
        <f>'Lista de precios'!G13</f>
        <v>0</v>
      </c>
      <c r="P49" s="98">
        <f t="shared" si="5"/>
        <v>0</v>
      </c>
      <c r="Q49" s="289"/>
      <c r="R49" s="88">
        <f>'Lista de precios'!G13</f>
        <v>0</v>
      </c>
      <c r="S49" s="89">
        <f t="shared" si="6"/>
        <v>0</v>
      </c>
      <c r="T49" s="288"/>
      <c r="U49" s="88">
        <f>'Lista de precios'!I13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precios'!K13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precios'!M13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25</v>
      </c>
      <c r="B50" s="289"/>
      <c r="C50" s="88">
        <f>'Lista de precios'!C14</f>
        <v>742.875</v>
      </c>
      <c r="D50" s="98">
        <f t="shared" si="1"/>
        <v>0</v>
      </c>
      <c r="E50" s="288"/>
      <c r="F50" s="88">
        <f>'Lista de precios'!C14</f>
        <v>742.875</v>
      </c>
      <c r="G50" s="89">
        <f t="shared" si="2"/>
        <v>0</v>
      </c>
      <c r="H50" s="288"/>
      <c r="I50" s="88">
        <f>'Lista de precios'!E14</f>
        <v>0</v>
      </c>
      <c r="J50" s="98">
        <f t="shared" si="3"/>
        <v>0</v>
      </c>
      <c r="K50" s="289"/>
      <c r="L50" s="88">
        <v>613.19999999999993</v>
      </c>
      <c r="M50" s="89">
        <f t="shared" si="4"/>
        <v>0</v>
      </c>
      <c r="N50" s="288"/>
      <c r="O50" s="88">
        <f>'Lista de precios'!G14</f>
        <v>0</v>
      </c>
      <c r="P50" s="98">
        <f t="shared" si="5"/>
        <v>0</v>
      </c>
      <c r="Q50" s="289"/>
      <c r="R50" s="88">
        <f>'Lista de precios'!G14</f>
        <v>0</v>
      </c>
      <c r="S50" s="89">
        <f t="shared" si="6"/>
        <v>0</v>
      </c>
      <c r="T50" s="289"/>
      <c r="U50" s="88">
        <f>'Lista de precios'!I14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precios'!K14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precios'!M14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26</v>
      </c>
      <c r="B51" s="288"/>
      <c r="C51" s="88">
        <f>'Lista de precios'!C15</f>
        <v>2207.4</v>
      </c>
      <c r="D51" s="98">
        <f t="shared" si="1"/>
        <v>0</v>
      </c>
      <c r="E51" s="288"/>
      <c r="F51" s="88">
        <f>'Lista de precios'!C15</f>
        <v>2207.4</v>
      </c>
      <c r="G51" s="89">
        <f t="shared" si="2"/>
        <v>0</v>
      </c>
      <c r="H51" s="288"/>
      <c r="I51" s="88">
        <f>'Lista de precios'!E15</f>
        <v>0</v>
      </c>
      <c r="J51" s="98">
        <f t="shared" si="3"/>
        <v>0</v>
      </c>
      <c r="K51" s="288"/>
      <c r="L51" s="88">
        <v>1822.0800000000002</v>
      </c>
      <c r="M51" s="89">
        <f t="shared" si="4"/>
        <v>0</v>
      </c>
      <c r="N51" s="288"/>
      <c r="O51" s="88">
        <f>'Lista de precios'!G15</f>
        <v>0</v>
      </c>
      <c r="P51" s="98">
        <f t="shared" si="5"/>
        <v>0</v>
      </c>
      <c r="Q51" s="288"/>
      <c r="R51" s="88">
        <f>'Lista de precios'!G15</f>
        <v>0</v>
      </c>
      <c r="S51" s="89">
        <f t="shared" si="6"/>
        <v>0</v>
      </c>
      <c r="T51" s="288"/>
      <c r="U51" s="88">
        <f>'Lista de precios'!I15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precios'!K15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precios'!M15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27</v>
      </c>
      <c r="B52" s="288"/>
      <c r="C52" s="88">
        <f>'Lista de precios'!C16</f>
        <v>4733.1750000000002</v>
      </c>
      <c r="D52" s="98">
        <f t="shared" si="1"/>
        <v>0</v>
      </c>
      <c r="E52" s="288"/>
      <c r="F52" s="88">
        <f>'Lista de precios'!C16</f>
        <v>4733.1750000000002</v>
      </c>
      <c r="G52" s="89">
        <f t="shared" si="2"/>
        <v>0</v>
      </c>
      <c r="H52" s="288"/>
      <c r="I52" s="88">
        <f>'Lista de precios'!E16</f>
        <v>0</v>
      </c>
      <c r="J52" s="98">
        <f t="shared" si="3"/>
        <v>0</v>
      </c>
      <c r="K52" s="288"/>
      <c r="L52" s="88">
        <v>3906.96</v>
      </c>
      <c r="M52" s="89">
        <f t="shared" si="4"/>
        <v>0</v>
      </c>
      <c r="N52" s="288"/>
      <c r="O52" s="88">
        <f>'Lista de precios'!G16</f>
        <v>0</v>
      </c>
      <c r="P52" s="98">
        <f t="shared" si="5"/>
        <v>0</v>
      </c>
      <c r="Q52" s="288"/>
      <c r="R52" s="88">
        <f>'Lista de precios'!G16</f>
        <v>0</v>
      </c>
      <c r="S52" s="89">
        <f t="shared" si="6"/>
        <v>0</v>
      </c>
      <c r="T52" s="288"/>
      <c r="U52" s="88">
        <f>'Lista de precios'!I16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precios'!K16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precios'!M16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28</v>
      </c>
      <c r="B53" s="288"/>
      <c r="C53" s="88">
        <f>'Lista de precios'!C17</f>
        <v>742.875</v>
      </c>
      <c r="D53" s="98">
        <f t="shared" si="1"/>
        <v>0</v>
      </c>
      <c r="E53" s="288"/>
      <c r="F53" s="88">
        <f>'Lista de precios'!C17</f>
        <v>742.875</v>
      </c>
      <c r="G53" s="89">
        <f t="shared" si="2"/>
        <v>0</v>
      </c>
      <c r="H53" s="288"/>
      <c r="I53" s="88">
        <f>'Lista de precios'!E17</f>
        <v>0</v>
      </c>
      <c r="J53" s="98">
        <f t="shared" si="3"/>
        <v>0</v>
      </c>
      <c r="K53" s="289"/>
      <c r="L53" s="88">
        <v>613.19999999999993</v>
      </c>
      <c r="M53" s="89">
        <f t="shared" si="4"/>
        <v>0</v>
      </c>
      <c r="N53" s="288"/>
      <c r="O53" s="88">
        <f>'Lista de precios'!G17</f>
        <v>0</v>
      </c>
      <c r="P53" s="98">
        <f t="shared" si="5"/>
        <v>0</v>
      </c>
      <c r="Q53" s="288"/>
      <c r="R53" s="88">
        <f>'Lista de precios'!G17</f>
        <v>0</v>
      </c>
      <c r="S53" s="89">
        <f t="shared" si="6"/>
        <v>0</v>
      </c>
      <c r="T53" s="288"/>
      <c r="U53" s="88">
        <f>'Lista de precios'!I17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precios'!K17</f>
        <v>0</v>
      </c>
      <c r="AB53" s="98">
        <f t="shared" si="10"/>
        <v>0</v>
      </c>
      <c r="AC53" s="289"/>
      <c r="AD53" s="88">
        <f t="shared" si="11"/>
        <v>0</v>
      </c>
      <c r="AE53" s="89">
        <f t="shared" si="12"/>
        <v>0</v>
      </c>
      <c r="AF53" s="288"/>
      <c r="AG53" s="88">
        <f>'Lista de precios'!M17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29</v>
      </c>
      <c r="B54" s="288"/>
      <c r="C54" s="88">
        <f>'Lista de precios'!C18</f>
        <v>3289.875</v>
      </c>
      <c r="D54" s="98">
        <f t="shared" si="1"/>
        <v>0</v>
      </c>
      <c r="E54" s="289"/>
      <c r="F54" s="88">
        <f>'Lista de precios'!C18</f>
        <v>3289.875</v>
      </c>
      <c r="G54" s="89">
        <f t="shared" si="2"/>
        <v>0</v>
      </c>
      <c r="H54" s="288"/>
      <c r="I54" s="88">
        <f>'Lista de precios'!E18</f>
        <v>0</v>
      </c>
      <c r="J54" s="98">
        <f t="shared" si="3"/>
        <v>0</v>
      </c>
      <c r="K54" s="289"/>
      <c r="L54" s="88">
        <v>2715.6</v>
      </c>
      <c r="M54" s="89">
        <f t="shared" si="4"/>
        <v>0</v>
      </c>
      <c r="N54" s="288"/>
      <c r="O54" s="88">
        <f>'Lista de precios'!G18</f>
        <v>0</v>
      </c>
      <c r="P54" s="98">
        <f t="shared" si="5"/>
        <v>0</v>
      </c>
      <c r="Q54" s="289"/>
      <c r="R54" s="88">
        <f>'Lista de precios'!G18</f>
        <v>0</v>
      </c>
      <c r="S54" s="89">
        <f t="shared" si="6"/>
        <v>0</v>
      </c>
      <c r="T54" s="288"/>
      <c r="U54" s="88">
        <f>'Lista de precios'!I18</f>
        <v>0</v>
      </c>
      <c r="V54" s="98">
        <f t="shared" si="7"/>
        <v>0</v>
      </c>
      <c r="W54" s="289"/>
      <c r="X54" s="88">
        <f t="shared" si="8"/>
        <v>0</v>
      </c>
      <c r="Y54" s="89">
        <f t="shared" si="9"/>
        <v>0</v>
      </c>
      <c r="Z54" s="289"/>
      <c r="AA54" s="88">
        <f>'Lista de precios'!K18</f>
        <v>0</v>
      </c>
      <c r="AB54" s="98">
        <f t="shared" si="10"/>
        <v>0</v>
      </c>
      <c r="AC54" s="289"/>
      <c r="AD54" s="88">
        <f t="shared" si="11"/>
        <v>0</v>
      </c>
      <c r="AE54" s="89">
        <f t="shared" si="12"/>
        <v>0</v>
      </c>
      <c r="AF54" s="288"/>
      <c r="AG54" s="88">
        <f>'Lista de precios'!M18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30</v>
      </c>
      <c r="B55" s="289"/>
      <c r="C55" s="88">
        <f>'Lista de precios'!C19</f>
        <v>530.625</v>
      </c>
      <c r="D55" s="98">
        <f t="shared" si="1"/>
        <v>0</v>
      </c>
      <c r="E55" s="289"/>
      <c r="F55" s="88">
        <f>'Lista de precios'!C19</f>
        <v>530.625</v>
      </c>
      <c r="G55" s="89">
        <f t="shared" si="2"/>
        <v>0</v>
      </c>
      <c r="H55" s="288"/>
      <c r="I55" s="88">
        <f>'Lista de precios'!E19</f>
        <v>0</v>
      </c>
      <c r="J55" s="98">
        <f t="shared" si="3"/>
        <v>0</v>
      </c>
      <c r="K55" s="289"/>
      <c r="L55" s="88">
        <v>438</v>
      </c>
      <c r="M55" s="89">
        <f t="shared" si="4"/>
        <v>0</v>
      </c>
      <c r="N55" s="289"/>
      <c r="O55" s="88">
        <f>'Lista de precios'!G19</f>
        <v>0</v>
      </c>
      <c r="P55" s="98">
        <f t="shared" si="5"/>
        <v>0</v>
      </c>
      <c r="Q55" s="289"/>
      <c r="R55" s="88">
        <f>'Lista de precios'!G19</f>
        <v>0</v>
      </c>
      <c r="S55" s="89">
        <f t="shared" si="6"/>
        <v>0</v>
      </c>
      <c r="T55" s="288"/>
      <c r="U55" s="88">
        <f>'Lista de precios'!I19</f>
        <v>0</v>
      </c>
      <c r="V55" s="98">
        <f t="shared" si="7"/>
        <v>0</v>
      </c>
      <c r="W55" s="289"/>
      <c r="X55" s="88">
        <f t="shared" si="8"/>
        <v>0</v>
      </c>
      <c r="Y55" s="89">
        <f t="shared" si="9"/>
        <v>0</v>
      </c>
      <c r="Z55" s="288"/>
      <c r="AA55" s="88">
        <f>'Lista de precios'!K19</f>
        <v>0</v>
      </c>
      <c r="AB55" s="98">
        <f t="shared" si="10"/>
        <v>0</v>
      </c>
      <c r="AC55" s="289"/>
      <c r="AD55" s="88">
        <f t="shared" si="11"/>
        <v>0</v>
      </c>
      <c r="AE55" s="89">
        <f t="shared" si="12"/>
        <v>0</v>
      </c>
      <c r="AF55" s="288"/>
      <c r="AG55" s="88">
        <f>'Lista de precios'!M19</f>
        <v>0</v>
      </c>
      <c r="AH55" s="98">
        <f t="shared" si="13"/>
        <v>0</v>
      </c>
      <c r="AI55" s="289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31</v>
      </c>
      <c r="B56" s="288"/>
      <c r="C56" s="88">
        <f>'Lista de precios'!C20</f>
        <v>647.36249999999995</v>
      </c>
      <c r="D56" s="98">
        <f t="shared" si="1"/>
        <v>0</v>
      </c>
      <c r="E56" s="288"/>
      <c r="F56" s="88">
        <f>'Lista de precios'!C20</f>
        <v>647.36249999999995</v>
      </c>
      <c r="G56" s="89">
        <f t="shared" si="2"/>
        <v>0</v>
      </c>
      <c r="H56" s="288"/>
      <c r="I56" s="88">
        <f>'Lista de precios'!E20</f>
        <v>0</v>
      </c>
      <c r="J56" s="98">
        <f t="shared" si="3"/>
        <v>0</v>
      </c>
      <c r="K56" s="288"/>
      <c r="L56" s="88">
        <v>534.36</v>
      </c>
      <c r="M56" s="89">
        <f t="shared" si="4"/>
        <v>0</v>
      </c>
      <c r="N56" s="288"/>
      <c r="O56" s="88">
        <f>'Lista de precios'!G20</f>
        <v>0</v>
      </c>
      <c r="P56" s="98">
        <f t="shared" si="5"/>
        <v>0</v>
      </c>
      <c r="Q56" s="288"/>
      <c r="R56" s="88">
        <f>'Lista de precios'!G20</f>
        <v>0</v>
      </c>
      <c r="S56" s="89">
        <f t="shared" si="6"/>
        <v>0</v>
      </c>
      <c r="T56" s="288"/>
      <c r="U56" s="88">
        <f>'Lista de precios'!I20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precios'!K20</f>
        <v>0</v>
      </c>
      <c r="AB56" s="98">
        <f t="shared" si="10"/>
        <v>0</v>
      </c>
      <c r="AC56" s="289"/>
      <c r="AD56" s="88">
        <f t="shared" si="11"/>
        <v>0</v>
      </c>
      <c r="AE56" s="89">
        <f t="shared" si="12"/>
        <v>0</v>
      </c>
      <c r="AF56" s="288"/>
      <c r="AG56" s="88">
        <f>'Lista de precios'!M20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32</v>
      </c>
      <c r="B57" s="289">
        <v>1</v>
      </c>
      <c r="C57" s="88">
        <f>'Lista de precios'!C21</f>
        <v>4775.625</v>
      </c>
      <c r="D57" s="98">
        <f t="shared" si="1"/>
        <v>4775.625</v>
      </c>
      <c r="E57" s="289">
        <v>1</v>
      </c>
      <c r="F57" s="88">
        <f>'Lista de precios'!C21</f>
        <v>4775.625</v>
      </c>
      <c r="G57" s="89">
        <f t="shared" si="2"/>
        <v>4775.625</v>
      </c>
      <c r="H57" s="289"/>
      <c r="I57" s="88">
        <f>'Lista de precios'!E21</f>
        <v>0</v>
      </c>
      <c r="J57" s="98">
        <f t="shared" si="3"/>
        <v>0</v>
      </c>
      <c r="K57" s="289"/>
      <c r="L57" s="88">
        <v>3942</v>
      </c>
      <c r="M57" s="89">
        <f t="shared" si="4"/>
        <v>0</v>
      </c>
      <c r="N57" s="289"/>
      <c r="O57" s="88">
        <f>'Lista de precios'!G21</f>
        <v>0</v>
      </c>
      <c r="P57" s="98">
        <f t="shared" si="5"/>
        <v>0</v>
      </c>
      <c r="Q57" s="289"/>
      <c r="R57" s="88">
        <f>'Lista de precios'!G21</f>
        <v>0</v>
      </c>
      <c r="S57" s="89">
        <f t="shared" si="6"/>
        <v>0</v>
      </c>
      <c r="T57" s="289"/>
      <c r="U57" s="88">
        <f>'Lista de precios'!I21</f>
        <v>0</v>
      </c>
      <c r="V57" s="98">
        <f t="shared" si="7"/>
        <v>0</v>
      </c>
      <c r="W57" s="289"/>
      <c r="X57" s="88">
        <f t="shared" si="8"/>
        <v>0</v>
      </c>
      <c r="Y57" s="89">
        <f t="shared" si="9"/>
        <v>0</v>
      </c>
      <c r="Z57" s="289"/>
      <c r="AA57" s="88">
        <f>'Lista de precios'!K21</f>
        <v>0</v>
      </c>
      <c r="AB57" s="98">
        <f t="shared" si="10"/>
        <v>0</v>
      </c>
      <c r="AC57" s="289"/>
      <c r="AD57" s="88">
        <f t="shared" si="11"/>
        <v>0</v>
      </c>
      <c r="AE57" s="89">
        <f t="shared" si="12"/>
        <v>0</v>
      </c>
      <c r="AF57" s="289"/>
      <c r="AG57" s="88">
        <f>'Lista de precios'!M21</f>
        <v>0</v>
      </c>
      <c r="AH57" s="98">
        <f t="shared" si="13"/>
        <v>0</v>
      </c>
      <c r="AI57" s="289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33</v>
      </c>
      <c r="B58" s="289">
        <v>1</v>
      </c>
      <c r="C58" s="88">
        <f>'Lista de precios'!C22</f>
        <v>4775.625</v>
      </c>
      <c r="D58" s="98">
        <f t="shared" si="1"/>
        <v>4775.625</v>
      </c>
      <c r="E58" s="289">
        <v>1</v>
      </c>
      <c r="F58" s="88">
        <f>'Lista de precios'!C22</f>
        <v>4775.625</v>
      </c>
      <c r="G58" s="89">
        <f t="shared" si="2"/>
        <v>4775.625</v>
      </c>
      <c r="H58" s="289"/>
      <c r="I58" s="88">
        <f>'Lista de precios'!E22</f>
        <v>0</v>
      </c>
      <c r="J58" s="98">
        <f t="shared" si="3"/>
        <v>0</v>
      </c>
      <c r="K58" s="289"/>
      <c r="L58" s="88">
        <v>3942</v>
      </c>
      <c r="M58" s="89">
        <f t="shared" si="4"/>
        <v>0</v>
      </c>
      <c r="N58" s="289"/>
      <c r="O58" s="88">
        <f>'Lista de precios'!G22</f>
        <v>0</v>
      </c>
      <c r="P58" s="98">
        <f t="shared" si="5"/>
        <v>0</v>
      </c>
      <c r="Q58" s="289"/>
      <c r="R58" s="88">
        <f>'Lista de precios'!G22</f>
        <v>0</v>
      </c>
      <c r="S58" s="89">
        <f t="shared" si="6"/>
        <v>0</v>
      </c>
      <c r="T58" s="289"/>
      <c r="U58" s="88">
        <f>'Lista de precios'!I22</f>
        <v>0</v>
      </c>
      <c r="V58" s="98">
        <f t="shared" si="7"/>
        <v>0</v>
      </c>
      <c r="W58" s="289"/>
      <c r="X58" s="88">
        <f t="shared" si="8"/>
        <v>0</v>
      </c>
      <c r="Y58" s="89">
        <f t="shared" si="9"/>
        <v>0</v>
      </c>
      <c r="Z58" s="289"/>
      <c r="AA58" s="88">
        <f>'Lista de precios'!K22</f>
        <v>0</v>
      </c>
      <c r="AB58" s="98">
        <f t="shared" si="10"/>
        <v>0</v>
      </c>
      <c r="AC58" s="289"/>
      <c r="AD58" s="88">
        <f t="shared" si="11"/>
        <v>0</v>
      </c>
      <c r="AE58" s="89">
        <f t="shared" si="12"/>
        <v>0</v>
      </c>
      <c r="AF58" s="289"/>
      <c r="AG58" s="88">
        <f>'Lista de precios'!M22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34</v>
      </c>
      <c r="B59" s="288"/>
      <c r="C59" s="88">
        <f>'Lista de precios'!C23</f>
        <v>4775.625</v>
      </c>
      <c r="D59" s="98">
        <f t="shared" si="1"/>
        <v>0</v>
      </c>
      <c r="E59" s="288"/>
      <c r="F59" s="88">
        <f>'Lista de precios'!C23</f>
        <v>4775.625</v>
      </c>
      <c r="G59" s="89">
        <f t="shared" si="2"/>
        <v>0</v>
      </c>
      <c r="H59" s="288"/>
      <c r="I59" s="88">
        <f>'Lista de precios'!E23</f>
        <v>0</v>
      </c>
      <c r="J59" s="98">
        <f t="shared" si="3"/>
        <v>0</v>
      </c>
      <c r="K59" s="288"/>
      <c r="L59" s="88">
        <v>3942</v>
      </c>
      <c r="M59" s="89">
        <f t="shared" si="4"/>
        <v>0</v>
      </c>
      <c r="N59" s="288"/>
      <c r="O59" s="88">
        <f>'Lista de precios'!G23</f>
        <v>0</v>
      </c>
      <c r="P59" s="98">
        <f t="shared" si="5"/>
        <v>0</v>
      </c>
      <c r="Q59" s="288"/>
      <c r="R59" s="88">
        <f>'Lista de precios'!G23</f>
        <v>0</v>
      </c>
      <c r="S59" s="89">
        <f t="shared" si="6"/>
        <v>0</v>
      </c>
      <c r="T59" s="288"/>
      <c r="U59" s="88">
        <f>'Lista de precios'!I23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precios'!K23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precios'!M23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35</v>
      </c>
      <c r="B60" s="288"/>
      <c r="C60" s="88">
        <f>'Lista de precios'!C24</f>
        <v>4775.625</v>
      </c>
      <c r="D60" s="98">
        <f t="shared" si="1"/>
        <v>0</v>
      </c>
      <c r="E60" s="288"/>
      <c r="F60" s="88">
        <f>'Lista de precios'!C24</f>
        <v>4775.625</v>
      </c>
      <c r="G60" s="89">
        <f t="shared" si="2"/>
        <v>0</v>
      </c>
      <c r="H60" s="288"/>
      <c r="I60" s="88">
        <f>'Lista de precios'!E24</f>
        <v>0</v>
      </c>
      <c r="J60" s="98">
        <f t="shared" si="3"/>
        <v>0</v>
      </c>
      <c r="K60" s="288"/>
      <c r="L60" s="88">
        <v>3942</v>
      </c>
      <c r="M60" s="89">
        <f t="shared" si="4"/>
        <v>0</v>
      </c>
      <c r="N60" s="288"/>
      <c r="O60" s="88">
        <f>'Lista de precios'!G24</f>
        <v>0</v>
      </c>
      <c r="P60" s="98">
        <f t="shared" si="5"/>
        <v>0</v>
      </c>
      <c r="Q60" s="288"/>
      <c r="R60" s="88">
        <f>'Lista de precios'!G24</f>
        <v>0</v>
      </c>
      <c r="S60" s="89">
        <f t="shared" si="6"/>
        <v>0</v>
      </c>
      <c r="T60" s="288"/>
      <c r="U60" s="88">
        <f>'Lista de precios'!I24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precios'!K24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precios'!M24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36</v>
      </c>
      <c r="B61" s="289">
        <v>1</v>
      </c>
      <c r="C61" s="88">
        <f>'Lista de precios'!C25</f>
        <v>1379.625</v>
      </c>
      <c r="D61" s="98">
        <f t="shared" si="1"/>
        <v>1379.625</v>
      </c>
      <c r="E61" s="289">
        <v>1</v>
      </c>
      <c r="F61" s="88">
        <f>'Lista de precios'!C25</f>
        <v>1379.625</v>
      </c>
      <c r="G61" s="89">
        <f t="shared" si="2"/>
        <v>1379.625</v>
      </c>
      <c r="H61" s="289"/>
      <c r="I61" s="88">
        <f>'Lista de precios'!E25</f>
        <v>0</v>
      </c>
      <c r="J61" s="98">
        <f t="shared" si="3"/>
        <v>0</v>
      </c>
      <c r="K61" s="289"/>
      <c r="L61" s="88">
        <v>1138.8</v>
      </c>
      <c r="M61" s="89">
        <f t="shared" si="4"/>
        <v>0</v>
      </c>
      <c r="N61" s="289"/>
      <c r="O61" s="88">
        <f>'Lista de precios'!G25</f>
        <v>0</v>
      </c>
      <c r="P61" s="98">
        <f t="shared" si="5"/>
        <v>0</v>
      </c>
      <c r="Q61" s="289"/>
      <c r="R61" s="88">
        <f>'Lista de precios'!G25</f>
        <v>0</v>
      </c>
      <c r="S61" s="89">
        <f t="shared" si="6"/>
        <v>0</v>
      </c>
      <c r="T61" s="289"/>
      <c r="U61" s="88">
        <f>'Lista de precios'!I25</f>
        <v>0</v>
      </c>
      <c r="V61" s="98">
        <f t="shared" si="7"/>
        <v>0</v>
      </c>
      <c r="W61" s="289"/>
      <c r="X61" s="88">
        <f t="shared" si="8"/>
        <v>0</v>
      </c>
      <c r="Y61" s="89">
        <f t="shared" si="9"/>
        <v>0</v>
      </c>
      <c r="Z61" s="289"/>
      <c r="AA61" s="88">
        <f>'Lista de precios'!K25</f>
        <v>0</v>
      </c>
      <c r="AB61" s="98">
        <f t="shared" si="10"/>
        <v>0</v>
      </c>
      <c r="AC61" s="289"/>
      <c r="AD61" s="88">
        <f t="shared" si="11"/>
        <v>0</v>
      </c>
      <c r="AE61" s="89">
        <f t="shared" si="12"/>
        <v>0</v>
      </c>
      <c r="AF61" s="289"/>
      <c r="AG61" s="88">
        <f>'Lista de precios'!M25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37</v>
      </c>
      <c r="B62" s="288"/>
      <c r="C62" s="88">
        <f>'Lista de precios'!C26</f>
        <v>2568.2249999999999</v>
      </c>
      <c r="D62" s="89">
        <f t="shared" si="1"/>
        <v>0</v>
      </c>
      <c r="E62" s="288"/>
      <c r="F62" s="88">
        <f>'Lista de precios'!C26</f>
        <v>2568.2249999999999</v>
      </c>
      <c r="G62" s="89">
        <f t="shared" si="2"/>
        <v>0</v>
      </c>
      <c r="H62" s="288"/>
      <c r="I62" s="88">
        <f>'Lista de precios'!E26</f>
        <v>0</v>
      </c>
      <c r="J62" s="89">
        <f t="shared" si="3"/>
        <v>0</v>
      </c>
      <c r="K62" s="288"/>
      <c r="L62" s="88">
        <v>2119.92</v>
      </c>
      <c r="M62" s="89">
        <f t="shared" si="4"/>
        <v>0</v>
      </c>
      <c r="N62" s="289"/>
      <c r="O62" s="88">
        <f>'Lista de precios'!G26</f>
        <v>0</v>
      </c>
      <c r="P62" s="89">
        <f t="shared" si="5"/>
        <v>0</v>
      </c>
      <c r="Q62" s="288"/>
      <c r="R62" s="88">
        <f>'Lista de precios'!G26</f>
        <v>0</v>
      </c>
      <c r="S62" s="89">
        <f t="shared" si="6"/>
        <v>0</v>
      </c>
      <c r="T62" s="288"/>
      <c r="U62" s="88">
        <f>'Lista de precios'!I26</f>
        <v>0</v>
      </c>
      <c r="V62" s="89">
        <f t="shared" si="7"/>
        <v>0</v>
      </c>
      <c r="W62" s="289"/>
      <c r="X62" s="88">
        <f t="shared" si="8"/>
        <v>0</v>
      </c>
      <c r="Y62" s="89">
        <f t="shared" si="9"/>
        <v>0</v>
      </c>
      <c r="Z62" s="288"/>
      <c r="AA62" s="88">
        <f>'Lista de precios'!K26</f>
        <v>0</v>
      </c>
      <c r="AB62" s="89">
        <f t="shared" si="10"/>
        <v>0</v>
      </c>
      <c r="AC62" s="289"/>
      <c r="AD62" s="88">
        <f t="shared" si="11"/>
        <v>0</v>
      </c>
      <c r="AE62" s="89">
        <f t="shared" si="12"/>
        <v>0</v>
      </c>
      <c r="AF62" s="288"/>
      <c r="AG62" s="88">
        <f>'Lista de precios'!M26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38</v>
      </c>
      <c r="B63" s="288"/>
      <c r="C63" s="88">
        <f>'Lista de precios'!C27</f>
        <v>51258.375</v>
      </c>
      <c r="D63" s="89">
        <f t="shared" si="1"/>
        <v>0</v>
      </c>
      <c r="E63" s="288"/>
      <c r="F63" s="88">
        <f>'Lista de precios'!C27</f>
        <v>51258.375</v>
      </c>
      <c r="G63" s="89">
        <f t="shared" si="2"/>
        <v>0</v>
      </c>
      <c r="H63" s="288"/>
      <c r="I63" s="88">
        <f>'Lista de precios'!E27</f>
        <v>0</v>
      </c>
      <c r="J63" s="89">
        <f t="shared" si="3"/>
        <v>0</v>
      </c>
      <c r="K63" s="288"/>
      <c r="L63" s="88">
        <v>42310.799999999996</v>
      </c>
      <c r="M63" s="89">
        <f t="shared" si="4"/>
        <v>0</v>
      </c>
      <c r="N63" s="288"/>
      <c r="O63" s="88">
        <f>'Lista de precios'!G27</f>
        <v>0</v>
      </c>
      <c r="P63" s="89">
        <f t="shared" si="5"/>
        <v>0</v>
      </c>
      <c r="Q63" s="288"/>
      <c r="R63" s="88">
        <f>'Lista de precios'!G27</f>
        <v>0</v>
      </c>
      <c r="S63" s="89">
        <f t="shared" si="6"/>
        <v>0</v>
      </c>
      <c r="T63" s="288"/>
      <c r="U63" s="88">
        <f>'Lista de precios'!I27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precios'!K27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precios'!M27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39</v>
      </c>
      <c r="B64" s="288"/>
      <c r="C64" s="88">
        <f>'Lista de precios'!C28</f>
        <v>700.42500000000007</v>
      </c>
      <c r="D64" s="89">
        <f t="shared" si="1"/>
        <v>0</v>
      </c>
      <c r="E64" s="289"/>
      <c r="F64" s="88">
        <f>'Lista de precios'!C28</f>
        <v>700.42500000000007</v>
      </c>
      <c r="G64" s="89">
        <f t="shared" si="2"/>
        <v>0</v>
      </c>
      <c r="H64" s="288"/>
      <c r="I64" s="88">
        <f>'Lista de precios'!E28</f>
        <v>0</v>
      </c>
      <c r="J64" s="89">
        <f t="shared" si="3"/>
        <v>0</v>
      </c>
      <c r="K64" s="288"/>
      <c r="L64" s="88">
        <v>578.16000000000008</v>
      </c>
      <c r="M64" s="89">
        <f t="shared" si="4"/>
        <v>0</v>
      </c>
      <c r="N64" s="289"/>
      <c r="O64" s="88">
        <f>'Lista de precios'!G28</f>
        <v>0</v>
      </c>
      <c r="P64" s="89">
        <f t="shared" si="5"/>
        <v>0</v>
      </c>
      <c r="Q64" s="289"/>
      <c r="R64" s="88">
        <f>'Lista de precios'!G28</f>
        <v>0</v>
      </c>
      <c r="S64" s="89">
        <f t="shared" si="6"/>
        <v>0</v>
      </c>
      <c r="T64" s="288"/>
      <c r="U64" s="88">
        <f>'Lista de precios'!I28</f>
        <v>0</v>
      </c>
      <c r="V64" s="89">
        <f t="shared" si="7"/>
        <v>0</v>
      </c>
      <c r="W64" s="289"/>
      <c r="X64" s="88">
        <f t="shared" si="8"/>
        <v>0</v>
      </c>
      <c r="Y64" s="89">
        <f t="shared" si="9"/>
        <v>0</v>
      </c>
      <c r="Z64" s="288"/>
      <c r="AA64" s="88">
        <f>'Lista de precios'!K28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precios'!M28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40</v>
      </c>
      <c r="B65" s="288"/>
      <c r="C65" s="88">
        <f>'Lista de precios'!C29</f>
        <v>26000.625</v>
      </c>
      <c r="D65" s="89">
        <f t="shared" si="1"/>
        <v>0</v>
      </c>
      <c r="E65" s="288"/>
      <c r="F65" s="88">
        <f>'Lista de precios'!C29</f>
        <v>26000.625</v>
      </c>
      <c r="G65" s="89">
        <f t="shared" si="2"/>
        <v>0</v>
      </c>
      <c r="H65" s="288"/>
      <c r="I65" s="88">
        <f>'Lista de precios'!E29</f>
        <v>0</v>
      </c>
      <c r="J65" s="89">
        <f t="shared" si="3"/>
        <v>0</v>
      </c>
      <c r="K65" s="288"/>
      <c r="L65" s="88">
        <v>13140</v>
      </c>
      <c r="M65" s="89">
        <f t="shared" si="4"/>
        <v>0</v>
      </c>
      <c r="N65" s="288"/>
      <c r="O65" s="88">
        <f>'Lista de precios'!G29</f>
        <v>0</v>
      </c>
      <c r="P65" s="89">
        <f t="shared" si="5"/>
        <v>0</v>
      </c>
      <c r="Q65" s="288"/>
      <c r="R65" s="88">
        <f>'Lista de precios'!G29</f>
        <v>0</v>
      </c>
      <c r="S65" s="89">
        <f t="shared" si="6"/>
        <v>0</v>
      </c>
      <c r="T65" s="288"/>
      <c r="U65" s="88">
        <f>'Lista de precios'!I29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precios'!K29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precios'!M29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8" t="s">
        <v>41</v>
      </c>
      <c r="B66" s="288"/>
      <c r="C66" s="88">
        <f>'Lista de precios'!C30</f>
        <v>711.03750000000002</v>
      </c>
      <c r="D66" s="89">
        <f t="shared" si="1"/>
        <v>0</v>
      </c>
      <c r="E66" s="288"/>
      <c r="F66" s="88">
        <f>'Lista de precios'!C30</f>
        <v>711.03750000000002</v>
      </c>
      <c r="G66" s="89">
        <f t="shared" si="2"/>
        <v>0</v>
      </c>
      <c r="H66" s="288"/>
      <c r="I66" s="88"/>
      <c r="J66" s="89"/>
      <c r="K66" s="288"/>
      <c r="L66" s="88"/>
      <c r="M66" s="89"/>
      <c r="N66" s="288"/>
      <c r="O66" s="88"/>
      <c r="P66" s="89"/>
      <c r="Q66" s="288"/>
      <c r="R66" s="88"/>
      <c r="S66" s="89"/>
      <c r="T66" s="288"/>
      <c r="U66" s="88">
        <f>'Lista de precios'!I30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precios'!K30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precios'!M30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09" t="s">
        <v>42</v>
      </c>
      <c r="B67" s="290"/>
      <c r="C67" s="88">
        <f>'Lista de precios'!C31</f>
        <v>849</v>
      </c>
      <c r="D67" s="89">
        <f t="shared" si="1"/>
        <v>0</v>
      </c>
      <c r="E67" s="290"/>
      <c r="F67" s="88">
        <f>'Lista de precios'!C31</f>
        <v>849</v>
      </c>
      <c r="G67" s="89">
        <f t="shared" si="2"/>
        <v>0</v>
      </c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104"/>
      <c r="V67" s="105"/>
      <c r="W67" s="290"/>
      <c r="X67" s="104"/>
      <c r="Y67" s="105"/>
      <c r="Z67" s="290"/>
      <c r="AA67" s="104"/>
      <c r="AB67" s="105"/>
      <c r="AC67" s="290"/>
      <c r="AD67" s="104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13" t="s">
        <v>43</v>
      </c>
      <c r="B68" s="290"/>
      <c r="C68" s="88">
        <f>'Lista de precios'!C32</f>
        <v>530.625</v>
      </c>
      <c r="D68" s="89">
        <f t="shared" si="1"/>
        <v>0</v>
      </c>
      <c r="E68" s="290"/>
      <c r="F68" s="88">
        <f>'Lista de precios'!C32</f>
        <v>530.625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09" t="s">
        <v>44</v>
      </c>
      <c r="B69" s="290"/>
      <c r="C69" s="88">
        <f>'Lista de precios'!C33</f>
        <v>1061.25</v>
      </c>
      <c r="D69" s="89">
        <f t="shared" si="1"/>
        <v>0</v>
      </c>
      <c r="E69" s="290"/>
      <c r="F69" s="88">
        <f>'Lista de precios'!C33</f>
        <v>1061.25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40" t="s">
        <v>147</v>
      </c>
      <c r="B70" s="290"/>
      <c r="C70" s="88">
        <f>'Lista de precios'!C34</f>
        <v>3576.4124999999999</v>
      </c>
      <c r="D70" s="89">
        <f t="shared" si="1"/>
        <v>0</v>
      </c>
      <c r="E70" s="290"/>
      <c r="F70" s="88">
        <f>'Lista de precios'!C34</f>
        <v>3576.4124999999999</v>
      </c>
      <c r="G70" s="89">
        <f t="shared" si="2"/>
        <v>0</v>
      </c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293" t="s">
        <v>96</v>
      </c>
      <c r="B71" s="290"/>
      <c r="C71" s="294"/>
      <c r="D71" s="236">
        <f>SUM(D43:D70)</f>
        <v>16024.875</v>
      </c>
      <c r="E71" s="295"/>
      <c r="F71" s="296"/>
      <c r="G71" s="237">
        <f>SUM(G43:G70)</f>
        <v>23538.525000000001</v>
      </c>
      <c r="H71" s="290"/>
      <c r="I71" s="294"/>
      <c r="J71" s="236">
        <f>SUM(J43:J66)</f>
        <v>0</v>
      </c>
      <c r="K71" s="295"/>
      <c r="L71" s="296"/>
      <c r="M71" s="237">
        <f>SUM(M43:M66)</f>
        <v>0</v>
      </c>
      <c r="N71" s="290"/>
      <c r="O71" s="294"/>
      <c r="P71" s="236">
        <f>SUM(P43:P66)</f>
        <v>0</v>
      </c>
      <c r="Q71" s="295"/>
      <c r="R71" s="296"/>
      <c r="S71" s="237">
        <f>SUM(S43:S66)</f>
        <v>0</v>
      </c>
      <c r="T71" s="290"/>
      <c r="U71" s="294"/>
      <c r="V71" s="236">
        <f>SUM(V43:V66)</f>
        <v>0</v>
      </c>
      <c r="W71" s="295"/>
      <c r="X71" s="296"/>
      <c r="Y71" s="237">
        <f>SUM(Y43:Y66)</f>
        <v>0</v>
      </c>
      <c r="Z71" s="290"/>
      <c r="AA71" s="294"/>
      <c r="AB71" s="236">
        <f>SUM(AB43:AB66)</f>
        <v>0</v>
      </c>
      <c r="AC71" s="295"/>
      <c r="AD71" s="296"/>
      <c r="AE71" s="237">
        <f>SUM(AE43:AE66)</f>
        <v>0</v>
      </c>
      <c r="AF71" s="290"/>
      <c r="AG71" s="294"/>
      <c r="AH71" s="236">
        <f>SUM(AH43:AH66)</f>
        <v>0</v>
      </c>
      <c r="AI71" s="295"/>
      <c r="AJ71" s="296"/>
      <c r="AK71" s="237">
        <f>SUM(AK43:AK66)</f>
        <v>0</v>
      </c>
    </row>
    <row r="72" spans="1:37" ht="15.75" customHeight="1">
      <c r="A72" s="297" t="s">
        <v>97</v>
      </c>
      <c r="B72" s="456">
        <f>D71+G71</f>
        <v>39563.4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20" priority="1" operator="lessThan">
      <formula>0</formula>
    </cfRule>
  </conditionalFormatting>
  <conditionalFormatting sqref="A1:AK1019">
    <cfRule type="cellIs" dxfId="1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175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57"/>
      <c r="E4" s="465" t="s">
        <v>11</v>
      </c>
      <c r="F4" s="415"/>
      <c r="G4" s="416"/>
      <c r="H4" s="466" t="s">
        <v>12</v>
      </c>
      <c r="I4" s="415"/>
      <c r="J4" s="457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9" t="s">
        <v>117</v>
      </c>
      <c r="E5" s="449" t="s">
        <v>115</v>
      </c>
      <c r="F5" s="467" t="s">
        <v>116</v>
      </c>
      <c r="G5" s="468" t="s">
        <v>117</v>
      </c>
      <c r="H5" s="459" t="s">
        <v>115</v>
      </c>
      <c r="I5" s="467" t="s">
        <v>116</v>
      </c>
      <c r="J5" s="469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53"/>
      <c r="E6" s="450"/>
      <c r="F6" s="446"/>
      <c r="G6" s="448"/>
      <c r="H6" s="429"/>
      <c r="I6" s="446"/>
      <c r="J6" s="453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190"/>
      <c r="C7" s="191"/>
      <c r="D7" s="242">
        <v>-253860.96990182859</v>
      </c>
      <c r="E7" s="193"/>
      <c r="F7" s="191"/>
      <c r="G7" s="192">
        <f>D15</f>
        <v>-424040.97534437239</v>
      </c>
      <c r="H7" s="243"/>
      <c r="I7" s="191"/>
      <c r="J7" s="242" t="e">
        <f>G15</f>
        <v>#DIV/0!</v>
      </c>
      <c r="K7" s="193"/>
      <c r="L7" s="191"/>
      <c r="M7" s="192" t="e">
        <f>J15</f>
        <v>#DIV/0!</v>
      </c>
      <c r="N7" s="193"/>
      <c r="O7" s="191"/>
      <c r="P7" s="192" t="e">
        <f>M15</f>
        <v>#DIV/0!</v>
      </c>
      <c r="Q7" s="193"/>
      <c r="R7" s="191"/>
      <c r="S7" s="19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0</v>
      </c>
      <c r="C8" s="196"/>
      <c r="D8" s="242"/>
      <c r="E8" s="193">
        <f>E32</f>
        <v>0</v>
      </c>
      <c r="F8" s="196"/>
      <c r="G8" s="192"/>
      <c r="H8" s="243">
        <f>G32</f>
        <v>0</v>
      </c>
      <c r="I8" s="196"/>
      <c r="J8" s="24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45">
        <f>(D7+B8)/1032.5</f>
        <v>-245.87018876690419</v>
      </c>
      <c r="E9" s="198"/>
      <c r="F9" s="199"/>
      <c r="G9" s="200">
        <f>(G7+E8)/'Lista de precios'!C4</f>
        <v>-399.56746793344865</v>
      </c>
      <c r="H9" s="246"/>
      <c r="I9" s="199"/>
      <c r="J9" s="245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48">
        <f>D9*'Lista de precios'!C4</f>
        <v>-260929.73782887709</v>
      </c>
      <c r="E10" s="202"/>
      <c r="F10" s="203"/>
      <c r="G10" s="204">
        <f>G9*'Lista de precios'!E4</f>
        <v>0</v>
      </c>
      <c r="H10" s="249"/>
      <c r="I10" s="203"/>
      <c r="J10" s="248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125429.13749999998</v>
      </c>
      <c r="D11" s="242"/>
      <c r="E11" s="193"/>
      <c r="F11" s="206">
        <f>H71</f>
        <v>0</v>
      </c>
      <c r="G11" s="192"/>
      <c r="H11" s="243"/>
      <c r="I11" s="206">
        <f>N71</f>
        <v>0</v>
      </c>
      <c r="J11" s="24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CULTIVO!D60</f>
        <v>37682.1000154953</v>
      </c>
      <c r="D12" s="242"/>
      <c r="E12" s="193"/>
      <c r="F12" s="206" t="e">
        <f>CULTIVO!G60</f>
        <v>#DIV/0!</v>
      </c>
      <c r="G12" s="192"/>
      <c r="H12" s="243"/>
      <c r="I12" s="206" t="e">
        <f>CULTIVO!J60</f>
        <v>#DIV/0!</v>
      </c>
      <c r="J12" s="242"/>
      <c r="K12" s="193"/>
      <c r="L12" s="206" t="e">
        <f>CULTIVO!M60</f>
        <v>#DIV/0!</v>
      </c>
      <c r="M12" s="192"/>
      <c r="N12" s="193"/>
      <c r="O12" s="206" t="e">
        <f>CULTIVO!P60</f>
        <v>#DIV/0!</v>
      </c>
      <c r="P12" s="192"/>
      <c r="Q12" s="193"/>
      <c r="R12" s="206" t="e">
        <f>CULTIVO!S60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CULTIVO!D85</f>
        <v>0</v>
      </c>
      <c r="D13" s="242"/>
      <c r="E13" s="193"/>
      <c r="F13" s="206">
        <f>CULTIVO!G83</f>
        <v>0</v>
      </c>
      <c r="G13" s="192"/>
      <c r="H13" s="243"/>
      <c r="I13" s="206">
        <f>CULTIVO!J83</f>
        <v>0</v>
      </c>
      <c r="J13" s="242"/>
      <c r="K13" s="193"/>
      <c r="L13" s="206">
        <f>CULTIVO!M83</f>
        <v>0</v>
      </c>
      <c r="M13" s="192"/>
      <c r="N13" s="193"/>
      <c r="O13" s="206">
        <f>CULTIVO!P83</f>
        <v>0</v>
      </c>
      <c r="P13" s="192"/>
      <c r="Q13" s="193"/>
      <c r="R13" s="206">
        <f>CULTIVO!S83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51"/>
      <c r="E14" s="193"/>
      <c r="F14" s="191"/>
      <c r="G14" s="252"/>
      <c r="H14" s="243"/>
      <c r="I14" s="191"/>
      <c r="J14" s="251"/>
      <c r="K14" s="193"/>
      <c r="L14" s="191"/>
      <c r="M14" s="252"/>
      <c r="N14" s="193"/>
      <c r="O14" s="212"/>
      <c r="P14" s="252"/>
      <c r="Q14" s="193"/>
      <c r="R14" s="191"/>
      <c r="S14" s="25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51">
        <f>D10-C11-C12-C13</f>
        <v>-424040.97534437239</v>
      </c>
      <c r="E15" s="193"/>
      <c r="F15" s="191"/>
      <c r="G15" s="252" t="e">
        <f>G10-F11-F12-F13</f>
        <v>#DIV/0!</v>
      </c>
      <c r="H15" s="243"/>
      <c r="I15" s="191"/>
      <c r="J15" s="251" t="e">
        <f>J10-I11-I12-I13</f>
        <v>#DIV/0!</v>
      </c>
      <c r="K15" s="193"/>
      <c r="L15" s="191"/>
      <c r="M15" s="252" t="e">
        <f>M10-L11-L12-L13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173</v>
      </c>
      <c r="B16" s="269"/>
      <c r="C16" s="270"/>
      <c r="D16" s="271">
        <f>D15/'Lista de precios'!C4</f>
        <v>-399.56746793344865</v>
      </c>
      <c r="E16" s="269"/>
      <c r="F16" s="270"/>
      <c r="G16" s="215" t="e">
        <f>G15/'Lista de precios'!E4</f>
        <v>#DIV/0!</v>
      </c>
      <c r="H16" s="272"/>
      <c r="I16" s="270"/>
      <c r="J16" s="271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59"/>
      <c r="B17" s="273"/>
      <c r="C17" s="273"/>
      <c r="D17" s="273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74" t="s">
        <v>129</v>
      </c>
      <c r="B19" s="274" t="s">
        <v>130</v>
      </c>
      <c r="C19" s="275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C20" s="1"/>
      <c r="D20" s="51"/>
      <c r="E20" s="277"/>
      <c r="F20" s="51"/>
      <c r="G20" s="51"/>
      <c r="H20" s="51"/>
      <c r="I20" s="51"/>
      <c r="J20" s="277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77"/>
      <c r="B21" s="277"/>
      <c r="C21" s="51"/>
      <c r="D21" s="51"/>
      <c r="E21" s="51"/>
      <c r="F21" s="51"/>
      <c r="G21" s="51"/>
      <c r="H21" s="51"/>
      <c r="I21" s="51"/>
      <c r="J21" s="277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277"/>
      <c r="C22" s="51"/>
      <c r="D22" s="51"/>
      <c r="E22" s="51"/>
      <c r="F22" s="51"/>
      <c r="G22" s="51"/>
      <c r="H22" s="51"/>
      <c r="I22" s="51"/>
      <c r="J22" s="51"/>
      <c r="K22" s="51"/>
      <c r="L22" s="277"/>
      <c r="M22" s="277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0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0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1" t="s">
        <v>76</v>
      </c>
      <c r="U39" s="423"/>
      <c r="V39" s="424"/>
      <c r="W39" s="471" t="s">
        <v>77</v>
      </c>
      <c r="X39" s="423"/>
      <c r="Y39" s="424"/>
      <c r="Z39" s="471" t="s">
        <v>78</v>
      </c>
      <c r="AA39" s="423"/>
      <c r="AB39" s="424"/>
      <c r="AC39" s="471" t="s">
        <v>79</v>
      </c>
      <c r="AD39" s="423"/>
      <c r="AE39" s="424"/>
      <c r="AF39" s="471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84" t="s">
        <v>85</v>
      </c>
      <c r="T40" s="283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284" t="s">
        <v>85</v>
      </c>
      <c r="Z40" s="283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284" t="s">
        <v>85</v>
      </c>
      <c r="AF40" s="283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284" t="s">
        <v>85</v>
      </c>
    </row>
    <row r="41" spans="1:37" ht="15.75" customHeight="1">
      <c r="A41" s="282"/>
      <c r="B41" s="285"/>
      <c r="C41" s="78"/>
      <c r="D41" s="286"/>
      <c r="E41" s="206"/>
      <c r="F41" s="81"/>
      <c r="G41" s="203"/>
      <c r="H41" s="285"/>
      <c r="I41" s="78"/>
      <c r="J41" s="286"/>
      <c r="K41" s="206"/>
      <c r="L41" s="81"/>
      <c r="M41" s="203"/>
      <c r="N41" s="285"/>
      <c r="O41" s="78"/>
      <c r="P41" s="286"/>
      <c r="Q41" s="206"/>
      <c r="R41" s="81"/>
      <c r="S41" s="203"/>
      <c r="T41" s="285"/>
      <c r="U41" s="78"/>
      <c r="V41" s="286"/>
      <c r="W41" s="206"/>
      <c r="X41" s="81"/>
      <c r="Y41" s="203"/>
      <c r="Z41" s="285"/>
      <c r="AA41" s="78"/>
      <c r="AB41" s="286"/>
      <c r="AC41" s="206"/>
      <c r="AD41" s="81"/>
      <c r="AE41" s="203"/>
      <c r="AF41" s="285"/>
      <c r="AG41" s="78"/>
      <c r="AH41" s="286"/>
      <c r="AI41" s="206"/>
      <c r="AJ41" s="81"/>
      <c r="AK41" s="203"/>
    </row>
    <row r="42" spans="1:37" ht="15.75" customHeight="1">
      <c r="A42" s="287" t="s">
        <v>18</v>
      </c>
      <c r="B42" s="288"/>
      <c r="C42" s="88">
        <f>'Lista de precios'!C7</f>
        <v>1114.3125</v>
      </c>
      <c r="D42" s="89">
        <f t="shared" ref="D42:D69" si="1">B42*C42</f>
        <v>0</v>
      </c>
      <c r="E42" s="289">
        <v>20</v>
      </c>
      <c r="F42" s="88">
        <f>'Lista de precios'!C7</f>
        <v>1114.3125</v>
      </c>
      <c r="G42" s="89">
        <f t="shared" ref="G42:G69" si="2">F42*E42</f>
        <v>22286.25</v>
      </c>
      <c r="H42" s="288"/>
      <c r="I42" s="88">
        <f>'Lista de precios'!E7</f>
        <v>0</v>
      </c>
      <c r="J42" s="89">
        <f t="shared" ref="J42:J64" si="3">H42*I42</f>
        <v>0</v>
      </c>
      <c r="K42" s="288"/>
      <c r="L42" s="88">
        <f>'Lista de precios'!E7</f>
        <v>0</v>
      </c>
      <c r="M42" s="89">
        <f t="shared" ref="M42:M64" si="4">L42*K42</f>
        <v>0</v>
      </c>
      <c r="N42" s="288"/>
      <c r="O42" s="88">
        <f>'Lista de precios'!G7</f>
        <v>0</v>
      </c>
      <c r="P42" s="89">
        <f t="shared" ref="P42:P64" si="5">N42*O42</f>
        <v>0</v>
      </c>
      <c r="Q42" s="288"/>
      <c r="R42" s="88">
        <f>'Lista de precios'!G7</f>
        <v>0</v>
      </c>
      <c r="S42" s="89">
        <f t="shared" ref="S42:S64" si="6">R42*Q42</f>
        <v>0</v>
      </c>
      <c r="T42" s="288"/>
      <c r="U42" s="88">
        <f>'Lista de precios'!I7</f>
        <v>0</v>
      </c>
      <c r="V42" s="89">
        <f t="shared" ref="V42:V64" si="7">T42*U42</f>
        <v>0</v>
      </c>
      <c r="W42" s="288"/>
      <c r="X42" s="88">
        <f t="shared" ref="X42:X64" si="8">U42</f>
        <v>0</v>
      </c>
      <c r="Y42" s="89">
        <f t="shared" ref="Y42:Y64" si="9">X42*W42</f>
        <v>0</v>
      </c>
      <c r="Z42" s="289"/>
      <c r="AA42" s="88">
        <f>'Lista de precios'!K7</f>
        <v>0</v>
      </c>
      <c r="AB42" s="89">
        <f t="shared" ref="AB42:AB64" si="10">Z42*AA42</f>
        <v>0</v>
      </c>
      <c r="AC42" s="288"/>
      <c r="AD42" s="88">
        <f t="shared" ref="AD42:AD64" si="11">AA42</f>
        <v>0</v>
      </c>
      <c r="AE42" s="89">
        <f t="shared" ref="AE42:AE64" si="12">AD42*AC42</f>
        <v>0</v>
      </c>
      <c r="AF42" s="289"/>
      <c r="AG42" s="88">
        <f>'Lista de precios'!M7</f>
        <v>0</v>
      </c>
      <c r="AH42" s="89">
        <f t="shared" ref="AH42:AH64" si="13">AF42*AG42</f>
        <v>0</v>
      </c>
      <c r="AI42" s="289"/>
      <c r="AJ42" s="88">
        <f t="shared" ref="AJ42:AJ64" si="14">AG42</f>
        <v>0</v>
      </c>
      <c r="AK42" s="89">
        <f t="shared" ref="AK42:AK64" si="15">AJ42*AI42</f>
        <v>0</v>
      </c>
    </row>
    <row r="43" spans="1:37" ht="15.75" customHeight="1">
      <c r="A43" s="287" t="s">
        <v>19</v>
      </c>
      <c r="B43" s="288"/>
      <c r="C43" s="88">
        <f>'Lista de precios'!C8</f>
        <v>1231.05</v>
      </c>
      <c r="D43" s="89">
        <f t="shared" si="1"/>
        <v>0</v>
      </c>
      <c r="E43" s="288"/>
      <c r="F43" s="88">
        <f>'Lista de precios'!C8</f>
        <v>1231.05</v>
      </c>
      <c r="G43" s="89">
        <f t="shared" si="2"/>
        <v>0</v>
      </c>
      <c r="H43" s="288"/>
      <c r="I43" s="88">
        <f>'Lista de precios'!E8</f>
        <v>0</v>
      </c>
      <c r="J43" s="89">
        <f t="shared" si="3"/>
        <v>0</v>
      </c>
      <c r="K43" s="288"/>
      <c r="L43" s="88">
        <f>'Lista de precios'!E8</f>
        <v>0</v>
      </c>
      <c r="M43" s="89">
        <f t="shared" si="4"/>
        <v>0</v>
      </c>
      <c r="N43" s="288"/>
      <c r="O43" s="88">
        <f>'Lista de precios'!G8</f>
        <v>0</v>
      </c>
      <c r="P43" s="89">
        <f t="shared" si="5"/>
        <v>0</v>
      </c>
      <c r="Q43" s="288"/>
      <c r="R43" s="88">
        <f>'Lista de precios'!G8</f>
        <v>0</v>
      </c>
      <c r="S43" s="89">
        <f t="shared" si="6"/>
        <v>0</v>
      </c>
      <c r="T43" s="288"/>
      <c r="U43" s="88">
        <f>'Lista de precios'!I8</f>
        <v>0</v>
      </c>
      <c r="V43" s="89">
        <f t="shared" si="7"/>
        <v>0</v>
      </c>
      <c r="W43" s="288"/>
      <c r="X43" s="88">
        <f t="shared" si="8"/>
        <v>0</v>
      </c>
      <c r="Y43" s="89">
        <f t="shared" si="9"/>
        <v>0</v>
      </c>
      <c r="Z43" s="288"/>
      <c r="AA43" s="88">
        <f>'Lista de precios'!K8</f>
        <v>0</v>
      </c>
      <c r="AB43" s="89">
        <f t="shared" si="10"/>
        <v>0</v>
      </c>
      <c r="AC43" s="288"/>
      <c r="AD43" s="88">
        <f t="shared" si="11"/>
        <v>0</v>
      </c>
      <c r="AE43" s="89">
        <f t="shared" si="12"/>
        <v>0</v>
      </c>
      <c r="AF43" s="288"/>
      <c r="AG43" s="88">
        <f>'Lista de precios'!M8</f>
        <v>0</v>
      </c>
      <c r="AH43" s="89">
        <f t="shared" si="13"/>
        <v>0</v>
      </c>
      <c r="AI43" s="288"/>
      <c r="AJ43" s="88">
        <f t="shared" si="14"/>
        <v>0</v>
      </c>
      <c r="AK43" s="89">
        <f t="shared" si="15"/>
        <v>0</v>
      </c>
    </row>
    <row r="44" spans="1:37" ht="15.75" customHeight="1">
      <c r="A44" s="287" t="s">
        <v>20</v>
      </c>
      <c r="B44" s="288"/>
      <c r="C44" s="88">
        <f>'Lista de precios'!C9</f>
        <v>1273.5</v>
      </c>
      <c r="D44" s="89">
        <f t="shared" si="1"/>
        <v>0</v>
      </c>
      <c r="E44" s="288"/>
      <c r="F44" s="88">
        <f>'Lista de precios'!C9</f>
        <v>1273.5</v>
      </c>
      <c r="G44" s="89">
        <f t="shared" si="2"/>
        <v>0</v>
      </c>
      <c r="H44" s="288"/>
      <c r="I44" s="88">
        <f>'Lista de precios'!E9</f>
        <v>0</v>
      </c>
      <c r="J44" s="89">
        <f t="shared" si="3"/>
        <v>0</v>
      </c>
      <c r="K44" s="288"/>
      <c r="L44" s="88">
        <f>'Lista de precios'!E9</f>
        <v>0</v>
      </c>
      <c r="M44" s="89">
        <f t="shared" si="4"/>
        <v>0</v>
      </c>
      <c r="N44" s="288"/>
      <c r="O44" s="88">
        <f>'Lista de precios'!G9</f>
        <v>0</v>
      </c>
      <c r="P44" s="89">
        <f t="shared" si="5"/>
        <v>0</v>
      </c>
      <c r="Q44" s="288"/>
      <c r="R44" s="88">
        <f>'Lista de precios'!G9</f>
        <v>0</v>
      </c>
      <c r="S44" s="89">
        <f t="shared" si="6"/>
        <v>0</v>
      </c>
      <c r="T44" s="288"/>
      <c r="U44" s="88">
        <f>'Lista de precios'!I9</f>
        <v>0</v>
      </c>
      <c r="V44" s="89">
        <f t="shared" si="7"/>
        <v>0</v>
      </c>
      <c r="W44" s="289"/>
      <c r="X44" s="88">
        <f t="shared" si="8"/>
        <v>0</v>
      </c>
      <c r="Y44" s="89">
        <f t="shared" si="9"/>
        <v>0</v>
      </c>
      <c r="Z44" s="288"/>
      <c r="AA44" s="88">
        <f>'Lista de precios'!K9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8"/>
      <c r="AG44" s="88">
        <f>'Lista de precios'!M9</f>
        <v>0</v>
      </c>
      <c r="AH44" s="89">
        <f t="shared" si="13"/>
        <v>0</v>
      </c>
      <c r="AI44" s="288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21</v>
      </c>
      <c r="B45" s="288"/>
      <c r="C45" s="88">
        <f>'Lista de precios'!C10</f>
        <v>4775.625</v>
      </c>
      <c r="D45" s="89">
        <f t="shared" si="1"/>
        <v>0</v>
      </c>
      <c r="E45" s="288"/>
      <c r="F45" s="88">
        <f>'Lista de precios'!C10</f>
        <v>4775.625</v>
      </c>
      <c r="G45" s="89">
        <f t="shared" si="2"/>
        <v>0</v>
      </c>
      <c r="H45" s="288"/>
      <c r="I45" s="88">
        <f>'Lista de precios'!E10</f>
        <v>0</v>
      </c>
      <c r="J45" s="89">
        <f t="shared" si="3"/>
        <v>0</v>
      </c>
      <c r="K45" s="288"/>
      <c r="L45" s="88">
        <f>'Lista de precios'!E10</f>
        <v>0</v>
      </c>
      <c r="M45" s="89">
        <f t="shared" si="4"/>
        <v>0</v>
      </c>
      <c r="N45" s="288"/>
      <c r="O45" s="88">
        <f>'Lista de precios'!G10</f>
        <v>0</v>
      </c>
      <c r="P45" s="89">
        <f t="shared" si="5"/>
        <v>0</v>
      </c>
      <c r="Q45" s="288"/>
      <c r="R45" s="88">
        <f>'Lista de precios'!G10</f>
        <v>0</v>
      </c>
      <c r="S45" s="89">
        <f t="shared" si="6"/>
        <v>0</v>
      </c>
      <c r="T45" s="288"/>
      <c r="U45" s="88">
        <f>'Lista de precios'!I10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precios'!K10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precios'!M10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6.5" customHeight="1">
      <c r="A46" s="287" t="s">
        <v>22</v>
      </c>
      <c r="B46" s="289"/>
      <c r="C46" s="88">
        <f>'Lista de precios'!C11</f>
        <v>4775.625</v>
      </c>
      <c r="D46" s="98">
        <f t="shared" si="1"/>
        <v>0</v>
      </c>
      <c r="E46" s="288"/>
      <c r="F46" s="88">
        <f>'Lista de precios'!C11</f>
        <v>4775.625</v>
      </c>
      <c r="G46" s="89">
        <f t="shared" si="2"/>
        <v>0</v>
      </c>
      <c r="H46" s="289"/>
      <c r="I46" s="88">
        <f>'Lista de precios'!E11</f>
        <v>0</v>
      </c>
      <c r="J46" s="98">
        <f t="shared" si="3"/>
        <v>0</v>
      </c>
      <c r="K46" s="289"/>
      <c r="L46" s="88">
        <f>'Lista de precios'!E11</f>
        <v>0</v>
      </c>
      <c r="M46" s="89">
        <f t="shared" si="4"/>
        <v>0</v>
      </c>
      <c r="N46" s="288"/>
      <c r="O46" s="88">
        <f>'Lista de precios'!G11</f>
        <v>0</v>
      </c>
      <c r="P46" s="98">
        <f t="shared" si="5"/>
        <v>0</v>
      </c>
      <c r="Q46" s="288"/>
      <c r="R46" s="88">
        <f>'Lista de precios'!G11</f>
        <v>0</v>
      </c>
      <c r="S46" s="89">
        <f t="shared" si="6"/>
        <v>0</v>
      </c>
      <c r="T46" s="289"/>
      <c r="U46" s="88">
        <f>'Lista de precios'!I11</f>
        <v>0</v>
      </c>
      <c r="V46" s="98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precios'!K11</f>
        <v>0</v>
      </c>
      <c r="AB46" s="98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precios'!M11</f>
        <v>0</v>
      </c>
      <c r="AH46" s="98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23</v>
      </c>
      <c r="B47" s="289">
        <v>7</v>
      </c>
      <c r="C47" s="88">
        <f>'Lista de precios'!C12</f>
        <v>4987.875</v>
      </c>
      <c r="D47" s="98">
        <f t="shared" si="1"/>
        <v>34915.125</v>
      </c>
      <c r="E47" s="289">
        <v>9</v>
      </c>
      <c r="F47" s="88">
        <f>'Lista de precios'!C12</f>
        <v>4987.875</v>
      </c>
      <c r="G47" s="89">
        <f t="shared" si="2"/>
        <v>44890.875</v>
      </c>
      <c r="H47" s="289"/>
      <c r="I47" s="88">
        <f>'Lista de precios'!E12</f>
        <v>0</v>
      </c>
      <c r="J47" s="98">
        <f t="shared" si="3"/>
        <v>0</v>
      </c>
      <c r="K47" s="289"/>
      <c r="L47" s="88">
        <f>'Lista de precios'!E12</f>
        <v>0</v>
      </c>
      <c r="M47" s="89">
        <f t="shared" si="4"/>
        <v>0</v>
      </c>
      <c r="N47" s="289"/>
      <c r="O47" s="88">
        <f>'Lista de precios'!G12</f>
        <v>0</v>
      </c>
      <c r="P47" s="98">
        <f t="shared" si="5"/>
        <v>0</v>
      </c>
      <c r="Q47" s="288"/>
      <c r="R47" s="88">
        <f>'Lista de precios'!G12</f>
        <v>0</v>
      </c>
      <c r="S47" s="89">
        <f t="shared" si="6"/>
        <v>0</v>
      </c>
      <c r="T47" s="289"/>
      <c r="U47" s="88">
        <f>'Lista de precios'!I12</f>
        <v>0</v>
      </c>
      <c r="V47" s="98">
        <f t="shared" si="7"/>
        <v>0</v>
      </c>
      <c r="W47" s="289"/>
      <c r="X47" s="88">
        <f t="shared" si="8"/>
        <v>0</v>
      </c>
      <c r="Y47" s="89">
        <f t="shared" si="9"/>
        <v>0</v>
      </c>
      <c r="Z47" s="289"/>
      <c r="AA47" s="88">
        <f>'Lista de precios'!K12</f>
        <v>0</v>
      </c>
      <c r="AB47" s="98">
        <f t="shared" si="10"/>
        <v>0</v>
      </c>
      <c r="AC47" s="289"/>
      <c r="AD47" s="88">
        <f t="shared" si="11"/>
        <v>0</v>
      </c>
      <c r="AE47" s="89">
        <f t="shared" si="12"/>
        <v>0</v>
      </c>
      <c r="AF47" s="289"/>
      <c r="AG47" s="88">
        <f>'Lista de precios'!M12</f>
        <v>0</v>
      </c>
      <c r="AH47" s="98">
        <f t="shared" si="13"/>
        <v>0</v>
      </c>
      <c r="AI47" s="289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24</v>
      </c>
      <c r="B48" s="289"/>
      <c r="C48" s="88">
        <f>'Lista de precios'!C13</f>
        <v>477.5625</v>
      </c>
      <c r="D48" s="98">
        <f t="shared" si="1"/>
        <v>0</v>
      </c>
      <c r="E48" s="289">
        <v>3</v>
      </c>
      <c r="F48" s="88">
        <f>'Lista de precios'!C13</f>
        <v>477.5625</v>
      </c>
      <c r="G48" s="89">
        <f t="shared" si="2"/>
        <v>1432.6875</v>
      </c>
      <c r="H48" s="288"/>
      <c r="I48" s="88">
        <f>'Lista de precios'!E13</f>
        <v>0</v>
      </c>
      <c r="J48" s="98">
        <f t="shared" si="3"/>
        <v>0</v>
      </c>
      <c r="K48" s="288"/>
      <c r="L48" s="88">
        <f>'Lista de precios'!E13</f>
        <v>0</v>
      </c>
      <c r="M48" s="89">
        <f t="shared" si="4"/>
        <v>0</v>
      </c>
      <c r="N48" s="288"/>
      <c r="O48" s="88">
        <f>'Lista de precios'!G13</f>
        <v>0</v>
      </c>
      <c r="P48" s="98">
        <f t="shared" si="5"/>
        <v>0</v>
      </c>
      <c r="Q48" s="288"/>
      <c r="R48" s="88">
        <f>'Lista de precios'!G13</f>
        <v>0</v>
      </c>
      <c r="S48" s="89">
        <f t="shared" si="6"/>
        <v>0</v>
      </c>
      <c r="T48" s="288"/>
      <c r="U48" s="88">
        <f>'Lista de precios'!I13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precios'!K13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precios'!M13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25</v>
      </c>
      <c r="B49" s="289">
        <v>1</v>
      </c>
      <c r="C49" s="88">
        <f>'Lista de precios'!C14</f>
        <v>742.875</v>
      </c>
      <c r="D49" s="98">
        <f t="shared" si="1"/>
        <v>742.875</v>
      </c>
      <c r="E49" s="288"/>
      <c r="F49" s="88">
        <f>'Lista de precios'!C14</f>
        <v>742.875</v>
      </c>
      <c r="G49" s="89">
        <f t="shared" si="2"/>
        <v>0</v>
      </c>
      <c r="H49" s="288"/>
      <c r="I49" s="88">
        <f>'Lista de precios'!E14</f>
        <v>0</v>
      </c>
      <c r="J49" s="98">
        <f t="shared" si="3"/>
        <v>0</v>
      </c>
      <c r="K49" s="288"/>
      <c r="L49" s="88">
        <f>'Lista de precios'!E14</f>
        <v>0</v>
      </c>
      <c r="M49" s="89">
        <f t="shared" si="4"/>
        <v>0</v>
      </c>
      <c r="N49" s="288"/>
      <c r="O49" s="88">
        <f>'Lista de precios'!G14</f>
        <v>0</v>
      </c>
      <c r="P49" s="98">
        <f t="shared" si="5"/>
        <v>0</v>
      </c>
      <c r="Q49" s="288"/>
      <c r="R49" s="88">
        <f>'Lista de precios'!G14</f>
        <v>0</v>
      </c>
      <c r="S49" s="89">
        <f t="shared" si="6"/>
        <v>0</v>
      </c>
      <c r="T49" s="288"/>
      <c r="U49" s="88">
        <f>'Lista de precios'!I14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precios'!K14</f>
        <v>0</v>
      </c>
      <c r="AB49" s="98">
        <f t="shared" si="10"/>
        <v>0</v>
      </c>
      <c r="AC49" s="289"/>
      <c r="AD49" s="88">
        <f t="shared" si="11"/>
        <v>0</v>
      </c>
      <c r="AE49" s="89">
        <f t="shared" si="12"/>
        <v>0</v>
      </c>
      <c r="AF49" s="288"/>
      <c r="AG49" s="88">
        <f>'Lista de precios'!M14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26</v>
      </c>
      <c r="B50" s="289">
        <v>3</v>
      </c>
      <c r="C50" s="88">
        <f>'Lista de precios'!C15</f>
        <v>2207.4</v>
      </c>
      <c r="D50" s="98">
        <f t="shared" si="1"/>
        <v>6622.2000000000007</v>
      </c>
      <c r="E50" s="288"/>
      <c r="F50" s="88">
        <f>'Lista de precios'!C15</f>
        <v>2207.4</v>
      </c>
      <c r="G50" s="89">
        <f t="shared" si="2"/>
        <v>0</v>
      </c>
      <c r="H50" s="288"/>
      <c r="I50" s="88">
        <f>'Lista de precios'!E15</f>
        <v>0</v>
      </c>
      <c r="J50" s="98">
        <f t="shared" si="3"/>
        <v>0</v>
      </c>
      <c r="K50" s="288"/>
      <c r="L50" s="88">
        <f>'Lista de precios'!E15</f>
        <v>0</v>
      </c>
      <c r="M50" s="89">
        <f t="shared" si="4"/>
        <v>0</v>
      </c>
      <c r="N50" s="289"/>
      <c r="O50" s="88">
        <f>'Lista de precios'!G15</f>
        <v>0</v>
      </c>
      <c r="P50" s="98">
        <f t="shared" si="5"/>
        <v>0</v>
      </c>
      <c r="Q50" s="289"/>
      <c r="R50" s="88">
        <f>'Lista de precios'!G15</f>
        <v>0</v>
      </c>
      <c r="S50" s="89">
        <f t="shared" si="6"/>
        <v>0</v>
      </c>
      <c r="T50" s="289"/>
      <c r="U50" s="88">
        <f>'Lista de precios'!I15</f>
        <v>0</v>
      </c>
      <c r="V50" s="98">
        <f t="shared" si="7"/>
        <v>0</v>
      </c>
      <c r="W50" s="289"/>
      <c r="X50" s="88">
        <f t="shared" si="8"/>
        <v>0</v>
      </c>
      <c r="Y50" s="89">
        <f t="shared" si="9"/>
        <v>0</v>
      </c>
      <c r="Z50" s="288"/>
      <c r="AA50" s="88">
        <f>'Lista de precios'!K15</f>
        <v>0</v>
      </c>
      <c r="AB50" s="98">
        <f t="shared" si="10"/>
        <v>0</v>
      </c>
      <c r="AC50" s="289"/>
      <c r="AD50" s="88">
        <f t="shared" si="11"/>
        <v>0</v>
      </c>
      <c r="AE50" s="89">
        <f t="shared" si="12"/>
        <v>0</v>
      </c>
      <c r="AF50" s="288"/>
      <c r="AG50" s="88">
        <f>'Lista de precios'!M15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27</v>
      </c>
      <c r="B51" s="288"/>
      <c r="C51" s="88">
        <f>'Lista de precios'!C16</f>
        <v>4733.1750000000002</v>
      </c>
      <c r="D51" s="98">
        <f t="shared" si="1"/>
        <v>0</v>
      </c>
      <c r="E51" s="289"/>
      <c r="F51" s="88">
        <f>'Lista de precios'!C16</f>
        <v>4733.1750000000002</v>
      </c>
      <c r="G51" s="89">
        <f t="shared" si="2"/>
        <v>0</v>
      </c>
      <c r="H51" s="288"/>
      <c r="I51" s="88">
        <f>'Lista de precios'!E16</f>
        <v>0</v>
      </c>
      <c r="J51" s="98">
        <f t="shared" si="3"/>
        <v>0</v>
      </c>
      <c r="K51" s="289"/>
      <c r="L51" s="88">
        <f>'Lista de precios'!E16</f>
        <v>0</v>
      </c>
      <c r="M51" s="89">
        <f t="shared" si="4"/>
        <v>0</v>
      </c>
      <c r="N51" s="288"/>
      <c r="O51" s="88">
        <f>'Lista de precios'!G16</f>
        <v>0</v>
      </c>
      <c r="P51" s="98">
        <f t="shared" si="5"/>
        <v>0</v>
      </c>
      <c r="Q51" s="288"/>
      <c r="R51" s="88">
        <f>'Lista de precios'!G16</f>
        <v>0</v>
      </c>
      <c r="S51" s="89">
        <f t="shared" si="6"/>
        <v>0</v>
      </c>
      <c r="T51" s="288"/>
      <c r="U51" s="88">
        <f>'Lista de precios'!I16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precios'!K16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precios'!M16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28</v>
      </c>
      <c r="B52" s="289"/>
      <c r="C52" s="88">
        <f>'Lista de precios'!C17</f>
        <v>742.875</v>
      </c>
      <c r="D52" s="98">
        <f t="shared" si="1"/>
        <v>0</v>
      </c>
      <c r="E52" s="288"/>
      <c r="F52" s="88">
        <f>'Lista de precios'!C17</f>
        <v>742.875</v>
      </c>
      <c r="G52" s="89">
        <f t="shared" si="2"/>
        <v>0</v>
      </c>
      <c r="H52" s="289"/>
      <c r="I52" s="88">
        <f>'Lista de precios'!E17</f>
        <v>0</v>
      </c>
      <c r="J52" s="98">
        <f t="shared" si="3"/>
        <v>0</v>
      </c>
      <c r="K52" s="289"/>
      <c r="L52" s="88">
        <f>'Lista de precios'!E17</f>
        <v>0</v>
      </c>
      <c r="M52" s="89">
        <f t="shared" si="4"/>
        <v>0</v>
      </c>
      <c r="N52" s="289"/>
      <c r="O52" s="88">
        <f>'Lista de precios'!G17</f>
        <v>0</v>
      </c>
      <c r="P52" s="98">
        <f t="shared" si="5"/>
        <v>0</v>
      </c>
      <c r="Q52" s="288"/>
      <c r="R52" s="88">
        <f>'Lista de precios'!G17</f>
        <v>0</v>
      </c>
      <c r="S52" s="89">
        <f t="shared" si="6"/>
        <v>0</v>
      </c>
      <c r="T52" s="289"/>
      <c r="U52" s="88">
        <f>'Lista de precios'!I17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precios'!K17</f>
        <v>0</v>
      </c>
      <c r="AB52" s="98">
        <f t="shared" si="10"/>
        <v>0</v>
      </c>
      <c r="AC52" s="289"/>
      <c r="AD52" s="88">
        <f t="shared" si="11"/>
        <v>0</v>
      </c>
      <c r="AE52" s="89">
        <f t="shared" si="12"/>
        <v>0</v>
      </c>
      <c r="AF52" s="289"/>
      <c r="AG52" s="88">
        <f>'Lista de precios'!M17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29</v>
      </c>
      <c r="B53" s="288"/>
      <c r="C53" s="88">
        <f>'Lista de precios'!C18</f>
        <v>3289.875</v>
      </c>
      <c r="D53" s="98">
        <f t="shared" si="1"/>
        <v>0</v>
      </c>
      <c r="E53" s="289">
        <v>3</v>
      </c>
      <c r="F53" s="88">
        <f>'Lista de precios'!C18</f>
        <v>3289.875</v>
      </c>
      <c r="G53" s="89">
        <f t="shared" si="2"/>
        <v>9869.625</v>
      </c>
      <c r="H53" s="288"/>
      <c r="I53" s="88">
        <f>'Lista de precios'!E18</f>
        <v>0</v>
      </c>
      <c r="J53" s="98">
        <f t="shared" si="3"/>
        <v>0</v>
      </c>
      <c r="K53" s="288"/>
      <c r="L53" s="88">
        <f>'Lista de precios'!E18</f>
        <v>0</v>
      </c>
      <c r="M53" s="89">
        <f t="shared" si="4"/>
        <v>0</v>
      </c>
      <c r="N53" s="288"/>
      <c r="O53" s="88">
        <f>'Lista de precios'!G18</f>
        <v>0</v>
      </c>
      <c r="P53" s="98">
        <f t="shared" si="5"/>
        <v>0</v>
      </c>
      <c r="Q53" s="288"/>
      <c r="R53" s="88">
        <f>'Lista de precios'!G18</f>
        <v>0</v>
      </c>
      <c r="S53" s="89">
        <f t="shared" si="6"/>
        <v>0</v>
      </c>
      <c r="T53" s="288"/>
      <c r="U53" s="88">
        <f>'Lista de precios'!I18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precios'!K18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precios'!M18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30</v>
      </c>
      <c r="B54" s="288"/>
      <c r="C54" s="88">
        <f>'Lista de precios'!C19</f>
        <v>530.625</v>
      </c>
      <c r="D54" s="98">
        <f t="shared" si="1"/>
        <v>0</v>
      </c>
      <c r="E54" s="288"/>
      <c r="F54" s="88">
        <f>'Lista de precios'!C19</f>
        <v>530.625</v>
      </c>
      <c r="G54" s="89">
        <f t="shared" si="2"/>
        <v>0</v>
      </c>
      <c r="H54" s="288"/>
      <c r="I54" s="88">
        <f>'Lista de precios'!E19</f>
        <v>0</v>
      </c>
      <c r="J54" s="98">
        <f t="shared" si="3"/>
        <v>0</v>
      </c>
      <c r="K54" s="288"/>
      <c r="L54" s="88">
        <f>'Lista de precios'!E19</f>
        <v>0</v>
      </c>
      <c r="M54" s="89">
        <f t="shared" si="4"/>
        <v>0</v>
      </c>
      <c r="N54" s="288"/>
      <c r="O54" s="88">
        <f>'Lista de precios'!G19</f>
        <v>0</v>
      </c>
      <c r="P54" s="98">
        <f t="shared" si="5"/>
        <v>0</v>
      </c>
      <c r="Q54" s="288"/>
      <c r="R54" s="88">
        <f>'Lista de precios'!G19</f>
        <v>0</v>
      </c>
      <c r="S54" s="89">
        <f t="shared" si="6"/>
        <v>0</v>
      </c>
      <c r="T54" s="288"/>
      <c r="U54" s="88">
        <f>'Lista de precios'!I19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precios'!K19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precios'!M19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31</v>
      </c>
      <c r="B55" s="288"/>
      <c r="C55" s="88">
        <f>'Lista de precios'!C20</f>
        <v>647.36249999999995</v>
      </c>
      <c r="D55" s="98">
        <f t="shared" si="1"/>
        <v>0</v>
      </c>
      <c r="E55" s="288"/>
      <c r="F55" s="88">
        <f>'Lista de precios'!C20</f>
        <v>647.36249999999995</v>
      </c>
      <c r="G55" s="89">
        <f t="shared" si="2"/>
        <v>0</v>
      </c>
      <c r="H55" s="288"/>
      <c r="I55" s="88">
        <f>'Lista de precios'!E20</f>
        <v>0</v>
      </c>
      <c r="J55" s="98">
        <f t="shared" si="3"/>
        <v>0</v>
      </c>
      <c r="K55" s="288"/>
      <c r="L55" s="88">
        <f>'Lista de precios'!E20</f>
        <v>0</v>
      </c>
      <c r="M55" s="89">
        <f t="shared" si="4"/>
        <v>0</v>
      </c>
      <c r="N55" s="288"/>
      <c r="O55" s="88">
        <f>'Lista de precios'!G20</f>
        <v>0</v>
      </c>
      <c r="P55" s="98">
        <f t="shared" si="5"/>
        <v>0</v>
      </c>
      <c r="Q55" s="288"/>
      <c r="R55" s="88">
        <f>'Lista de precios'!G20</f>
        <v>0</v>
      </c>
      <c r="S55" s="89">
        <f t="shared" si="6"/>
        <v>0</v>
      </c>
      <c r="T55" s="289"/>
      <c r="U55" s="88">
        <f>'Lista de precios'!I20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precios'!K20</f>
        <v>0</v>
      </c>
      <c r="AB55" s="98">
        <f t="shared" si="10"/>
        <v>0</v>
      </c>
      <c r="AC55" s="289"/>
      <c r="AD55" s="88">
        <f t="shared" si="11"/>
        <v>0</v>
      </c>
      <c r="AE55" s="89">
        <f t="shared" si="12"/>
        <v>0</v>
      </c>
      <c r="AF55" s="288"/>
      <c r="AG55" s="88">
        <f>'Lista de precios'!M20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32</v>
      </c>
      <c r="B56" s="289"/>
      <c r="C56" s="88">
        <f>'Lista de precios'!C21</f>
        <v>4775.625</v>
      </c>
      <c r="D56" s="98">
        <f t="shared" si="1"/>
        <v>0</v>
      </c>
      <c r="E56" s="289"/>
      <c r="F56" s="88">
        <f>'Lista de precios'!C21</f>
        <v>4775.625</v>
      </c>
      <c r="G56" s="89">
        <f t="shared" si="2"/>
        <v>0</v>
      </c>
      <c r="H56" s="289"/>
      <c r="I56" s="88">
        <f>'Lista de precios'!E21</f>
        <v>0</v>
      </c>
      <c r="J56" s="98">
        <f t="shared" si="3"/>
        <v>0</v>
      </c>
      <c r="K56" s="289"/>
      <c r="L56" s="88">
        <f>'Lista de precios'!E21</f>
        <v>0</v>
      </c>
      <c r="M56" s="89">
        <f t="shared" si="4"/>
        <v>0</v>
      </c>
      <c r="N56" s="289"/>
      <c r="O56" s="88">
        <f>'Lista de precios'!G21</f>
        <v>0</v>
      </c>
      <c r="P56" s="98">
        <f t="shared" si="5"/>
        <v>0</v>
      </c>
      <c r="Q56" s="289"/>
      <c r="R56" s="88">
        <f>'Lista de precios'!G21</f>
        <v>0</v>
      </c>
      <c r="S56" s="89">
        <f t="shared" si="6"/>
        <v>0</v>
      </c>
      <c r="T56" s="289"/>
      <c r="U56" s="88">
        <f>'Lista de precios'!I21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9"/>
      <c r="AA56" s="88">
        <f>'Lista de precios'!K21</f>
        <v>0</v>
      </c>
      <c r="AB56" s="98">
        <f t="shared" si="10"/>
        <v>0</v>
      </c>
      <c r="AC56" s="289"/>
      <c r="AD56" s="88">
        <f t="shared" si="11"/>
        <v>0</v>
      </c>
      <c r="AE56" s="89">
        <f t="shared" si="12"/>
        <v>0</v>
      </c>
      <c r="AF56" s="289"/>
      <c r="AG56" s="88">
        <f>'Lista de precios'!M21</f>
        <v>0</v>
      </c>
      <c r="AH56" s="98">
        <f t="shared" si="13"/>
        <v>0</v>
      </c>
      <c r="AI56" s="289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33</v>
      </c>
      <c r="B57" s="289"/>
      <c r="C57" s="88">
        <f>'Lista de precios'!C22</f>
        <v>4775.625</v>
      </c>
      <c r="D57" s="98">
        <f t="shared" si="1"/>
        <v>0</v>
      </c>
      <c r="E57" s="289"/>
      <c r="F57" s="88">
        <f>'Lista de precios'!C22</f>
        <v>4775.625</v>
      </c>
      <c r="G57" s="89">
        <f t="shared" si="2"/>
        <v>0</v>
      </c>
      <c r="H57" s="289"/>
      <c r="I57" s="88">
        <f>'Lista de precios'!E22</f>
        <v>0</v>
      </c>
      <c r="J57" s="98">
        <f t="shared" si="3"/>
        <v>0</v>
      </c>
      <c r="K57" s="289"/>
      <c r="L57" s="88">
        <f>'Lista de precios'!E22</f>
        <v>0</v>
      </c>
      <c r="M57" s="89">
        <f t="shared" si="4"/>
        <v>0</v>
      </c>
      <c r="N57" s="289"/>
      <c r="O57" s="88">
        <f>'Lista de precios'!G22</f>
        <v>0</v>
      </c>
      <c r="P57" s="98">
        <f t="shared" si="5"/>
        <v>0</v>
      </c>
      <c r="Q57" s="289"/>
      <c r="R57" s="88">
        <f>'Lista de precios'!G22</f>
        <v>0</v>
      </c>
      <c r="S57" s="89">
        <f t="shared" si="6"/>
        <v>0</v>
      </c>
      <c r="T57" s="289"/>
      <c r="U57" s="88">
        <f>'Lista de precios'!I22</f>
        <v>0</v>
      </c>
      <c r="V57" s="98">
        <f t="shared" si="7"/>
        <v>0</v>
      </c>
      <c r="W57" s="289"/>
      <c r="X57" s="88">
        <f t="shared" si="8"/>
        <v>0</v>
      </c>
      <c r="Y57" s="89">
        <f t="shared" si="9"/>
        <v>0</v>
      </c>
      <c r="Z57" s="289"/>
      <c r="AA57" s="88">
        <f>'Lista de precios'!K22</f>
        <v>0</v>
      </c>
      <c r="AB57" s="98">
        <f t="shared" si="10"/>
        <v>0</v>
      </c>
      <c r="AC57" s="289"/>
      <c r="AD57" s="88">
        <f t="shared" si="11"/>
        <v>0</v>
      </c>
      <c r="AE57" s="89">
        <f t="shared" si="12"/>
        <v>0</v>
      </c>
      <c r="AF57" s="289"/>
      <c r="AG57" s="88">
        <f>'Lista de precios'!M22</f>
        <v>0</v>
      </c>
      <c r="AH57" s="98">
        <f t="shared" si="13"/>
        <v>0</v>
      </c>
      <c r="AI57" s="289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34</v>
      </c>
      <c r="B58" s="288"/>
      <c r="C58" s="88">
        <f>'Lista de precios'!C23</f>
        <v>4775.625</v>
      </c>
      <c r="D58" s="98">
        <f t="shared" si="1"/>
        <v>0</v>
      </c>
      <c r="E58" s="288"/>
      <c r="F58" s="88">
        <f>'Lista de precios'!C23</f>
        <v>4775.625</v>
      </c>
      <c r="G58" s="89">
        <f t="shared" si="2"/>
        <v>0</v>
      </c>
      <c r="H58" s="288"/>
      <c r="I58" s="88">
        <f>'Lista de precios'!E23</f>
        <v>0</v>
      </c>
      <c r="J58" s="98">
        <f t="shared" si="3"/>
        <v>0</v>
      </c>
      <c r="K58" s="288"/>
      <c r="L58" s="88">
        <f>'Lista de precios'!E23</f>
        <v>0</v>
      </c>
      <c r="M58" s="89">
        <f t="shared" si="4"/>
        <v>0</v>
      </c>
      <c r="N58" s="288"/>
      <c r="O58" s="88">
        <f>'Lista de precios'!G23</f>
        <v>0</v>
      </c>
      <c r="P58" s="98">
        <f t="shared" si="5"/>
        <v>0</v>
      </c>
      <c r="Q58" s="288"/>
      <c r="R58" s="88">
        <f>'Lista de precios'!G23</f>
        <v>0</v>
      </c>
      <c r="S58" s="89">
        <f t="shared" si="6"/>
        <v>0</v>
      </c>
      <c r="T58" s="288"/>
      <c r="U58" s="88">
        <f>'Lista de precios'!I23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precios'!K23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precios'!M23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35</v>
      </c>
      <c r="B59" s="288"/>
      <c r="C59" s="88">
        <f>'Lista de precios'!C24</f>
        <v>4775.625</v>
      </c>
      <c r="D59" s="98">
        <f t="shared" si="1"/>
        <v>0</v>
      </c>
      <c r="E59" s="288"/>
      <c r="F59" s="88">
        <f>'Lista de precios'!C24</f>
        <v>4775.625</v>
      </c>
      <c r="G59" s="89">
        <f t="shared" si="2"/>
        <v>0</v>
      </c>
      <c r="H59" s="288"/>
      <c r="I59" s="88">
        <f>'Lista de precios'!E24</f>
        <v>0</v>
      </c>
      <c r="J59" s="98">
        <f t="shared" si="3"/>
        <v>0</v>
      </c>
      <c r="K59" s="288"/>
      <c r="L59" s="88">
        <f>'Lista de precios'!E24</f>
        <v>0</v>
      </c>
      <c r="M59" s="89">
        <f t="shared" si="4"/>
        <v>0</v>
      </c>
      <c r="N59" s="289"/>
      <c r="O59" s="88">
        <f>'Lista de precios'!G24</f>
        <v>0</v>
      </c>
      <c r="P59" s="98">
        <f t="shared" si="5"/>
        <v>0</v>
      </c>
      <c r="Q59" s="288"/>
      <c r="R59" s="88">
        <f>'Lista de precios'!G24</f>
        <v>0</v>
      </c>
      <c r="S59" s="89">
        <f t="shared" si="6"/>
        <v>0</v>
      </c>
      <c r="T59" s="288"/>
      <c r="U59" s="88">
        <f>'Lista de precios'!I24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precios'!K24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precios'!M24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36</v>
      </c>
      <c r="B60" s="288"/>
      <c r="C60" s="88">
        <f>'Lista de precios'!C25</f>
        <v>1379.625</v>
      </c>
      <c r="D60" s="98">
        <f t="shared" si="1"/>
        <v>0</v>
      </c>
      <c r="E60" s="288"/>
      <c r="F60" s="88">
        <f>'Lista de precios'!C25</f>
        <v>1379.625</v>
      </c>
      <c r="G60" s="89">
        <f t="shared" si="2"/>
        <v>0</v>
      </c>
      <c r="H60" s="288"/>
      <c r="I60" s="88">
        <f>'Lista de precios'!E25</f>
        <v>0</v>
      </c>
      <c r="J60" s="98">
        <f t="shared" si="3"/>
        <v>0</v>
      </c>
      <c r="K60" s="288"/>
      <c r="L60" s="88">
        <f>'Lista de precios'!E25</f>
        <v>0</v>
      </c>
      <c r="M60" s="89">
        <f t="shared" si="4"/>
        <v>0</v>
      </c>
      <c r="N60" s="288"/>
      <c r="O60" s="88">
        <f>'Lista de precios'!G25</f>
        <v>0</v>
      </c>
      <c r="P60" s="98">
        <f t="shared" si="5"/>
        <v>0</v>
      </c>
      <c r="Q60" s="288"/>
      <c r="R60" s="88">
        <f>'Lista de precios'!G25</f>
        <v>0</v>
      </c>
      <c r="S60" s="89">
        <f t="shared" si="6"/>
        <v>0</v>
      </c>
      <c r="T60" s="289"/>
      <c r="U60" s="88">
        <f>'Lista de precios'!I25</f>
        <v>0</v>
      </c>
      <c r="V60" s="98">
        <f t="shared" si="7"/>
        <v>0</v>
      </c>
      <c r="W60" s="289"/>
      <c r="X60" s="88">
        <f t="shared" si="8"/>
        <v>0</v>
      </c>
      <c r="Y60" s="89">
        <f t="shared" si="9"/>
        <v>0</v>
      </c>
      <c r="Z60" s="289"/>
      <c r="AA60" s="88">
        <f>'Lista de precios'!K25</f>
        <v>0</v>
      </c>
      <c r="AB60" s="98">
        <f t="shared" si="10"/>
        <v>0</v>
      </c>
      <c r="AC60" s="289"/>
      <c r="AD60" s="88">
        <f t="shared" si="11"/>
        <v>0</v>
      </c>
      <c r="AE60" s="89">
        <f t="shared" si="12"/>
        <v>0</v>
      </c>
      <c r="AF60" s="289"/>
      <c r="AG60" s="88">
        <f>'Lista de precios'!M25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37</v>
      </c>
      <c r="B61" s="289">
        <v>1</v>
      </c>
      <c r="C61" s="88">
        <f>'Lista de precios'!C26</f>
        <v>2568.2249999999999</v>
      </c>
      <c r="D61" s="89">
        <f t="shared" si="1"/>
        <v>2568.2249999999999</v>
      </c>
      <c r="E61" s="289"/>
      <c r="F61" s="88">
        <f>'Lista de precios'!C26</f>
        <v>2568.2249999999999</v>
      </c>
      <c r="G61" s="89">
        <f t="shared" si="2"/>
        <v>0</v>
      </c>
      <c r="H61" s="288"/>
      <c r="I61" s="88">
        <f>'Lista de precios'!E26</f>
        <v>0</v>
      </c>
      <c r="J61" s="89">
        <f t="shared" si="3"/>
        <v>0</v>
      </c>
      <c r="K61" s="289"/>
      <c r="L61" s="88">
        <f>'Lista de precios'!E26</f>
        <v>0</v>
      </c>
      <c r="M61" s="89">
        <f t="shared" si="4"/>
        <v>0</v>
      </c>
      <c r="N61" s="289"/>
      <c r="O61" s="88">
        <f>'Lista de precios'!G26</f>
        <v>0</v>
      </c>
      <c r="P61" s="89">
        <f t="shared" si="5"/>
        <v>0</v>
      </c>
      <c r="Q61" s="289"/>
      <c r="R61" s="88">
        <f>'Lista de precios'!G26</f>
        <v>0</v>
      </c>
      <c r="S61" s="89">
        <f t="shared" si="6"/>
        <v>0</v>
      </c>
      <c r="T61" s="289"/>
      <c r="U61" s="88">
        <f>'Lista de precios'!I26</f>
        <v>0</v>
      </c>
      <c r="V61" s="89">
        <f t="shared" si="7"/>
        <v>0</v>
      </c>
      <c r="W61" s="288"/>
      <c r="X61" s="88">
        <f t="shared" si="8"/>
        <v>0</v>
      </c>
      <c r="Y61" s="89">
        <f t="shared" si="9"/>
        <v>0</v>
      </c>
      <c r="Z61" s="289"/>
      <c r="AA61" s="88">
        <f>'Lista de precios'!K26</f>
        <v>0</v>
      </c>
      <c r="AB61" s="89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precios'!M26</f>
        <v>0</v>
      </c>
      <c r="AH61" s="89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38</v>
      </c>
      <c r="B62" s="289"/>
      <c r="C62" s="88">
        <f>'Lista de precios'!C27</f>
        <v>51258.375</v>
      </c>
      <c r="D62" s="89">
        <f t="shared" si="1"/>
        <v>0</v>
      </c>
      <c r="E62" s="288"/>
      <c r="F62" s="88">
        <f>'Lista de precios'!C27</f>
        <v>51258.375</v>
      </c>
      <c r="G62" s="89">
        <f t="shared" si="2"/>
        <v>0</v>
      </c>
      <c r="H62" s="288"/>
      <c r="I62" s="88">
        <f>'Lista de precios'!E27</f>
        <v>0</v>
      </c>
      <c r="J62" s="89">
        <f t="shared" si="3"/>
        <v>0</v>
      </c>
      <c r="K62" s="288"/>
      <c r="L62" s="88">
        <f>'Lista de precios'!E27</f>
        <v>0</v>
      </c>
      <c r="M62" s="89">
        <f t="shared" si="4"/>
        <v>0</v>
      </c>
      <c r="N62" s="289"/>
      <c r="O62" s="88">
        <f>'Lista de precios'!G27</f>
        <v>0</v>
      </c>
      <c r="P62" s="89">
        <f t="shared" si="5"/>
        <v>0</v>
      </c>
      <c r="Q62" s="289"/>
      <c r="R62" s="88">
        <f>'Lista de precios'!G27</f>
        <v>0</v>
      </c>
      <c r="S62" s="89">
        <f t="shared" si="6"/>
        <v>0</v>
      </c>
      <c r="T62" s="288"/>
      <c r="U62" s="88">
        <f>'Lista de precios'!I27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precios'!K27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precios'!M27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39</v>
      </c>
      <c r="B63" s="289"/>
      <c r="C63" s="88">
        <f>'Lista de precios'!C28</f>
        <v>700.42500000000007</v>
      </c>
      <c r="D63" s="89">
        <f t="shared" si="1"/>
        <v>0</v>
      </c>
      <c r="E63" s="289">
        <v>3</v>
      </c>
      <c r="F63" s="88">
        <f>'Lista de precios'!C28</f>
        <v>700.42500000000007</v>
      </c>
      <c r="G63" s="89">
        <f t="shared" si="2"/>
        <v>2101.2750000000001</v>
      </c>
      <c r="H63" s="288"/>
      <c r="I63" s="88">
        <f>'Lista de precios'!E28</f>
        <v>0</v>
      </c>
      <c r="J63" s="89">
        <f t="shared" si="3"/>
        <v>0</v>
      </c>
      <c r="K63" s="288"/>
      <c r="L63" s="88">
        <f>'Lista de precios'!E28</f>
        <v>0</v>
      </c>
      <c r="M63" s="89">
        <f t="shared" si="4"/>
        <v>0</v>
      </c>
      <c r="N63" s="288"/>
      <c r="O63" s="88">
        <f>'Lista de precios'!G28</f>
        <v>0</v>
      </c>
      <c r="P63" s="89">
        <f t="shared" si="5"/>
        <v>0</v>
      </c>
      <c r="Q63" s="288"/>
      <c r="R63" s="88">
        <f>'Lista de precios'!G28</f>
        <v>0</v>
      </c>
      <c r="S63" s="89">
        <f t="shared" si="6"/>
        <v>0</v>
      </c>
      <c r="T63" s="288"/>
      <c r="U63" s="88">
        <f>'Lista de precios'!I28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9"/>
      <c r="AA63" s="88">
        <f>'Lista de precios'!K28</f>
        <v>0</v>
      </c>
      <c r="AB63" s="89">
        <f t="shared" si="10"/>
        <v>0</v>
      </c>
      <c r="AC63" s="289"/>
      <c r="AD63" s="88">
        <f t="shared" si="11"/>
        <v>0</v>
      </c>
      <c r="AE63" s="89">
        <f t="shared" si="12"/>
        <v>0</v>
      </c>
      <c r="AF63" s="288"/>
      <c r="AG63" s="88">
        <f>'Lista de precios'!M28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40</v>
      </c>
      <c r="B64" s="288"/>
      <c r="C64" s="88">
        <f>'Lista de precios'!C29</f>
        <v>26000.625</v>
      </c>
      <c r="D64" s="89">
        <f t="shared" si="1"/>
        <v>0</v>
      </c>
      <c r="E64" s="288"/>
      <c r="F64" s="88">
        <f>'Lista de precios'!C29</f>
        <v>26000.625</v>
      </c>
      <c r="G64" s="89">
        <f t="shared" si="2"/>
        <v>0</v>
      </c>
      <c r="H64" s="288"/>
      <c r="I64" s="88">
        <f>'Lista de precios'!E29</f>
        <v>0</v>
      </c>
      <c r="J64" s="89">
        <f t="shared" si="3"/>
        <v>0</v>
      </c>
      <c r="K64" s="288"/>
      <c r="L64" s="88">
        <f>'Lista de precios'!E29</f>
        <v>0</v>
      </c>
      <c r="M64" s="89">
        <f t="shared" si="4"/>
        <v>0</v>
      </c>
      <c r="N64" s="288"/>
      <c r="O64" s="88">
        <f>'Lista de precios'!G29</f>
        <v>0</v>
      </c>
      <c r="P64" s="89">
        <f t="shared" si="5"/>
        <v>0</v>
      </c>
      <c r="Q64" s="288"/>
      <c r="R64" s="88">
        <f>'Lista de precios'!G29</f>
        <v>0</v>
      </c>
      <c r="S64" s="89">
        <f t="shared" si="6"/>
        <v>0</v>
      </c>
      <c r="T64" s="288"/>
      <c r="U64" s="88">
        <f>'Lista de precios'!I29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precios'!K29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precios'!M29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308" t="s">
        <v>41</v>
      </c>
      <c r="B65" s="288"/>
      <c r="C65" s="88">
        <f>'Lista de precios'!C30</f>
        <v>711.03750000000002</v>
      </c>
      <c r="D65" s="89">
        <f t="shared" si="1"/>
        <v>0</v>
      </c>
      <c r="E65" s="288"/>
      <c r="F65" s="88">
        <f>'Lista de precios'!C30</f>
        <v>711.03750000000002</v>
      </c>
      <c r="G65" s="89">
        <f t="shared" si="2"/>
        <v>0</v>
      </c>
      <c r="H65" s="288"/>
      <c r="I65" s="88"/>
      <c r="J65" s="89"/>
      <c r="K65" s="288"/>
      <c r="L65" s="88"/>
      <c r="M65" s="89"/>
      <c r="N65" s="288"/>
      <c r="O65" s="88"/>
      <c r="P65" s="89"/>
      <c r="Q65" s="288"/>
      <c r="R65" s="88"/>
      <c r="S65" s="89"/>
      <c r="T65" s="288"/>
      <c r="U65" s="88"/>
      <c r="V65" s="89"/>
      <c r="W65" s="288"/>
      <c r="X65" s="88"/>
      <c r="Y65" s="89"/>
      <c r="Z65" s="289"/>
      <c r="AA65" s="88"/>
      <c r="AB65" s="89"/>
      <c r="AC65" s="289"/>
      <c r="AD65" s="88"/>
      <c r="AE65" s="89"/>
      <c r="AF65" s="289"/>
      <c r="AG65" s="88"/>
      <c r="AH65" s="89"/>
      <c r="AI65" s="288"/>
      <c r="AJ65" s="88"/>
      <c r="AK65" s="89"/>
    </row>
    <row r="66" spans="1:37" ht="15.75" customHeight="1">
      <c r="A66" s="309" t="s">
        <v>42</v>
      </c>
      <c r="B66" s="288"/>
      <c r="C66" s="88">
        <f>'Lista de precios'!C31</f>
        <v>849</v>
      </c>
      <c r="D66" s="89">
        <f t="shared" si="1"/>
        <v>0</v>
      </c>
      <c r="E66" s="288"/>
      <c r="F66" s="88">
        <f>'Lista de precios'!C31</f>
        <v>849</v>
      </c>
      <c r="G66" s="89">
        <f t="shared" si="2"/>
        <v>0</v>
      </c>
      <c r="H66" s="288"/>
      <c r="I66" s="88"/>
      <c r="J66" s="89"/>
      <c r="K66" s="288"/>
      <c r="L66" s="88"/>
      <c r="M66" s="89"/>
      <c r="N66" s="288"/>
      <c r="O66" s="88"/>
      <c r="P66" s="89"/>
      <c r="Q66" s="288"/>
      <c r="R66" s="88"/>
      <c r="S66" s="89"/>
      <c r="T66" s="288"/>
      <c r="U66" s="88"/>
      <c r="V66" s="89"/>
      <c r="W66" s="288"/>
      <c r="X66" s="88"/>
      <c r="Y66" s="89"/>
      <c r="Z66" s="289"/>
      <c r="AA66" s="88"/>
      <c r="AB66" s="89"/>
      <c r="AC66" s="289"/>
      <c r="AD66" s="88"/>
      <c r="AE66" s="89"/>
      <c r="AF66" s="289"/>
      <c r="AG66" s="88"/>
      <c r="AH66" s="89"/>
      <c r="AI66" s="288"/>
      <c r="AJ66" s="88"/>
      <c r="AK66" s="89"/>
    </row>
    <row r="67" spans="1:37" ht="15.75" customHeight="1">
      <c r="A67" s="313" t="s">
        <v>43</v>
      </c>
      <c r="B67" s="288"/>
      <c r="C67" s="88">
        <f>'Lista de precios'!C32</f>
        <v>530.625</v>
      </c>
      <c r="D67" s="89">
        <f t="shared" si="1"/>
        <v>0</v>
      </c>
      <c r="E67" s="288"/>
      <c r="F67" s="88">
        <f>'Lista de precios'!C32</f>
        <v>530.625</v>
      </c>
      <c r="G67" s="89">
        <f t="shared" si="2"/>
        <v>0</v>
      </c>
      <c r="H67" s="288"/>
      <c r="I67" s="88"/>
      <c r="J67" s="89"/>
      <c r="K67" s="288"/>
      <c r="L67" s="88">
        <f>'Lista de precios'!E31</f>
        <v>0</v>
      </c>
      <c r="M67" s="89"/>
      <c r="N67" s="288"/>
      <c r="O67" s="88"/>
      <c r="P67" s="89"/>
      <c r="Q67" s="288"/>
      <c r="R67" s="88">
        <f>'Lista de precios'!K31</f>
        <v>0</v>
      </c>
      <c r="S67" s="89"/>
      <c r="T67" s="288"/>
      <c r="U67" s="88">
        <f>'Lista de precios'!I30</f>
        <v>0</v>
      </c>
      <c r="V67" s="89">
        <f>T67*U67</f>
        <v>0</v>
      </c>
      <c r="W67" s="288"/>
      <c r="X67" s="88">
        <f>U67</f>
        <v>0</v>
      </c>
      <c r="Y67" s="89">
        <f>X67*W67</f>
        <v>0</v>
      </c>
      <c r="Z67" s="289"/>
      <c r="AA67" s="88"/>
      <c r="AB67" s="89"/>
      <c r="AC67" s="289"/>
      <c r="AD67" s="88"/>
      <c r="AE67" s="89">
        <f>AD67*AC67</f>
        <v>0</v>
      </c>
      <c r="AF67" s="289"/>
      <c r="AG67" s="88"/>
      <c r="AH67" s="89">
        <f>AF67*AG67</f>
        <v>0</v>
      </c>
      <c r="AI67" s="288"/>
      <c r="AJ67" s="88"/>
      <c r="AK67" s="89">
        <f>AJ67*AI67</f>
        <v>0</v>
      </c>
    </row>
    <row r="68" spans="1:37" ht="15.75" customHeight="1">
      <c r="A68" s="309" t="s">
        <v>44</v>
      </c>
      <c r="B68" s="290"/>
      <c r="C68" s="88">
        <f>'Lista de precios'!C33</f>
        <v>1061.25</v>
      </c>
      <c r="D68" s="89">
        <f t="shared" si="1"/>
        <v>0</v>
      </c>
      <c r="E68" s="290"/>
      <c r="F68" s="88">
        <f>'Lista de precios'!C33</f>
        <v>1061.25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88"/>
      <c r="V68" s="105"/>
      <c r="W68" s="290"/>
      <c r="X68" s="88"/>
      <c r="Y68" s="105"/>
      <c r="Z68" s="131"/>
      <c r="AA68" s="88"/>
      <c r="AB68" s="105"/>
      <c r="AC68" s="131"/>
      <c r="AD68" s="88"/>
      <c r="AE68" s="105"/>
      <c r="AF68" s="131"/>
      <c r="AG68" s="88"/>
      <c r="AH68" s="105"/>
      <c r="AI68" s="290"/>
      <c r="AJ68" s="88"/>
      <c r="AK68" s="105"/>
    </row>
    <row r="69" spans="1:37" ht="15.75" customHeight="1">
      <c r="A69" s="314" t="s">
        <v>147</v>
      </c>
      <c r="B69" s="290"/>
      <c r="C69" s="88">
        <f>'Lista de precios'!C34</f>
        <v>3576.4124999999999</v>
      </c>
      <c r="D69" s="89">
        <f t="shared" si="1"/>
        <v>0</v>
      </c>
      <c r="E69" s="290"/>
      <c r="F69" s="88">
        <f>'Lista de precios'!C34</f>
        <v>3576.4124999999999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88"/>
      <c r="V69" s="105"/>
      <c r="W69" s="290"/>
      <c r="X69" s="88"/>
      <c r="Y69" s="105"/>
      <c r="Z69" s="131"/>
      <c r="AA69" s="88"/>
      <c r="AB69" s="105"/>
      <c r="AC69" s="131"/>
      <c r="AD69" s="88"/>
      <c r="AE69" s="105"/>
      <c r="AF69" s="131"/>
      <c r="AG69" s="88"/>
      <c r="AH69" s="105"/>
      <c r="AI69" s="290"/>
      <c r="AJ69" s="88"/>
      <c r="AK69" s="105"/>
    </row>
    <row r="70" spans="1:37" ht="15.75" customHeight="1">
      <c r="A70" s="293" t="s">
        <v>96</v>
      </c>
      <c r="B70" s="290"/>
      <c r="C70" s="294"/>
      <c r="D70" s="236">
        <f>SUM(D42:D69)</f>
        <v>44848.424999999996</v>
      </c>
      <c r="E70" s="295"/>
      <c r="F70" s="296"/>
      <c r="G70" s="237">
        <f>SUM(G42:G69)</f>
        <v>80580.712499999994</v>
      </c>
      <c r="H70" s="290"/>
      <c r="I70" s="294"/>
      <c r="J70" s="236">
        <f>SUM(J42:J67)</f>
        <v>0</v>
      </c>
      <c r="K70" s="295"/>
      <c r="L70" s="296"/>
      <c r="M70" s="237">
        <f>SUM(M42:M67)</f>
        <v>0</v>
      </c>
      <c r="N70" s="290"/>
      <c r="O70" s="294"/>
      <c r="P70" s="236">
        <f>SUM(P42:P67)</f>
        <v>0</v>
      </c>
      <c r="Q70" s="295"/>
      <c r="R70" s="296"/>
      <c r="S70" s="237">
        <f>SUM(S42:S67)</f>
        <v>0</v>
      </c>
      <c r="T70" s="290"/>
      <c r="U70" s="88"/>
      <c r="V70" s="236">
        <f>SUM(V42:V67)</f>
        <v>0</v>
      </c>
      <c r="W70" s="295"/>
      <c r="X70" s="88"/>
      <c r="Y70" s="237">
        <f>SUM(Y42:Y67)</f>
        <v>0</v>
      </c>
      <c r="Z70" s="290"/>
      <c r="AA70" s="88"/>
      <c r="AB70" s="236">
        <f>SUM(AB42:AB67)</f>
        <v>0</v>
      </c>
      <c r="AC70" s="295"/>
      <c r="AD70" s="88"/>
      <c r="AE70" s="237">
        <f>SUM(AE42:AE67)</f>
        <v>0</v>
      </c>
      <c r="AF70" s="290"/>
      <c r="AG70" s="88"/>
      <c r="AH70" s="236">
        <f>SUM(AH42:AH67)</f>
        <v>0</v>
      </c>
      <c r="AI70" s="295"/>
      <c r="AJ70" s="88"/>
      <c r="AK70" s="237">
        <f>SUM(AK42:AK67)</f>
        <v>0</v>
      </c>
    </row>
    <row r="71" spans="1:37" ht="15.75" customHeight="1">
      <c r="A71" s="297" t="s">
        <v>97</v>
      </c>
      <c r="B71" s="456">
        <f>D70+G70</f>
        <v>125429.13749999998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56">
        <f>V70+Y70</f>
        <v>0</v>
      </c>
      <c r="U71" s="413"/>
      <c r="V71" s="413"/>
      <c r="W71" s="413"/>
      <c r="X71" s="413"/>
      <c r="Y71" s="401"/>
      <c r="Z71" s="456">
        <f>AB70+AE70</f>
        <v>0</v>
      </c>
      <c r="AA71" s="413"/>
      <c r="AB71" s="413"/>
      <c r="AC71" s="413"/>
      <c r="AD71" s="413"/>
      <c r="AE71" s="401"/>
      <c r="AF71" s="456">
        <f>AH70+AK70</f>
        <v>0</v>
      </c>
      <c r="AG71" s="413"/>
      <c r="AH71" s="413"/>
      <c r="AI71" s="413"/>
      <c r="AJ71" s="413"/>
      <c r="AK71" s="40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18" priority="1" operator="lessThan">
      <formula>0</formula>
    </cfRule>
  </conditionalFormatting>
  <conditionalFormatting sqref="A1:AK1018">
    <cfRule type="cellIs" dxfId="1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176</v>
      </c>
      <c r="B1" s="420"/>
      <c r="C1" s="420"/>
    </row>
    <row r="2" spans="1:37">
      <c r="A2" s="421"/>
      <c r="B2" s="396"/>
      <c r="C2" s="396"/>
    </row>
    <row r="4" spans="1:37">
      <c r="A4" s="477" t="s">
        <v>114</v>
      </c>
      <c r="B4" s="476" t="s">
        <v>177</v>
      </c>
      <c r="C4" s="413"/>
      <c r="D4" s="401"/>
      <c r="E4" s="476" t="s">
        <v>11</v>
      </c>
      <c r="F4" s="413"/>
      <c r="G4" s="401"/>
      <c r="H4" s="476" t="s">
        <v>12</v>
      </c>
      <c r="I4" s="413"/>
      <c r="J4" s="401"/>
      <c r="K4" s="476" t="s">
        <v>13</v>
      </c>
      <c r="L4" s="413"/>
      <c r="M4" s="401"/>
      <c r="N4" s="476" t="s">
        <v>14</v>
      </c>
      <c r="O4" s="413"/>
      <c r="P4" s="401"/>
      <c r="Q4" s="476" t="s">
        <v>15</v>
      </c>
      <c r="R4" s="413"/>
      <c r="S4" s="401"/>
    </row>
    <row r="5" spans="1:37">
      <c r="A5" s="478"/>
      <c r="B5" s="445" t="s">
        <v>115</v>
      </c>
      <c r="C5" s="445" t="s">
        <v>116</v>
      </c>
      <c r="D5" s="445" t="s">
        <v>117</v>
      </c>
      <c r="E5" s="445" t="s">
        <v>115</v>
      </c>
      <c r="F5" s="445" t="s">
        <v>116</v>
      </c>
      <c r="G5" s="445" t="s">
        <v>117</v>
      </c>
      <c r="H5" s="445" t="s">
        <v>115</v>
      </c>
      <c r="I5" s="445" t="s">
        <v>116</v>
      </c>
      <c r="J5" s="445" t="s">
        <v>117</v>
      </c>
      <c r="K5" s="445" t="s">
        <v>115</v>
      </c>
      <c r="L5" s="445" t="s">
        <v>116</v>
      </c>
      <c r="M5" s="445" t="s">
        <v>117</v>
      </c>
      <c r="N5" s="445" t="s">
        <v>115</v>
      </c>
      <c r="O5" s="445" t="s">
        <v>116</v>
      </c>
      <c r="P5" s="445" t="s">
        <v>117</v>
      </c>
      <c r="Q5" s="445" t="s">
        <v>115</v>
      </c>
      <c r="R5" s="445" t="s">
        <v>116</v>
      </c>
      <c r="S5" s="445" t="s">
        <v>117</v>
      </c>
    </row>
    <row r="6" spans="1:37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</row>
    <row r="7" spans="1:37">
      <c r="A7" s="317" t="s">
        <v>118</v>
      </c>
      <c r="B7" s="318"/>
      <c r="C7" s="191"/>
      <c r="D7" s="196">
        <v>-26053.6638792884</v>
      </c>
      <c r="E7" s="318"/>
      <c r="F7" s="191"/>
      <c r="G7" s="196">
        <f>D15</f>
        <v>4055.1941482858933</v>
      </c>
      <c r="H7" s="318"/>
      <c r="I7" s="191"/>
      <c r="J7" s="196" t="e">
        <f>G15</f>
        <v>#DIV/0!</v>
      </c>
      <c r="K7" s="318"/>
      <c r="L7" s="191"/>
      <c r="M7" s="196" t="e">
        <f>J15</f>
        <v>#DIV/0!</v>
      </c>
      <c r="N7" s="318"/>
      <c r="O7" s="191"/>
      <c r="P7" s="196" t="e">
        <f>M15</f>
        <v>#DIV/0!</v>
      </c>
      <c r="Q7" s="318"/>
      <c r="R7" s="191"/>
      <c r="S7" s="196" t="e">
        <f>P15</f>
        <v>#DIV/0!</v>
      </c>
    </row>
    <row r="8" spans="1:37">
      <c r="A8" s="319" t="s">
        <v>115</v>
      </c>
      <c r="B8" s="209">
        <f>C33</f>
        <v>29999</v>
      </c>
      <c r="C8" s="196"/>
      <c r="D8" s="209"/>
      <c r="E8" s="209">
        <f>E33</f>
        <v>0</v>
      </c>
      <c r="F8" s="196"/>
      <c r="G8" s="209"/>
      <c r="H8" s="209">
        <f>G33</f>
        <v>0</v>
      </c>
      <c r="I8" s="196"/>
      <c r="J8" s="209"/>
      <c r="K8" s="209">
        <f>I33</f>
        <v>0</v>
      </c>
      <c r="L8" s="196"/>
      <c r="M8" s="209"/>
      <c r="N8" s="209">
        <f>K33</f>
        <v>0</v>
      </c>
      <c r="O8" s="196"/>
      <c r="P8" s="209"/>
      <c r="Q8" s="209">
        <f>M33</f>
        <v>0</v>
      </c>
      <c r="R8" s="196"/>
      <c r="S8" s="209"/>
    </row>
    <row r="9" spans="1:37">
      <c r="A9" s="244" t="s">
        <v>150</v>
      </c>
      <c r="B9" s="320"/>
      <c r="C9" s="199"/>
      <c r="D9" s="320">
        <f>(D7+B8)/1032.5</f>
        <v>3.8211487851928325</v>
      </c>
      <c r="E9" s="320"/>
      <c r="F9" s="199"/>
      <c r="G9" s="320">
        <f>(G7+E8)/'Lista de precios'!C4</f>
        <v>3.8211487851928325</v>
      </c>
      <c r="H9" s="320"/>
      <c r="I9" s="199"/>
      <c r="J9" s="320" t="e">
        <f>(J7+H8)/'Lista de precios'!E4</f>
        <v>#DIV/0!</v>
      </c>
      <c r="K9" s="320"/>
      <c r="L9" s="199"/>
      <c r="M9" s="320" t="e">
        <f>(M7+K8)/'Lista de precios'!G4</f>
        <v>#DIV/0!</v>
      </c>
      <c r="N9" s="320"/>
      <c r="O9" s="199"/>
      <c r="P9" s="320" t="e">
        <f>(P7+N8)/'Lista de precios'!I4</f>
        <v>#DIV/0!</v>
      </c>
      <c r="Q9" s="320"/>
      <c r="R9" s="199"/>
      <c r="S9" s="32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321"/>
      <c r="C10" s="203"/>
      <c r="D10" s="321">
        <f>D9*'Lista de precios'!C4</f>
        <v>4055.1941482858933</v>
      </c>
      <c r="E10" s="321"/>
      <c r="F10" s="203"/>
      <c r="G10" s="321">
        <f>G9*'Lista de precios'!E4</f>
        <v>0</v>
      </c>
      <c r="H10" s="321"/>
      <c r="I10" s="203"/>
      <c r="J10" s="321" t="e">
        <f>J9*'Lista de precios'!G4</f>
        <v>#DIV/0!</v>
      </c>
      <c r="K10" s="321"/>
      <c r="L10" s="203"/>
      <c r="M10" s="321" t="e">
        <f>M9*'Lista de precios'!I4</f>
        <v>#DIV/0!</v>
      </c>
      <c r="N10" s="321"/>
      <c r="O10" s="203"/>
      <c r="P10" s="321" t="e">
        <f>P9*'Lista de precios'!K4</f>
        <v>#DIV/0!</v>
      </c>
      <c r="Q10" s="321"/>
      <c r="R10" s="203"/>
      <c r="S10" s="321" t="e">
        <f>S9*'Lista de precios'!M4</f>
        <v>#DIV/0!</v>
      </c>
    </row>
    <row r="11" spans="1:37">
      <c r="A11" s="317" t="s">
        <v>122</v>
      </c>
      <c r="B11" s="209"/>
      <c r="C11" s="206">
        <f>B72</f>
        <v>0</v>
      </c>
      <c r="D11" s="209"/>
      <c r="E11" s="209"/>
      <c r="F11" s="206">
        <f>H72</f>
        <v>0</v>
      </c>
      <c r="G11" s="209"/>
      <c r="H11" s="209"/>
      <c r="I11" s="206">
        <f>N72</f>
        <v>0</v>
      </c>
      <c r="J11" s="209"/>
      <c r="K11" s="209"/>
      <c r="L11" s="206">
        <f>T72</f>
        <v>0</v>
      </c>
      <c r="M11" s="209"/>
      <c r="N11" s="209"/>
      <c r="O11" s="206">
        <f>Z72</f>
        <v>0</v>
      </c>
      <c r="P11" s="209"/>
      <c r="Q11" s="209"/>
      <c r="R11" s="206">
        <f>AF72</f>
        <v>0</v>
      </c>
      <c r="S11" s="209"/>
    </row>
    <row r="12" spans="1:37">
      <c r="A12" s="207" t="s">
        <v>123</v>
      </c>
      <c r="B12" s="209"/>
      <c r="C12" s="206">
        <f>CULTIVO!D61</f>
        <v>0</v>
      </c>
      <c r="D12" s="209"/>
      <c r="E12" s="209"/>
      <c r="F12" s="206" t="e">
        <f>CULTIVO!G61</f>
        <v>#DIV/0!</v>
      </c>
      <c r="G12" s="209"/>
      <c r="H12" s="209"/>
      <c r="I12" s="206" t="e">
        <f>CULTIVO!J61</f>
        <v>#DIV/0!</v>
      </c>
      <c r="J12" s="209"/>
      <c r="K12" s="209"/>
      <c r="L12" s="206" t="e">
        <f>CULTIVO!M61</f>
        <v>#DIV/0!</v>
      </c>
      <c r="M12" s="209"/>
      <c r="N12" s="209"/>
      <c r="O12" s="206" t="e">
        <f>CULTIVO!P61</f>
        <v>#DIV/0!</v>
      </c>
      <c r="P12" s="209"/>
      <c r="Q12" s="209"/>
      <c r="R12" s="206" t="e">
        <f>CULTIVO!S61</f>
        <v>#DIV/0!</v>
      </c>
      <c r="S12" s="209"/>
    </row>
    <row r="13" spans="1:37">
      <c r="A13" s="208" t="s">
        <v>124</v>
      </c>
      <c r="B13" s="209"/>
      <c r="C13" s="209">
        <f>CULTIVO!D86</f>
        <v>0</v>
      </c>
      <c r="D13" s="322"/>
      <c r="E13" s="209"/>
      <c r="F13" s="209">
        <f>CULTIVO!G90</f>
        <v>0</v>
      </c>
      <c r="G13" s="322"/>
      <c r="H13" s="209"/>
      <c r="I13" s="209">
        <f>CULTIVO!J90</f>
        <v>0</v>
      </c>
      <c r="J13" s="322"/>
      <c r="K13" s="209"/>
      <c r="L13" s="209">
        <f>CULTIVO!M90</f>
        <v>0</v>
      </c>
      <c r="M13" s="322"/>
      <c r="N13" s="209"/>
      <c r="O13" s="209">
        <f>CULTIVO!P90</f>
        <v>0</v>
      </c>
      <c r="P13" s="322"/>
      <c r="Q13" s="209"/>
      <c r="R13" s="209">
        <f>CULTIVO!S90</f>
        <v>0</v>
      </c>
      <c r="S13" s="322"/>
    </row>
    <row r="14" spans="1:37">
      <c r="A14" s="211" t="s">
        <v>125</v>
      </c>
      <c r="B14" s="209"/>
      <c r="C14" s="191"/>
      <c r="D14" s="322"/>
      <c r="E14" s="209"/>
      <c r="F14" s="191"/>
      <c r="G14" s="322"/>
      <c r="H14" s="209"/>
      <c r="I14" s="191"/>
      <c r="J14" s="322"/>
      <c r="K14" s="209"/>
      <c r="L14" s="212"/>
      <c r="M14" s="322"/>
      <c r="N14" s="209"/>
      <c r="O14" s="212"/>
      <c r="P14" s="322"/>
      <c r="Q14" s="209"/>
      <c r="R14" s="212"/>
      <c r="S14" s="322"/>
    </row>
    <row r="15" spans="1:37">
      <c r="A15" s="317" t="s">
        <v>126</v>
      </c>
      <c r="B15" s="209"/>
      <c r="C15" s="191"/>
      <c r="D15" s="322">
        <f>D10-C11-C12-C13</f>
        <v>4055.1941482858933</v>
      </c>
      <c r="E15" s="209"/>
      <c r="F15" s="191"/>
      <c r="G15" s="322" t="e">
        <f>G10-F11-F12-F13</f>
        <v>#DIV/0!</v>
      </c>
      <c r="H15" s="209"/>
      <c r="I15" s="191"/>
      <c r="J15" s="322" t="e">
        <f>J10-I11-I12-I13</f>
        <v>#DIV/0!</v>
      </c>
      <c r="K15" s="209"/>
      <c r="L15" s="191"/>
      <c r="M15" s="322" t="e">
        <f>M10-L11-L12-L13</f>
        <v>#DIV/0!</v>
      </c>
      <c r="N15" s="209"/>
      <c r="O15" s="191"/>
      <c r="P15" s="322" t="e">
        <f>P10-O11-O12-O13-O14</f>
        <v>#DIV/0!</v>
      </c>
      <c r="Q15" s="209"/>
      <c r="R15" s="191"/>
      <c r="S15" s="322" t="e">
        <f>S10-R11-R12-R13</f>
        <v>#DIV/0!</v>
      </c>
    </row>
    <row r="16" spans="1:37">
      <c r="A16" s="317" t="s">
        <v>127</v>
      </c>
      <c r="B16" s="109"/>
      <c r="C16" s="109"/>
      <c r="D16" s="51">
        <f>D15/'Lista de precios'!C4</f>
        <v>3.8211487851928325</v>
      </c>
      <c r="E16" s="109"/>
      <c r="F16" s="109"/>
      <c r="G16" s="51" t="e">
        <f>G15/'Lista de precios'!E4</f>
        <v>#DIV/0!</v>
      </c>
      <c r="H16" s="109"/>
      <c r="I16" s="109"/>
      <c r="J16" s="51" t="e">
        <f>J15/'Lista de precios'!G4</f>
        <v>#DIV/0!</v>
      </c>
      <c r="K16" s="109"/>
      <c r="L16" s="109"/>
      <c r="M16" s="51" t="e">
        <f>M15/'Lista de precios'!I4</f>
        <v>#DIV/0!</v>
      </c>
      <c r="N16" s="109"/>
      <c r="O16" s="109"/>
      <c r="P16" s="51" t="e">
        <f>P15/'Lista de precios'!K4</f>
        <v>#DIV/0!</v>
      </c>
      <c r="Q16" s="109"/>
      <c r="R16" s="109"/>
      <c r="S16" s="51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 t="s">
        <v>178</v>
      </c>
      <c r="B21" s="112" t="s">
        <v>155</v>
      </c>
      <c r="D21" s="112">
        <v>29999</v>
      </c>
      <c r="E21" s="109"/>
      <c r="F21" s="112"/>
      <c r="G21" s="109"/>
      <c r="H21" s="109"/>
      <c r="I21" s="109"/>
      <c r="J21" s="109"/>
      <c r="K21" s="109"/>
      <c r="L21" s="109"/>
      <c r="M21" s="109"/>
      <c r="N21" s="109"/>
    </row>
    <row r="22" spans="1:14">
      <c r="A22" s="112"/>
      <c r="B22" s="112"/>
      <c r="C22" s="109"/>
      <c r="D22" s="109"/>
      <c r="E22" s="109"/>
      <c r="F22" s="109"/>
      <c r="G22" s="109"/>
      <c r="H22" s="112"/>
      <c r="I22" s="109"/>
      <c r="J22" s="109"/>
      <c r="K22" s="109"/>
      <c r="L22" s="109"/>
      <c r="M22" s="109"/>
      <c r="N22" s="109"/>
    </row>
    <row r="23" spans="1:14">
      <c r="A23" s="112"/>
      <c r="B23" s="112"/>
      <c r="C23" s="109"/>
      <c r="D23" s="109"/>
      <c r="E23" s="109"/>
      <c r="F23" s="109"/>
      <c r="G23" s="109"/>
      <c r="H23" s="109"/>
      <c r="I23" s="109"/>
      <c r="J23" s="109"/>
      <c r="K23" s="109"/>
      <c r="L23" s="112"/>
      <c r="M23" s="109"/>
      <c r="N23" s="109"/>
    </row>
    <row r="24" spans="1:14">
      <c r="A24" s="112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12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29999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29999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70</v>
      </c>
      <c r="C40" s="423"/>
      <c r="D40" s="424"/>
      <c r="E40" s="454" t="s">
        <v>71</v>
      </c>
      <c r="F40" s="423"/>
      <c r="G40" s="424"/>
      <c r="H40" s="454" t="s">
        <v>72</v>
      </c>
      <c r="I40" s="423"/>
      <c r="J40" s="424"/>
      <c r="K40" s="454" t="s">
        <v>73</v>
      </c>
      <c r="L40" s="423"/>
      <c r="M40" s="424"/>
      <c r="N40" s="454" t="s">
        <v>74</v>
      </c>
      <c r="O40" s="423"/>
      <c r="P40" s="424"/>
      <c r="Q40" s="454" t="s">
        <v>75</v>
      </c>
      <c r="R40" s="423"/>
      <c r="S40" s="424"/>
      <c r="T40" s="454" t="s">
        <v>76</v>
      </c>
      <c r="U40" s="423"/>
      <c r="V40" s="424"/>
      <c r="W40" s="454" t="s">
        <v>77</v>
      </c>
      <c r="X40" s="423"/>
      <c r="Y40" s="424"/>
      <c r="Z40" s="454" t="s">
        <v>78</v>
      </c>
      <c r="AA40" s="423"/>
      <c r="AB40" s="424"/>
      <c r="AC40" s="454" t="s">
        <v>79</v>
      </c>
      <c r="AD40" s="423"/>
      <c r="AE40" s="424"/>
      <c r="AF40" s="454" t="s">
        <v>80</v>
      </c>
      <c r="AG40" s="423"/>
      <c r="AH40" s="424"/>
      <c r="AI40" s="454" t="s">
        <v>81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71" t="s">
        <v>83</v>
      </c>
      <c r="AG41" s="72" t="s">
        <v>84</v>
      </c>
      <c r="AH41" s="73" t="s">
        <v>85</v>
      </c>
      <c r="AI41" s="71" t="s">
        <v>83</v>
      </c>
      <c r="AJ41" s="72" t="s">
        <v>84</v>
      </c>
      <c r="AK41" s="73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77"/>
      <c r="AG42" s="78"/>
      <c r="AH42" s="79"/>
      <c r="AI42" s="80"/>
      <c r="AJ42" s="81"/>
      <c r="AK42" s="82"/>
    </row>
    <row r="43" spans="1:37" ht="15.75" customHeight="1">
      <c r="A43" s="86" t="s">
        <v>18</v>
      </c>
      <c r="B43" s="87"/>
      <c r="C43" s="88">
        <f>'Lista de precios'!C7</f>
        <v>1114.3125</v>
      </c>
      <c r="D43" s="89">
        <f t="shared" ref="D43:D70" si="1">B43*C43</f>
        <v>0</v>
      </c>
      <c r="E43" s="87"/>
      <c r="F43" s="88">
        <f t="shared" ref="F43:F70" si="2">C43</f>
        <v>1114.3125</v>
      </c>
      <c r="G43" s="89">
        <f t="shared" ref="G43:G70" si="3">F43*E43</f>
        <v>0</v>
      </c>
      <c r="H43" s="87"/>
      <c r="I43" s="88">
        <f>'Lista de precios'!E7</f>
        <v>0</v>
      </c>
      <c r="J43" s="89">
        <f t="shared" ref="J43:J65" si="4">H43*I43</f>
        <v>0</v>
      </c>
      <c r="K43" s="87"/>
      <c r="L43" s="88">
        <f t="shared" ref="L43:L66" si="5">I43</f>
        <v>0</v>
      </c>
      <c r="M43" s="89">
        <f t="shared" ref="M43:M65" si="6">L43*K43</f>
        <v>0</v>
      </c>
      <c r="N43" s="87"/>
      <c r="O43" s="88">
        <f>'Lista de precios'!G7</f>
        <v>0</v>
      </c>
      <c r="P43" s="89">
        <f t="shared" ref="P43:P65" si="7">N43*O43</f>
        <v>0</v>
      </c>
      <c r="Q43" s="87"/>
      <c r="R43" s="88">
        <f t="shared" ref="R43:R66" si="8">O43</f>
        <v>0</v>
      </c>
      <c r="S43" s="89">
        <f t="shared" ref="S43:S65" si="9">R43*Q43</f>
        <v>0</v>
      </c>
      <c r="T43" s="87"/>
      <c r="U43" s="88">
        <f>'Lista de precios'!I7</f>
        <v>0</v>
      </c>
      <c r="V43" s="89">
        <f t="shared" ref="V43:V65" si="10">T43*U43</f>
        <v>0</v>
      </c>
      <c r="W43" s="87"/>
      <c r="X43" s="88">
        <f t="shared" ref="X43:X66" si="11">U43</f>
        <v>0</v>
      </c>
      <c r="Y43" s="89">
        <f t="shared" ref="Y43:Y65" si="12">X43*W43</f>
        <v>0</v>
      </c>
      <c r="Z43" s="87"/>
      <c r="AA43" s="88">
        <f>'Lista de precios'!K7</f>
        <v>0</v>
      </c>
      <c r="AB43" s="89">
        <f t="shared" ref="AB43:AB65" si="13">Z43*AA43</f>
        <v>0</v>
      </c>
      <c r="AC43" s="87"/>
      <c r="AD43" s="88">
        <f t="shared" ref="AD43:AD66" si="14">AA43</f>
        <v>0</v>
      </c>
      <c r="AE43" s="89">
        <f t="shared" ref="AE43:AE65" si="15">AD43*AC43</f>
        <v>0</v>
      </c>
      <c r="AF43" s="87"/>
      <c r="AG43" s="88">
        <f>'Lista de precios'!M7</f>
        <v>0</v>
      </c>
      <c r="AH43" s="89">
        <f t="shared" ref="AH43:AH65" si="16">AF43*AG43</f>
        <v>0</v>
      </c>
      <c r="AI43" s="87"/>
      <c r="AJ43" s="88">
        <f t="shared" ref="AJ43:AJ66" si="17">AG43</f>
        <v>0</v>
      </c>
      <c r="AK43" s="89">
        <f t="shared" ref="AK43:AK65" si="18">AJ43*AI43</f>
        <v>0</v>
      </c>
    </row>
    <row r="44" spans="1:37" ht="15.75" customHeight="1">
      <c r="A44" s="86" t="s">
        <v>19</v>
      </c>
      <c r="B44" s="87"/>
      <c r="C44" s="88">
        <f>'Lista de precios'!C8</f>
        <v>1231.05</v>
      </c>
      <c r="D44" s="89">
        <f t="shared" si="1"/>
        <v>0</v>
      </c>
      <c r="E44" s="87"/>
      <c r="F44" s="88">
        <f t="shared" si="2"/>
        <v>1231.05</v>
      </c>
      <c r="G44" s="89">
        <f t="shared" si="3"/>
        <v>0</v>
      </c>
      <c r="H44" s="87"/>
      <c r="I44" s="88">
        <f>'Lista de precios'!E8</f>
        <v>0</v>
      </c>
      <c r="J44" s="89">
        <f t="shared" si="4"/>
        <v>0</v>
      </c>
      <c r="K44" s="87"/>
      <c r="L44" s="88">
        <f t="shared" si="5"/>
        <v>0</v>
      </c>
      <c r="M44" s="89">
        <f t="shared" si="6"/>
        <v>0</v>
      </c>
      <c r="N44" s="87"/>
      <c r="O44" s="88">
        <f>'Lista de precios'!G8</f>
        <v>0</v>
      </c>
      <c r="P44" s="89">
        <f t="shared" si="7"/>
        <v>0</v>
      </c>
      <c r="Q44" s="90"/>
      <c r="R44" s="88">
        <f t="shared" si="8"/>
        <v>0</v>
      </c>
      <c r="S44" s="89">
        <f t="shared" si="9"/>
        <v>0</v>
      </c>
      <c r="T44" s="90"/>
      <c r="U44" s="88">
        <f>'Lista de precios'!I8</f>
        <v>0</v>
      </c>
      <c r="V44" s="89">
        <f t="shared" si="10"/>
        <v>0</v>
      </c>
      <c r="W44" s="90"/>
      <c r="X44" s="88">
        <f t="shared" si="11"/>
        <v>0</v>
      </c>
      <c r="Y44" s="89">
        <f t="shared" si="12"/>
        <v>0</v>
      </c>
      <c r="Z44" s="90"/>
      <c r="AA44" s="88">
        <f>'Lista de precios'!K8</f>
        <v>0</v>
      </c>
      <c r="AB44" s="89">
        <f t="shared" si="13"/>
        <v>0</v>
      </c>
      <c r="AC44" s="90"/>
      <c r="AD44" s="88">
        <f t="shared" si="14"/>
        <v>0</v>
      </c>
      <c r="AE44" s="89">
        <f t="shared" si="15"/>
        <v>0</v>
      </c>
      <c r="AF44" s="90"/>
      <c r="AG44" s="88">
        <f>'Lista de precios'!M8</f>
        <v>0</v>
      </c>
      <c r="AH44" s="89">
        <f t="shared" si="16"/>
        <v>0</v>
      </c>
      <c r="AI44" s="90"/>
      <c r="AJ44" s="88">
        <f t="shared" si="17"/>
        <v>0</v>
      </c>
      <c r="AK44" s="89">
        <f t="shared" si="18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87"/>
      <c r="F45" s="88">
        <f t="shared" si="2"/>
        <v>1273.5</v>
      </c>
      <c r="G45" s="89">
        <f t="shared" si="3"/>
        <v>0</v>
      </c>
      <c r="H45" s="87"/>
      <c r="I45" s="88">
        <f>'Lista de precios'!E9</f>
        <v>0</v>
      </c>
      <c r="J45" s="89">
        <f t="shared" si="4"/>
        <v>0</v>
      </c>
      <c r="K45" s="87"/>
      <c r="L45" s="88">
        <f t="shared" si="5"/>
        <v>0</v>
      </c>
      <c r="M45" s="89">
        <f t="shared" si="6"/>
        <v>0</v>
      </c>
      <c r="N45" s="87"/>
      <c r="O45" s="88">
        <f>'Lista de precios'!G9</f>
        <v>0</v>
      </c>
      <c r="P45" s="89">
        <f t="shared" si="7"/>
        <v>0</v>
      </c>
      <c r="Q45" s="87"/>
      <c r="R45" s="88">
        <f t="shared" si="8"/>
        <v>0</v>
      </c>
      <c r="S45" s="89">
        <f t="shared" si="9"/>
        <v>0</v>
      </c>
      <c r="T45" s="87"/>
      <c r="U45" s="88">
        <f>'Lista de precios'!I9</f>
        <v>0</v>
      </c>
      <c r="V45" s="89">
        <f t="shared" si="10"/>
        <v>0</v>
      </c>
      <c r="W45" s="87"/>
      <c r="X45" s="88">
        <f t="shared" si="11"/>
        <v>0</v>
      </c>
      <c r="Y45" s="89">
        <f t="shared" si="12"/>
        <v>0</v>
      </c>
      <c r="Z45" s="87"/>
      <c r="AA45" s="88">
        <f>'Lista de precios'!K9</f>
        <v>0</v>
      </c>
      <c r="AB45" s="89">
        <f t="shared" si="13"/>
        <v>0</v>
      </c>
      <c r="AC45" s="90"/>
      <c r="AD45" s="88">
        <f t="shared" si="14"/>
        <v>0</v>
      </c>
      <c r="AE45" s="89">
        <f t="shared" si="15"/>
        <v>0</v>
      </c>
      <c r="AF45" s="87"/>
      <c r="AG45" s="88">
        <f>'Lista de precios'!M9</f>
        <v>0</v>
      </c>
      <c r="AH45" s="89">
        <f t="shared" si="16"/>
        <v>0</v>
      </c>
      <c r="AI45" s="90"/>
      <c r="AJ45" s="88">
        <f t="shared" si="17"/>
        <v>0</v>
      </c>
      <c r="AK45" s="89">
        <f t="shared" si="18"/>
        <v>0</v>
      </c>
    </row>
    <row r="46" spans="1:37" ht="15.75" customHeight="1">
      <c r="A46" s="86" t="s">
        <v>21</v>
      </c>
      <c r="B46" s="87"/>
      <c r="C46" s="88">
        <f>'Lista de precios'!C10</f>
        <v>4775.625</v>
      </c>
      <c r="D46" s="89">
        <f t="shared" si="1"/>
        <v>0</v>
      </c>
      <c r="E46" s="87"/>
      <c r="F46" s="88">
        <f t="shared" si="2"/>
        <v>4775.625</v>
      </c>
      <c r="G46" s="89">
        <f t="shared" si="3"/>
        <v>0</v>
      </c>
      <c r="H46" s="87"/>
      <c r="I46" s="88">
        <f>'Lista de precios'!E10</f>
        <v>0</v>
      </c>
      <c r="J46" s="89">
        <f t="shared" si="4"/>
        <v>0</v>
      </c>
      <c r="K46" s="87"/>
      <c r="L46" s="88">
        <f t="shared" si="5"/>
        <v>0</v>
      </c>
      <c r="M46" s="89">
        <f t="shared" si="6"/>
        <v>0</v>
      </c>
      <c r="N46" s="87"/>
      <c r="O46" s="88">
        <f>'Lista de precios'!G10</f>
        <v>0</v>
      </c>
      <c r="P46" s="89">
        <f t="shared" si="7"/>
        <v>0</v>
      </c>
      <c r="Q46" s="87"/>
      <c r="R46" s="88">
        <f t="shared" si="8"/>
        <v>0</v>
      </c>
      <c r="S46" s="89">
        <f t="shared" si="9"/>
        <v>0</v>
      </c>
      <c r="T46" s="87"/>
      <c r="U46" s="88">
        <f>'Lista de precios'!I10</f>
        <v>0</v>
      </c>
      <c r="V46" s="89">
        <f t="shared" si="10"/>
        <v>0</v>
      </c>
      <c r="W46" s="87"/>
      <c r="X46" s="88">
        <f t="shared" si="11"/>
        <v>0</v>
      </c>
      <c r="Y46" s="89">
        <f t="shared" si="12"/>
        <v>0</v>
      </c>
      <c r="Z46" s="87"/>
      <c r="AA46" s="88">
        <f>'Lista de precios'!K10</f>
        <v>0</v>
      </c>
      <c r="AB46" s="89">
        <f t="shared" si="13"/>
        <v>0</v>
      </c>
      <c r="AC46" s="87"/>
      <c r="AD46" s="88">
        <f t="shared" si="14"/>
        <v>0</v>
      </c>
      <c r="AE46" s="89">
        <f t="shared" si="15"/>
        <v>0</v>
      </c>
      <c r="AF46" s="87"/>
      <c r="AG46" s="88">
        <f>'Lista de precios'!M10</f>
        <v>0</v>
      </c>
      <c r="AH46" s="89">
        <f t="shared" si="16"/>
        <v>0</v>
      </c>
      <c r="AI46" s="87"/>
      <c r="AJ46" s="88">
        <f t="shared" si="17"/>
        <v>0</v>
      </c>
      <c r="AK46" s="89">
        <f t="shared" si="18"/>
        <v>0</v>
      </c>
    </row>
    <row r="47" spans="1:37" ht="15.75" customHeight="1">
      <c r="A47" s="86" t="s">
        <v>22</v>
      </c>
      <c r="B47" s="87"/>
      <c r="C47" s="88">
        <f>'Lista de precios'!C11</f>
        <v>4775.625</v>
      </c>
      <c r="D47" s="98">
        <f t="shared" si="1"/>
        <v>0</v>
      </c>
      <c r="E47" s="100"/>
      <c r="F47" s="88">
        <f t="shared" si="2"/>
        <v>4775.625</v>
      </c>
      <c r="G47" s="89">
        <f t="shared" si="3"/>
        <v>0</v>
      </c>
      <c r="H47" s="87"/>
      <c r="I47" s="88">
        <f>'Lista de precios'!E11</f>
        <v>0</v>
      </c>
      <c r="J47" s="98">
        <f t="shared" si="4"/>
        <v>0</v>
      </c>
      <c r="K47" s="100"/>
      <c r="L47" s="88">
        <f t="shared" si="5"/>
        <v>0</v>
      </c>
      <c r="M47" s="89">
        <f t="shared" si="6"/>
        <v>0</v>
      </c>
      <c r="N47" s="87"/>
      <c r="O47" s="88">
        <f>'Lista de precios'!G11</f>
        <v>0</v>
      </c>
      <c r="P47" s="98">
        <f t="shared" si="7"/>
        <v>0</v>
      </c>
      <c r="Q47" s="100"/>
      <c r="R47" s="88">
        <f t="shared" si="8"/>
        <v>0</v>
      </c>
      <c r="S47" s="89">
        <f t="shared" si="9"/>
        <v>0</v>
      </c>
      <c r="T47" s="87"/>
      <c r="U47" s="88">
        <f>'Lista de precios'!I11</f>
        <v>0</v>
      </c>
      <c r="V47" s="98">
        <f t="shared" si="10"/>
        <v>0</v>
      </c>
      <c r="W47" s="100"/>
      <c r="X47" s="88">
        <f t="shared" si="11"/>
        <v>0</v>
      </c>
      <c r="Y47" s="89">
        <f t="shared" si="12"/>
        <v>0</v>
      </c>
      <c r="Z47" s="87"/>
      <c r="AA47" s="88">
        <f>'Lista de precios'!K11</f>
        <v>0</v>
      </c>
      <c r="AB47" s="98">
        <f t="shared" si="13"/>
        <v>0</v>
      </c>
      <c r="AC47" s="100"/>
      <c r="AD47" s="88">
        <f t="shared" si="14"/>
        <v>0</v>
      </c>
      <c r="AE47" s="89">
        <f t="shared" si="15"/>
        <v>0</v>
      </c>
      <c r="AF47" s="87"/>
      <c r="AG47" s="88">
        <f>'Lista de precios'!M11</f>
        <v>0</v>
      </c>
      <c r="AH47" s="98">
        <f t="shared" si="16"/>
        <v>0</v>
      </c>
      <c r="AI47" s="100"/>
      <c r="AJ47" s="88">
        <f t="shared" si="17"/>
        <v>0</v>
      </c>
      <c r="AK47" s="89">
        <f t="shared" si="18"/>
        <v>0</v>
      </c>
    </row>
    <row r="48" spans="1:37" ht="15.75" customHeight="1">
      <c r="A48" s="86" t="s">
        <v>23</v>
      </c>
      <c r="B48" s="87"/>
      <c r="C48" s="88">
        <f>'Lista de precios'!C12</f>
        <v>4987.875</v>
      </c>
      <c r="D48" s="98">
        <f t="shared" si="1"/>
        <v>0</v>
      </c>
      <c r="E48" s="100"/>
      <c r="F48" s="88">
        <f t="shared" si="2"/>
        <v>4987.875</v>
      </c>
      <c r="G48" s="89">
        <f t="shared" si="3"/>
        <v>0</v>
      </c>
      <c r="H48" s="87"/>
      <c r="I48" s="88">
        <f>'Lista de precios'!E12</f>
        <v>0</v>
      </c>
      <c r="J48" s="98">
        <f t="shared" si="4"/>
        <v>0</v>
      </c>
      <c r="K48" s="100"/>
      <c r="L48" s="88">
        <f t="shared" si="5"/>
        <v>0</v>
      </c>
      <c r="M48" s="89">
        <f t="shared" si="6"/>
        <v>0</v>
      </c>
      <c r="N48" s="87"/>
      <c r="O48" s="88">
        <f>'Lista de precios'!G12</f>
        <v>0</v>
      </c>
      <c r="P48" s="98">
        <f t="shared" si="7"/>
        <v>0</v>
      </c>
      <c r="Q48" s="100"/>
      <c r="R48" s="88">
        <f t="shared" si="8"/>
        <v>0</v>
      </c>
      <c r="S48" s="89">
        <f t="shared" si="9"/>
        <v>0</v>
      </c>
      <c r="T48" s="87"/>
      <c r="U48" s="88">
        <f>'Lista de precios'!I12</f>
        <v>0</v>
      </c>
      <c r="V48" s="98">
        <f t="shared" si="10"/>
        <v>0</v>
      </c>
      <c r="W48" s="100"/>
      <c r="X48" s="88">
        <f t="shared" si="11"/>
        <v>0</v>
      </c>
      <c r="Y48" s="89">
        <f t="shared" si="12"/>
        <v>0</v>
      </c>
      <c r="Z48" s="87"/>
      <c r="AA48" s="88">
        <f>'Lista de precios'!K12</f>
        <v>0</v>
      </c>
      <c r="AB48" s="98">
        <f t="shared" si="13"/>
        <v>0</v>
      </c>
      <c r="AC48" s="100"/>
      <c r="AD48" s="88">
        <f t="shared" si="14"/>
        <v>0</v>
      </c>
      <c r="AE48" s="89">
        <f t="shared" si="15"/>
        <v>0</v>
      </c>
      <c r="AF48" s="87"/>
      <c r="AG48" s="88">
        <f>'Lista de precios'!M12</f>
        <v>0</v>
      </c>
      <c r="AH48" s="98">
        <f t="shared" si="16"/>
        <v>0</v>
      </c>
      <c r="AI48" s="100"/>
      <c r="AJ48" s="88">
        <f t="shared" si="17"/>
        <v>0</v>
      </c>
      <c r="AK48" s="89">
        <f t="shared" si="18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99"/>
      <c r="F49" s="88">
        <f t="shared" si="2"/>
        <v>477.5625</v>
      </c>
      <c r="G49" s="89">
        <f t="shared" si="3"/>
        <v>0</v>
      </c>
      <c r="H49" s="90"/>
      <c r="I49" s="88">
        <f>'Lista de precios'!E13</f>
        <v>0</v>
      </c>
      <c r="J49" s="98">
        <f t="shared" si="4"/>
        <v>0</v>
      </c>
      <c r="K49" s="99"/>
      <c r="L49" s="88">
        <f t="shared" si="5"/>
        <v>0</v>
      </c>
      <c r="M49" s="89">
        <f t="shared" si="6"/>
        <v>0</v>
      </c>
      <c r="N49" s="90"/>
      <c r="O49" s="88">
        <f>'Lista de precios'!G13</f>
        <v>0</v>
      </c>
      <c r="P49" s="98">
        <f t="shared" si="7"/>
        <v>0</v>
      </c>
      <c r="Q49" s="99"/>
      <c r="R49" s="88">
        <f t="shared" si="8"/>
        <v>0</v>
      </c>
      <c r="S49" s="89">
        <f t="shared" si="9"/>
        <v>0</v>
      </c>
      <c r="T49" s="90"/>
      <c r="U49" s="88">
        <f>'Lista de precios'!I13</f>
        <v>0</v>
      </c>
      <c r="V49" s="98">
        <f t="shared" si="10"/>
        <v>0</v>
      </c>
      <c r="W49" s="99"/>
      <c r="X49" s="88">
        <f t="shared" si="11"/>
        <v>0</v>
      </c>
      <c r="Y49" s="89">
        <f t="shared" si="12"/>
        <v>0</v>
      </c>
      <c r="Z49" s="90"/>
      <c r="AA49" s="88">
        <f>'Lista de precios'!K13</f>
        <v>0</v>
      </c>
      <c r="AB49" s="98">
        <f t="shared" si="13"/>
        <v>0</v>
      </c>
      <c r="AC49" s="99"/>
      <c r="AD49" s="88">
        <f t="shared" si="14"/>
        <v>0</v>
      </c>
      <c r="AE49" s="89">
        <f t="shared" si="15"/>
        <v>0</v>
      </c>
      <c r="AF49" s="90"/>
      <c r="AG49" s="88">
        <f>'Lista de precios'!M13</f>
        <v>0</v>
      </c>
      <c r="AH49" s="98">
        <f t="shared" si="16"/>
        <v>0</v>
      </c>
      <c r="AI49" s="99"/>
      <c r="AJ49" s="88">
        <f t="shared" si="17"/>
        <v>0</v>
      </c>
      <c r="AK49" s="89">
        <f t="shared" si="18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99"/>
      <c r="F50" s="88">
        <f t="shared" si="2"/>
        <v>742.875</v>
      </c>
      <c r="G50" s="89">
        <f t="shared" si="3"/>
        <v>0</v>
      </c>
      <c r="H50" s="87"/>
      <c r="I50" s="88">
        <f>'Lista de precios'!E14</f>
        <v>0</v>
      </c>
      <c r="J50" s="98">
        <f t="shared" si="4"/>
        <v>0</v>
      </c>
      <c r="K50" s="99"/>
      <c r="L50" s="88">
        <f t="shared" si="5"/>
        <v>0</v>
      </c>
      <c r="M50" s="89">
        <f t="shared" si="6"/>
        <v>0</v>
      </c>
      <c r="N50" s="87"/>
      <c r="O50" s="88">
        <f>'Lista de precios'!G14</f>
        <v>0</v>
      </c>
      <c r="P50" s="98">
        <f t="shared" si="7"/>
        <v>0</v>
      </c>
      <c r="Q50" s="99"/>
      <c r="R50" s="88">
        <f t="shared" si="8"/>
        <v>0</v>
      </c>
      <c r="S50" s="89">
        <f t="shared" si="9"/>
        <v>0</v>
      </c>
      <c r="T50" s="87"/>
      <c r="U50" s="88">
        <f>'Lista de precios'!I14</f>
        <v>0</v>
      </c>
      <c r="V50" s="98">
        <f t="shared" si="10"/>
        <v>0</v>
      </c>
      <c r="W50" s="99"/>
      <c r="X50" s="88">
        <f t="shared" si="11"/>
        <v>0</v>
      </c>
      <c r="Y50" s="89">
        <f t="shared" si="12"/>
        <v>0</v>
      </c>
      <c r="Z50" s="87"/>
      <c r="AA50" s="88">
        <f>'Lista de precios'!K14</f>
        <v>0</v>
      </c>
      <c r="AB50" s="98">
        <f t="shared" si="13"/>
        <v>0</v>
      </c>
      <c r="AC50" s="99"/>
      <c r="AD50" s="88">
        <f t="shared" si="14"/>
        <v>0</v>
      </c>
      <c r="AE50" s="89">
        <f t="shared" si="15"/>
        <v>0</v>
      </c>
      <c r="AF50" s="87"/>
      <c r="AG50" s="88">
        <f>'Lista de precios'!M14</f>
        <v>0</v>
      </c>
      <c r="AH50" s="98">
        <f t="shared" si="16"/>
        <v>0</v>
      </c>
      <c r="AI50" s="99"/>
      <c r="AJ50" s="88">
        <f t="shared" si="17"/>
        <v>0</v>
      </c>
      <c r="AK50" s="89">
        <f t="shared" si="18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 t="shared" si="2"/>
        <v>2207.4</v>
      </c>
      <c r="G51" s="89">
        <f t="shared" si="3"/>
        <v>0</v>
      </c>
      <c r="H51" s="87"/>
      <c r="I51" s="88">
        <f>'Lista de precios'!E15</f>
        <v>0</v>
      </c>
      <c r="J51" s="98">
        <f t="shared" si="4"/>
        <v>0</v>
      </c>
      <c r="K51" s="100"/>
      <c r="L51" s="88">
        <f t="shared" si="5"/>
        <v>0</v>
      </c>
      <c r="M51" s="89">
        <f t="shared" si="6"/>
        <v>0</v>
      </c>
      <c r="N51" s="87"/>
      <c r="O51" s="88">
        <f>'Lista de precios'!G15</f>
        <v>0</v>
      </c>
      <c r="P51" s="98">
        <f t="shared" si="7"/>
        <v>0</v>
      </c>
      <c r="Q51" s="100"/>
      <c r="R51" s="88">
        <f t="shared" si="8"/>
        <v>0</v>
      </c>
      <c r="S51" s="89">
        <f t="shared" si="9"/>
        <v>0</v>
      </c>
      <c r="T51" s="87"/>
      <c r="U51" s="88">
        <f>'Lista de precios'!I15</f>
        <v>0</v>
      </c>
      <c r="V51" s="98">
        <f t="shared" si="10"/>
        <v>0</v>
      </c>
      <c r="W51" s="100"/>
      <c r="X51" s="88">
        <f t="shared" si="11"/>
        <v>0</v>
      </c>
      <c r="Y51" s="89">
        <f t="shared" si="12"/>
        <v>0</v>
      </c>
      <c r="Z51" s="87"/>
      <c r="AA51" s="88">
        <f>'Lista de precios'!K15</f>
        <v>0</v>
      </c>
      <c r="AB51" s="98">
        <f t="shared" si="13"/>
        <v>0</v>
      </c>
      <c r="AC51" s="100"/>
      <c r="AD51" s="88">
        <f t="shared" si="14"/>
        <v>0</v>
      </c>
      <c r="AE51" s="89">
        <f t="shared" si="15"/>
        <v>0</v>
      </c>
      <c r="AF51" s="87"/>
      <c r="AG51" s="88">
        <f>'Lista de precios'!M15</f>
        <v>0</v>
      </c>
      <c r="AH51" s="98">
        <f t="shared" si="16"/>
        <v>0</v>
      </c>
      <c r="AI51" s="100"/>
      <c r="AJ51" s="88">
        <f t="shared" si="17"/>
        <v>0</v>
      </c>
      <c r="AK51" s="89">
        <f t="shared" si="18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 t="shared" si="2"/>
        <v>4733.1750000000002</v>
      </c>
      <c r="G52" s="89">
        <f t="shared" si="3"/>
        <v>0</v>
      </c>
      <c r="H52" s="87"/>
      <c r="I52" s="88">
        <f>'Lista de precios'!E16</f>
        <v>0</v>
      </c>
      <c r="J52" s="98">
        <f t="shared" si="4"/>
        <v>0</v>
      </c>
      <c r="K52" s="100"/>
      <c r="L52" s="88">
        <f t="shared" si="5"/>
        <v>0</v>
      </c>
      <c r="M52" s="89">
        <f t="shared" si="6"/>
        <v>0</v>
      </c>
      <c r="N52" s="87"/>
      <c r="O52" s="88">
        <f>'Lista de precios'!G16</f>
        <v>0</v>
      </c>
      <c r="P52" s="98">
        <f t="shared" si="7"/>
        <v>0</v>
      </c>
      <c r="Q52" s="100"/>
      <c r="R52" s="88">
        <f t="shared" si="8"/>
        <v>0</v>
      </c>
      <c r="S52" s="89">
        <f t="shared" si="9"/>
        <v>0</v>
      </c>
      <c r="T52" s="87"/>
      <c r="U52" s="88">
        <f>'Lista de precios'!I16</f>
        <v>0</v>
      </c>
      <c r="V52" s="98">
        <f t="shared" si="10"/>
        <v>0</v>
      </c>
      <c r="W52" s="100"/>
      <c r="X52" s="88">
        <f t="shared" si="11"/>
        <v>0</v>
      </c>
      <c r="Y52" s="89">
        <f t="shared" si="12"/>
        <v>0</v>
      </c>
      <c r="Z52" s="87"/>
      <c r="AA52" s="88">
        <f>'Lista de precios'!K16</f>
        <v>0</v>
      </c>
      <c r="AB52" s="98">
        <f t="shared" si="13"/>
        <v>0</v>
      </c>
      <c r="AC52" s="100"/>
      <c r="AD52" s="88">
        <f t="shared" si="14"/>
        <v>0</v>
      </c>
      <c r="AE52" s="89">
        <f t="shared" si="15"/>
        <v>0</v>
      </c>
      <c r="AF52" s="87"/>
      <c r="AG52" s="88">
        <f>'Lista de precios'!M16</f>
        <v>0</v>
      </c>
      <c r="AH52" s="98">
        <f t="shared" si="16"/>
        <v>0</v>
      </c>
      <c r="AI52" s="100"/>
      <c r="AJ52" s="88">
        <f t="shared" si="17"/>
        <v>0</v>
      </c>
      <c r="AK52" s="89">
        <f t="shared" si="18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100"/>
      <c r="F53" s="88">
        <f t="shared" si="2"/>
        <v>742.875</v>
      </c>
      <c r="G53" s="89">
        <f t="shared" si="3"/>
        <v>0</v>
      </c>
      <c r="H53" s="87"/>
      <c r="I53" s="88">
        <f>'Lista de precios'!E17</f>
        <v>0</v>
      </c>
      <c r="J53" s="98">
        <f t="shared" si="4"/>
        <v>0</v>
      </c>
      <c r="K53" s="100"/>
      <c r="L53" s="88">
        <f t="shared" si="5"/>
        <v>0</v>
      </c>
      <c r="M53" s="89">
        <f t="shared" si="6"/>
        <v>0</v>
      </c>
      <c r="N53" s="87"/>
      <c r="O53" s="88">
        <f>'Lista de precios'!G17</f>
        <v>0</v>
      </c>
      <c r="P53" s="98">
        <f t="shared" si="7"/>
        <v>0</v>
      </c>
      <c r="Q53" s="100"/>
      <c r="R53" s="88">
        <f t="shared" si="8"/>
        <v>0</v>
      </c>
      <c r="S53" s="89">
        <f t="shared" si="9"/>
        <v>0</v>
      </c>
      <c r="T53" s="87"/>
      <c r="U53" s="88">
        <f>'Lista de precios'!I17</f>
        <v>0</v>
      </c>
      <c r="V53" s="98">
        <f t="shared" si="10"/>
        <v>0</v>
      </c>
      <c r="W53" s="100"/>
      <c r="X53" s="88">
        <f t="shared" si="11"/>
        <v>0</v>
      </c>
      <c r="Y53" s="89">
        <f t="shared" si="12"/>
        <v>0</v>
      </c>
      <c r="Z53" s="87"/>
      <c r="AA53" s="88">
        <f>'Lista de precios'!K17</f>
        <v>0</v>
      </c>
      <c r="AB53" s="98">
        <f t="shared" si="13"/>
        <v>0</v>
      </c>
      <c r="AC53" s="100"/>
      <c r="AD53" s="88">
        <f t="shared" si="14"/>
        <v>0</v>
      </c>
      <c r="AE53" s="89">
        <f t="shared" si="15"/>
        <v>0</v>
      </c>
      <c r="AF53" s="87"/>
      <c r="AG53" s="88">
        <f>'Lista de precios'!M17</f>
        <v>0</v>
      </c>
      <c r="AH53" s="98">
        <f t="shared" si="16"/>
        <v>0</v>
      </c>
      <c r="AI53" s="99"/>
      <c r="AJ53" s="88">
        <f t="shared" si="17"/>
        <v>0</v>
      </c>
      <c r="AK53" s="89">
        <f t="shared" si="18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 t="shared" si="2"/>
        <v>3289.875</v>
      </c>
      <c r="G54" s="89">
        <f t="shared" si="3"/>
        <v>0</v>
      </c>
      <c r="H54" s="90"/>
      <c r="I54" s="88">
        <f>'Lista de precios'!E18</f>
        <v>0</v>
      </c>
      <c r="J54" s="98">
        <f t="shared" si="4"/>
        <v>0</v>
      </c>
      <c r="K54" s="100"/>
      <c r="L54" s="88">
        <f t="shared" si="5"/>
        <v>0</v>
      </c>
      <c r="M54" s="89">
        <f t="shared" si="6"/>
        <v>0</v>
      </c>
      <c r="N54" s="90"/>
      <c r="O54" s="88">
        <f>'Lista de precios'!G18</f>
        <v>0</v>
      </c>
      <c r="P54" s="98">
        <f t="shared" si="7"/>
        <v>0</v>
      </c>
      <c r="Q54" s="100"/>
      <c r="R54" s="88">
        <f t="shared" si="8"/>
        <v>0</v>
      </c>
      <c r="S54" s="89">
        <f t="shared" si="9"/>
        <v>0</v>
      </c>
      <c r="T54" s="90"/>
      <c r="U54" s="88">
        <f>'Lista de precios'!I18</f>
        <v>0</v>
      </c>
      <c r="V54" s="98">
        <f t="shared" si="10"/>
        <v>0</v>
      </c>
      <c r="W54" s="100"/>
      <c r="X54" s="88">
        <f t="shared" si="11"/>
        <v>0</v>
      </c>
      <c r="Y54" s="89">
        <f t="shared" si="12"/>
        <v>0</v>
      </c>
      <c r="Z54" s="90"/>
      <c r="AA54" s="88">
        <f>'Lista de precios'!K18</f>
        <v>0</v>
      </c>
      <c r="AB54" s="98">
        <f t="shared" si="13"/>
        <v>0</v>
      </c>
      <c r="AC54" s="100"/>
      <c r="AD54" s="88">
        <f t="shared" si="14"/>
        <v>0</v>
      </c>
      <c r="AE54" s="89">
        <f t="shared" si="15"/>
        <v>0</v>
      </c>
      <c r="AF54" s="90"/>
      <c r="AG54" s="88">
        <f>'Lista de precios'!M18</f>
        <v>0</v>
      </c>
      <c r="AH54" s="98">
        <f t="shared" si="16"/>
        <v>0</v>
      </c>
      <c r="AI54" s="100"/>
      <c r="AJ54" s="88">
        <f t="shared" si="17"/>
        <v>0</v>
      </c>
      <c r="AK54" s="89">
        <f t="shared" si="18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 t="shared" si="2"/>
        <v>530.625</v>
      </c>
      <c r="G55" s="89">
        <f t="shared" si="3"/>
        <v>0</v>
      </c>
      <c r="H55" s="87"/>
      <c r="I55" s="88">
        <f>'Lista de precios'!E19</f>
        <v>0</v>
      </c>
      <c r="J55" s="98">
        <f t="shared" si="4"/>
        <v>0</v>
      </c>
      <c r="K55" s="100"/>
      <c r="L55" s="88">
        <f t="shared" si="5"/>
        <v>0</v>
      </c>
      <c r="M55" s="89">
        <f t="shared" si="6"/>
        <v>0</v>
      </c>
      <c r="N55" s="87"/>
      <c r="O55" s="88">
        <f>'Lista de precios'!G19</f>
        <v>0</v>
      </c>
      <c r="P55" s="98">
        <f t="shared" si="7"/>
        <v>0</v>
      </c>
      <c r="Q55" s="100"/>
      <c r="R55" s="88">
        <f t="shared" si="8"/>
        <v>0</v>
      </c>
      <c r="S55" s="89">
        <f t="shared" si="9"/>
        <v>0</v>
      </c>
      <c r="T55" s="87"/>
      <c r="U55" s="88">
        <f>'Lista de precios'!I19</f>
        <v>0</v>
      </c>
      <c r="V55" s="98">
        <f t="shared" si="10"/>
        <v>0</v>
      </c>
      <c r="W55" s="100"/>
      <c r="X55" s="88">
        <f t="shared" si="11"/>
        <v>0</v>
      </c>
      <c r="Y55" s="89">
        <f t="shared" si="12"/>
        <v>0</v>
      </c>
      <c r="Z55" s="87"/>
      <c r="AA55" s="88">
        <f>'Lista de precios'!K19</f>
        <v>0</v>
      </c>
      <c r="AB55" s="98">
        <f t="shared" si="13"/>
        <v>0</v>
      </c>
      <c r="AC55" s="100"/>
      <c r="AD55" s="88">
        <f t="shared" si="14"/>
        <v>0</v>
      </c>
      <c r="AE55" s="89">
        <f t="shared" si="15"/>
        <v>0</v>
      </c>
      <c r="AF55" s="87"/>
      <c r="AG55" s="88">
        <f>'Lista de precios'!M19</f>
        <v>0</v>
      </c>
      <c r="AH55" s="98">
        <f t="shared" si="16"/>
        <v>0</v>
      </c>
      <c r="AI55" s="100"/>
      <c r="AJ55" s="88">
        <f t="shared" si="17"/>
        <v>0</v>
      </c>
      <c r="AK55" s="89">
        <f t="shared" si="18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100"/>
      <c r="F56" s="88">
        <f t="shared" si="2"/>
        <v>647.36249999999995</v>
      </c>
      <c r="G56" s="89">
        <f t="shared" si="3"/>
        <v>0</v>
      </c>
      <c r="H56" s="87"/>
      <c r="I56" s="88">
        <f>'Lista de precios'!E20</f>
        <v>0</v>
      </c>
      <c r="J56" s="98">
        <f t="shared" si="4"/>
        <v>0</v>
      </c>
      <c r="K56" s="100"/>
      <c r="L56" s="88">
        <f t="shared" si="5"/>
        <v>0</v>
      </c>
      <c r="M56" s="89">
        <f t="shared" si="6"/>
        <v>0</v>
      </c>
      <c r="N56" s="87"/>
      <c r="O56" s="88">
        <f>'Lista de precios'!G20</f>
        <v>0</v>
      </c>
      <c r="P56" s="98">
        <f t="shared" si="7"/>
        <v>0</v>
      </c>
      <c r="Q56" s="100"/>
      <c r="R56" s="88">
        <f t="shared" si="8"/>
        <v>0</v>
      </c>
      <c r="S56" s="89">
        <f t="shared" si="9"/>
        <v>0</v>
      </c>
      <c r="T56" s="87"/>
      <c r="U56" s="88">
        <f>'Lista de precios'!I20</f>
        <v>0</v>
      </c>
      <c r="V56" s="98">
        <f t="shared" si="10"/>
        <v>0</v>
      </c>
      <c r="W56" s="100"/>
      <c r="X56" s="88">
        <f t="shared" si="11"/>
        <v>0</v>
      </c>
      <c r="Y56" s="89">
        <f t="shared" si="12"/>
        <v>0</v>
      </c>
      <c r="Z56" s="87"/>
      <c r="AA56" s="88">
        <f>'Lista de precios'!K20</f>
        <v>0</v>
      </c>
      <c r="AB56" s="98">
        <f t="shared" si="13"/>
        <v>0</v>
      </c>
      <c r="AC56" s="100"/>
      <c r="AD56" s="88">
        <f t="shared" si="14"/>
        <v>0</v>
      </c>
      <c r="AE56" s="89">
        <f t="shared" si="15"/>
        <v>0</v>
      </c>
      <c r="AF56" s="87"/>
      <c r="AG56" s="88">
        <f>'Lista de precios'!M20</f>
        <v>0</v>
      </c>
      <c r="AH56" s="98">
        <f t="shared" si="16"/>
        <v>0</v>
      </c>
      <c r="AI56" s="99"/>
      <c r="AJ56" s="88">
        <f t="shared" si="17"/>
        <v>0</v>
      </c>
      <c r="AK56" s="89">
        <f t="shared" si="18"/>
        <v>0</v>
      </c>
    </row>
    <row r="57" spans="1:37" ht="15.75" customHeight="1">
      <c r="A57" s="86" t="s">
        <v>32</v>
      </c>
      <c r="B57" s="87"/>
      <c r="C57" s="88">
        <f>'Lista de precios'!C21</f>
        <v>4775.625</v>
      </c>
      <c r="D57" s="98">
        <f t="shared" si="1"/>
        <v>0</v>
      </c>
      <c r="E57" s="99"/>
      <c r="F57" s="88">
        <f t="shared" si="2"/>
        <v>4775.625</v>
      </c>
      <c r="G57" s="89">
        <f t="shared" si="3"/>
        <v>0</v>
      </c>
      <c r="H57" s="87"/>
      <c r="I57" s="88">
        <f>'Lista de precios'!E21</f>
        <v>0</v>
      </c>
      <c r="J57" s="98">
        <f t="shared" si="4"/>
        <v>0</v>
      </c>
      <c r="K57" s="99"/>
      <c r="L57" s="88">
        <f t="shared" si="5"/>
        <v>0</v>
      </c>
      <c r="M57" s="89">
        <f t="shared" si="6"/>
        <v>0</v>
      </c>
      <c r="N57" s="87"/>
      <c r="O57" s="88">
        <f>'Lista de precios'!G21</f>
        <v>0</v>
      </c>
      <c r="P57" s="98">
        <f t="shared" si="7"/>
        <v>0</v>
      </c>
      <c r="Q57" s="99"/>
      <c r="R57" s="88">
        <f t="shared" si="8"/>
        <v>0</v>
      </c>
      <c r="S57" s="89">
        <f t="shared" si="9"/>
        <v>0</v>
      </c>
      <c r="T57" s="90"/>
      <c r="U57" s="88">
        <f>'Lista de precios'!I21</f>
        <v>0</v>
      </c>
      <c r="V57" s="98">
        <f t="shared" si="10"/>
        <v>0</v>
      </c>
      <c r="W57" s="99"/>
      <c r="X57" s="88">
        <f t="shared" si="11"/>
        <v>0</v>
      </c>
      <c r="Y57" s="89">
        <f t="shared" si="12"/>
        <v>0</v>
      </c>
      <c r="Z57" s="90"/>
      <c r="AA57" s="88">
        <f>'Lista de precios'!K21</f>
        <v>0</v>
      </c>
      <c r="AB57" s="98">
        <f t="shared" si="13"/>
        <v>0</v>
      </c>
      <c r="AC57" s="99"/>
      <c r="AD57" s="88">
        <f t="shared" si="14"/>
        <v>0</v>
      </c>
      <c r="AE57" s="89">
        <f t="shared" si="15"/>
        <v>0</v>
      </c>
      <c r="AF57" s="90"/>
      <c r="AG57" s="88">
        <f>'Lista de precios'!M21</f>
        <v>0</v>
      </c>
      <c r="AH57" s="98">
        <f t="shared" si="16"/>
        <v>0</v>
      </c>
      <c r="AI57" s="99"/>
      <c r="AJ57" s="88">
        <f t="shared" si="17"/>
        <v>0</v>
      </c>
      <c r="AK57" s="89">
        <f t="shared" si="18"/>
        <v>0</v>
      </c>
    </row>
    <row r="58" spans="1:37" ht="15.75" customHeight="1">
      <c r="A58" s="86" t="s">
        <v>33</v>
      </c>
      <c r="B58" s="87"/>
      <c r="C58" s="88">
        <f>'Lista de precios'!C22</f>
        <v>4775.625</v>
      </c>
      <c r="D58" s="98">
        <f t="shared" si="1"/>
        <v>0</v>
      </c>
      <c r="E58" s="99"/>
      <c r="F58" s="88">
        <f t="shared" si="2"/>
        <v>4775.625</v>
      </c>
      <c r="G58" s="89">
        <f t="shared" si="3"/>
        <v>0</v>
      </c>
      <c r="H58" s="87"/>
      <c r="I58" s="88">
        <f>'Lista de precios'!E22</f>
        <v>0</v>
      </c>
      <c r="J58" s="98">
        <f t="shared" si="4"/>
        <v>0</v>
      </c>
      <c r="K58" s="99"/>
      <c r="L58" s="88">
        <f t="shared" si="5"/>
        <v>0</v>
      </c>
      <c r="M58" s="89">
        <f t="shared" si="6"/>
        <v>0</v>
      </c>
      <c r="N58" s="87"/>
      <c r="O58" s="88">
        <f>'Lista de precios'!G22</f>
        <v>0</v>
      </c>
      <c r="P58" s="98">
        <f t="shared" si="7"/>
        <v>0</v>
      </c>
      <c r="Q58" s="99"/>
      <c r="R58" s="88">
        <f t="shared" si="8"/>
        <v>0</v>
      </c>
      <c r="S58" s="89">
        <f t="shared" si="9"/>
        <v>0</v>
      </c>
      <c r="T58" s="87"/>
      <c r="U58" s="88">
        <f>'Lista de precios'!I22</f>
        <v>0</v>
      </c>
      <c r="V58" s="98">
        <f t="shared" si="10"/>
        <v>0</v>
      </c>
      <c r="W58" s="99"/>
      <c r="X58" s="88">
        <f t="shared" si="11"/>
        <v>0</v>
      </c>
      <c r="Y58" s="89">
        <f t="shared" si="12"/>
        <v>0</v>
      </c>
      <c r="Z58" s="90"/>
      <c r="AA58" s="88">
        <f>'Lista de precios'!K22</f>
        <v>0</v>
      </c>
      <c r="AB58" s="98">
        <f t="shared" si="13"/>
        <v>0</v>
      </c>
      <c r="AC58" s="99"/>
      <c r="AD58" s="88">
        <f t="shared" si="14"/>
        <v>0</v>
      </c>
      <c r="AE58" s="89">
        <f t="shared" si="15"/>
        <v>0</v>
      </c>
      <c r="AF58" s="90"/>
      <c r="AG58" s="88">
        <f>'Lista de precios'!M22</f>
        <v>0</v>
      </c>
      <c r="AH58" s="98">
        <f t="shared" si="16"/>
        <v>0</v>
      </c>
      <c r="AI58" s="99"/>
      <c r="AJ58" s="88">
        <f t="shared" si="17"/>
        <v>0</v>
      </c>
      <c r="AK58" s="89">
        <f t="shared" si="18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 t="shared" si="2"/>
        <v>4775.625</v>
      </c>
      <c r="G59" s="89">
        <f t="shared" si="3"/>
        <v>0</v>
      </c>
      <c r="H59" s="87"/>
      <c r="I59" s="88">
        <f>'Lista de precios'!E23</f>
        <v>0</v>
      </c>
      <c r="J59" s="98">
        <f t="shared" si="4"/>
        <v>0</v>
      </c>
      <c r="K59" s="100"/>
      <c r="L59" s="88">
        <f t="shared" si="5"/>
        <v>0</v>
      </c>
      <c r="M59" s="89">
        <f t="shared" si="6"/>
        <v>0</v>
      </c>
      <c r="N59" s="87"/>
      <c r="O59" s="88">
        <f>'Lista de precios'!G23</f>
        <v>0</v>
      </c>
      <c r="P59" s="98">
        <f t="shared" si="7"/>
        <v>0</v>
      </c>
      <c r="Q59" s="100"/>
      <c r="R59" s="88">
        <f t="shared" si="8"/>
        <v>0</v>
      </c>
      <c r="S59" s="89">
        <f t="shared" si="9"/>
        <v>0</v>
      </c>
      <c r="T59" s="87"/>
      <c r="U59" s="88">
        <f>'Lista de precios'!I23</f>
        <v>0</v>
      </c>
      <c r="V59" s="98">
        <f t="shared" si="10"/>
        <v>0</v>
      </c>
      <c r="W59" s="100"/>
      <c r="X59" s="88">
        <f t="shared" si="11"/>
        <v>0</v>
      </c>
      <c r="Y59" s="89">
        <f t="shared" si="12"/>
        <v>0</v>
      </c>
      <c r="Z59" s="87"/>
      <c r="AA59" s="88">
        <f>'Lista de precios'!K23</f>
        <v>0</v>
      </c>
      <c r="AB59" s="98">
        <f t="shared" si="13"/>
        <v>0</v>
      </c>
      <c r="AC59" s="100"/>
      <c r="AD59" s="88">
        <f t="shared" si="14"/>
        <v>0</v>
      </c>
      <c r="AE59" s="89">
        <f t="shared" si="15"/>
        <v>0</v>
      </c>
      <c r="AF59" s="87"/>
      <c r="AG59" s="88">
        <f>'Lista de precios'!M23</f>
        <v>0</v>
      </c>
      <c r="AH59" s="98">
        <f t="shared" si="16"/>
        <v>0</v>
      </c>
      <c r="AI59" s="100"/>
      <c r="AJ59" s="88">
        <f t="shared" si="17"/>
        <v>0</v>
      </c>
      <c r="AK59" s="89">
        <f t="shared" si="18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 t="shared" si="2"/>
        <v>4775.625</v>
      </c>
      <c r="G60" s="89">
        <f t="shared" si="3"/>
        <v>0</v>
      </c>
      <c r="H60" s="87"/>
      <c r="I60" s="88">
        <f>'Lista de precios'!E24</f>
        <v>0</v>
      </c>
      <c r="J60" s="98">
        <f t="shared" si="4"/>
        <v>0</v>
      </c>
      <c r="K60" s="100"/>
      <c r="L60" s="88">
        <f t="shared" si="5"/>
        <v>0</v>
      </c>
      <c r="M60" s="89">
        <f t="shared" si="6"/>
        <v>0</v>
      </c>
      <c r="N60" s="87"/>
      <c r="O60" s="88">
        <f>'Lista de precios'!G24</f>
        <v>0</v>
      </c>
      <c r="P60" s="98">
        <f t="shared" si="7"/>
        <v>0</v>
      </c>
      <c r="Q60" s="100"/>
      <c r="R60" s="88">
        <f t="shared" si="8"/>
        <v>0</v>
      </c>
      <c r="S60" s="89">
        <f t="shared" si="9"/>
        <v>0</v>
      </c>
      <c r="T60" s="87"/>
      <c r="U60" s="88">
        <f>'Lista de precios'!I24</f>
        <v>0</v>
      </c>
      <c r="V60" s="98">
        <f t="shared" si="10"/>
        <v>0</v>
      </c>
      <c r="W60" s="100"/>
      <c r="X60" s="88">
        <f t="shared" si="11"/>
        <v>0</v>
      </c>
      <c r="Y60" s="89">
        <f t="shared" si="12"/>
        <v>0</v>
      </c>
      <c r="Z60" s="87"/>
      <c r="AA60" s="88">
        <f>'Lista de precios'!K24</f>
        <v>0</v>
      </c>
      <c r="AB60" s="98">
        <f t="shared" si="13"/>
        <v>0</v>
      </c>
      <c r="AC60" s="100"/>
      <c r="AD60" s="88">
        <f t="shared" si="14"/>
        <v>0</v>
      </c>
      <c r="AE60" s="89">
        <f t="shared" si="15"/>
        <v>0</v>
      </c>
      <c r="AF60" s="87"/>
      <c r="AG60" s="88">
        <f>'Lista de precios'!M24</f>
        <v>0</v>
      </c>
      <c r="AH60" s="98">
        <f t="shared" si="16"/>
        <v>0</v>
      </c>
      <c r="AI60" s="100"/>
      <c r="AJ60" s="88">
        <f t="shared" si="17"/>
        <v>0</v>
      </c>
      <c r="AK60" s="89">
        <f t="shared" si="18"/>
        <v>0</v>
      </c>
    </row>
    <row r="61" spans="1:37" ht="15.75" customHeight="1">
      <c r="A61" s="86" t="s">
        <v>36</v>
      </c>
      <c r="B61" s="87"/>
      <c r="C61" s="88">
        <f>'Lista de precios'!C25</f>
        <v>1379.625</v>
      </c>
      <c r="D61" s="98">
        <f t="shared" si="1"/>
        <v>0</v>
      </c>
      <c r="E61" s="100"/>
      <c r="F61" s="88">
        <f t="shared" si="2"/>
        <v>1379.625</v>
      </c>
      <c r="G61" s="89">
        <f t="shared" si="3"/>
        <v>0</v>
      </c>
      <c r="H61" s="87"/>
      <c r="I61" s="88">
        <f>'Lista de precios'!E25</f>
        <v>0</v>
      </c>
      <c r="J61" s="98">
        <f t="shared" si="4"/>
        <v>0</v>
      </c>
      <c r="K61" s="100"/>
      <c r="L61" s="88">
        <f t="shared" si="5"/>
        <v>0</v>
      </c>
      <c r="M61" s="89">
        <f t="shared" si="6"/>
        <v>0</v>
      </c>
      <c r="N61" s="87"/>
      <c r="O61" s="88">
        <f>'Lista de precios'!G25</f>
        <v>0</v>
      </c>
      <c r="P61" s="98">
        <f t="shared" si="7"/>
        <v>0</v>
      </c>
      <c r="Q61" s="100"/>
      <c r="R61" s="88">
        <f t="shared" si="8"/>
        <v>0</v>
      </c>
      <c r="S61" s="89">
        <f t="shared" si="9"/>
        <v>0</v>
      </c>
      <c r="T61" s="87"/>
      <c r="U61" s="88">
        <f>'Lista de precios'!I25</f>
        <v>0</v>
      </c>
      <c r="V61" s="98">
        <f t="shared" si="10"/>
        <v>0</v>
      </c>
      <c r="W61" s="100"/>
      <c r="X61" s="88">
        <f t="shared" si="11"/>
        <v>0</v>
      </c>
      <c r="Y61" s="89">
        <f t="shared" si="12"/>
        <v>0</v>
      </c>
      <c r="Z61" s="87"/>
      <c r="AA61" s="88">
        <f>'Lista de precios'!K25</f>
        <v>0</v>
      </c>
      <c r="AB61" s="98">
        <f t="shared" si="13"/>
        <v>0</v>
      </c>
      <c r="AC61" s="100"/>
      <c r="AD61" s="88">
        <f t="shared" si="14"/>
        <v>0</v>
      </c>
      <c r="AE61" s="89">
        <f t="shared" si="15"/>
        <v>0</v>
      </c>
      <c r="AF61" s="87"/>
      <c r="AG61" s="88">
        <f>'Lista de precios'!M25</f>
        <v>0</v>
      </c>
      <c r="AH61" s="98">
        <f t="shared" si="16"/>
        <v>0</v>
      </c>
      <c r="AI61" s="100"/>
      <c r="AJ61" s="88">
        <f t="shared" si="17"/>
        <v>0</v>
      </c>
      <c r="AK61" s="89">
        <f t="shared" si="18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 t="shared" si="2"/>
        <v>2568.2249999999999</v>
      </c>
      <c r="G62" s="89">
        <f t="shared" si="3"/>
        <v>0</v>
      </c>
      <c r="H62" s="87"/>
      <c r="I62" s="88">
        <f>'Lista de precios'!E26</f>
        <v>0</v>
      </c>
      <c r="J62" s="89">
        <f t="shared" si="4"/>
        <v>0</v>
      </c>
      <c r="K62" s="87"/>
      <c r="L62" s="88">
        <f t="shared" si="5"/>
        <v>0</v>
      </c>
      <c r="M62" s="89">
        <f t="shared" si="6"/>
        <v>0</v>
      </c>
      <c r="N62" s="87"/>
      <c r="O62" s="88">
        <f>'Lista de precios'!G26</f>
        <v>0</v>
      </c>
      <c r="P62" s="89">
        <f t="shared" si="7"/>
        <v>0</v>
      </c>
      <c r="Q62" s="87"/>
      <c r="R62" s="88">
        <f t="shared" si="8"/>
        <v>0</v>
      </c>
      <c r="S62" s="89">
        <f t="shared" si="9"/>
        <v>0</v>
      </c>
      <c r="T62" s="87"/>
      <c r="U62" s="88">
        <f>'Lista de precios'!I26</f>
        <v>0</v>
      </c>
      <c r="V62" s="89">
        <f t="shared" si="10"/>
        <v>0</v>
      </c>
      <c r="W62" s="87"/>
      <c r="X62" s="88">
        <f t="shared" si="11"/>
        <v>0</v>
      </c>
      <c r="Y62" s="89">
        <f t="shared" si="12"/>
        <v>0</v>
      </c>
      <c r="Z62" s="87"/>
      <c r="AA62" s="88">
        <f>'Lista de precios'!K26</f>
        <v>0</v>
      </c>
      <c r="AB62" s="89">
        <f t="shared" si="13"/>
        <v>0</v>
      </c>
      <c r="AC62" s="87"/>
      <c r="AD62" s="88">
        <f t="shared" si="14"/>
        <v>0</v>
      </c>
      <c r="AE62" s="89">
        <f t="shared" si="15"/>
        <v>0</v>
      </c>
      <c r="AF62" s="87"/>
      <c r="AG62" s="88">
        <f>'Lista de precios'!M26</f>
        <v>0</v>
      </c>
      <c r="AH62" s="89">
        <f t="shared" si="16"/>
        <v>0</v>
      </c>
      <c r="AI62" s="87"/>
      <c r="AJ62" s="88">
        <f t="shared" si="17"/>
        <v>0</v>
      </c>
      <c r="AK62" s="89">
        <f t="shared" si="18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 t="shared" si="2"/>
        <v>51258.375</v>
      </c>
      <c r="G63" s="89">
        <f t="shared" si="3"/>
        <v>0</v>
      </c>
      <c r="H63" s="87"/>
      <c r="I63" s="88">
        <f>'Lista de precios'!E27</f>
        <v>0</v>
      </c>
      <c r="J63" s="89">
        <f t="shared" si="4"/>
        <v>0</v>
      </c>
      <c r="K63" s="87"/>
      <c r="L63" s="88">
        <f t="shared" si="5"/>
        <v>0</v>
      </c>
      <c r="M63" s="89">
        <f t="shared" si="6"/>
        <v>0</v>
      </c>
      <c r="N63" s="87"/>
      <c r="O63" s="88">
        <f>'Lista de precios'!G27</f>
        <v>0</v>
      </c>
      <c r="P63" s="89">
        <f t="shared" si="7"/>
        <v>0</v>
      </c>
      <c r="Q63" s="87"/>
      <c r="R63" s="88">
        <f t="shared" si="8"/>
        <v>0</v>
      </c>
      <c r="S63" s="89">
        <f t="shared" si="9"/>
        <v>0</v>
      </c>
      <c r="T63" s="87"/>
      <c r="U63" s="88">
        <f>'Lista de precios'!I27</f>
        <v>0</v>
      </c>
      <c r="V63" s="89">
        <f t="shared" si="10"/>
        <v>0</v>
      </c>
      <c r="W63" s="87"/>
      <c r="X63" s="88">
        <f t="shared" si="11"/>
        <v>0</v>
      </c>
      <c r="Y63" s="89">
        <f t="shared" si="12"/>
        <v>0</v>
      </c>
      <c r="Z63" s="87"/>
      <c r="AA63" s="88">
        <f>'Lista de precios'!K27</f>
        <v>0</v>
      </c>
      <c r="AB63" s="89">
        <f t="shared" si="13"/>
        <v>0</v>
      </c>
      <c r="AC63" s="87"/>
      <c r="AD63" s="88">
        <f t="shared" si="14"/>
        <v>0</v>
      </c>
      <c r="AE63" s="89">
        <f t="shared" si="15"/>
        <v>0</v>
      </c>
      <c r="AF63" s="87"/>
      <c r="AG63" s="88">
        <f>'Lista de precios'!M27</f>
        <v>0</v>
      </c>
      <c r="AH63" s="89">
        <f t="shared" si="16"/>
        <v>0</v>
      </c>
      <c r="AI63" s="87"/>
      <c r="AJ63" s="88">
        <f t="shared" si="17"/>
        <v>0</v>
      </c>
      <c r="AK63" s="89">
        <f t="shared" si="18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 t="shared" si="2"/>
        <v>700.42500000000007</v>
      </c>
      <c r="G64" s="89">
        <f t="shared" si="3"/>
        <v>0</v>
      </c>
      <c r="H64" s="87"/>
      <c r="I64" s="88">
        <f>'Lista de precios'!E28</f>
        <v>0</v>
      </c>
      <c r="J64" s="89">
        <f t="shared" si="4"/>
        <v>0</v>
      </c>
      <c r="K64" s="87"/>
      <c r="L64" s="88">
        <f t="shared" si="5"/>
        <v>0</v>
      </c>
      <c r="M64" s="89">
        <f t="shared" si="6"/>
        <v>0</v>
      </c>
      <c r="N64" s="87"/>
      <c r="O64" s="88">
        <f>'Lista de precios'!G28</f>
        <v>0</v>
      </c>
      <c r="P64" s="89">
        <f t="shared" si="7"/>
        <v>0</v>
      </c>
      <c r="Q64" s="87"/>
      <c r="R64" s="88">
        <f t="shared" si="8"/>
        <v>0</v>
      </c>
      <c r="S64" s="89">
        <f t="shared" si="9"/>
        <v>0</v>
      </c>
      <c r="T64" s="87"/>
      <c r="U64" s="88">
        <f>'Lista de precios'!I28</f>
        <v>0</v>
      </c>
      <c r="V64" s="89">
        <f t="shared" si="10"/>
        <v>0</v>
      </c>
      <c r="W64" s="87"/>
      <c r="X64" s="88">
        <f t="shared" si="11"/>
        <v>0</v>
      </c>
      <c r="Y64" s="89">
        <f t="shared" si="12"/>
        <v>0</v>
      </c>
      <c r="Z64" s="87"/>
      <c r="AA64" s="88">
        <f>'Lista de precios'!K28</f>
        <v>0</v>
      </c>
      <c r="AB64" s="89">
        <f t="shared" si="13"/>
        <v>0</v>
      </c>
      <c r="AC64" s="87"/>
      <c r="AD64" s="88">
        <f t="shared" si="14"/>
        <v>0</v>
      </c>
      <c r="AE64" s="89">
        <f t="shared" si="15"/>
        <v>0</v>
      </c>
      <c r="AF64" s="87"/>
      <c r="AG64" s="88">
        <f>'Lista de precios'!M28</f>
        <v>0</v>
      </c>
      <c r="AH64" s="89">
        <f t="shared" si="16"/>
        <v>0</v>
      </c>
      <c r="AI64" s="87"/>
      <c r="AJ64" s="88">
        <f t="shared" si="17"/>
        <v>0</v>
      </c>
      <c r="AK64" s="89">
        <f t="shared" si="18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 t="shared" si="2"/>
        <v>26000.625</v>
      </c>
      <c r="G65" s="89">
        <f t="shared" si="3"/>
        <v>0</v>
      </c>
      <c r="H65" s="87"/>
      <c r="I65" s="88">
        <f>'Lista de precios'!E29</f>
        <v>0</v>
      </c>
      <c r="J65" s="89">
        <f t="shared" si="4"/>
        <v>0</v>
      </c>
      <c r="K65" s="87"/>
      <c r="L65" s="88">
        <f t="shared" si="5"/>
        <v>0</v>
      </c>
      <c r="M65" s="89">
        <f t="shared" si="6"/>
        <v>0</v>
      </c>
      <c r="N65" s="87"/>
      <c r="O65" s="88">
        <f>'Lista de precios'!G29</f>
        <v>0</v>
      </c>
      <c r="P65" s="89">
        <f t="shared" si="7"/>
        <v>0</v>
      </c>
      <c r="Q65" s="87"/>
      <c r="R65" s="88">
        <f t="shared" si="8"/>
        <v>0</v>
      </c>
      <c r="S65" s="89">
        <f t="shared" si="9"/>
        <v>0</v>
      </c>
      <c r="T65" s="87"/>
      <c r="U65" s="88">
        <f>'Lista de precios'!I29</f>
        <v>0</v>
      </c>
      <c r="V65" s="89">
        <f t="shared" si="10"/>
        <v>0</v>
      </c>
      <c r="W65" s="87"/>
      <c r="X65" s="88">
        <f t="shared" si="11"/>
        <v>0</v>
      </c>
      <c r="Y65" s="89">
        <f t="shared" si="12"/>
        <v>0</v>
      </c>
      <c r="Z65" s="87"/>
      <c r="AA65" s="88">
        <f>'Lista de precios'!K29</f>
        <v>0</v>
      </c>
      <c r="AB65" s="89">
        <f t="shared" si="13"/>
        <v>0</v>
      </c>
      <c r="AC65" s="87"/>
      <c r="AD65" s="88">
        <f t="shared" si="14"/>
        <v>0</v>
      </c>
      <c r="AE65" s="89">
        <f t="shared" si="15"/>
        <v>0</v>
      </c>
      <c r="AF65" s="87"/>
      <c r="AG65" s="88">
        <f>'Lista de precios'!M29</f>
        <v>0</v>
      </c>
      <c r="AH65" s="89">
        <f t="shared" si="16"/>
        <v>0</v>
      </c>
      <c r="AI65" s="87"/>
      <c r="AJ65" s="88">
        <f t="shared" si="17"/>
        <v>0</v>
      </c>
      <c r="AK65" s="89">
        <f t="shared" si="18"/>
        <v>0</v>
      </c>
    </row>
    <row r="66" spans="1:37" ht="15.75" customHeight="1">
      <c r="A66" s="324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 t="shared" si="2"/>
        <v>711.03750000000002</v>
      </c>
      <c r="G66" s="89">
        <f t="shared" si="3"/>
        <v>0</v>
      </c>
      <c r="H66" s="87"/>
      <c r="I66" s="88"/>
      <c r="J66" s="89"/>
      <c r="K66" s="87"/>
      <c r="L66" s="88">
        <f t="shared" si="5"/>
        <v>0</v>
      </c>
      <c r="M66" s="89"/>
      <c r="N66" s="87"/>
      <c r="O66" s="88">
        <f>'Lista de precios'!G30</f>
        <v>0</v>
      </c>
      <c r="P66" s="89"/>
      <c r="Q66" s="87"/>
      <c r="R66" s="88">
        <f t="shared" si="8"/>
        <v>0</v>
      </c>
      <c r="S66" s="89"/>
      <c r="T66" s="87"/>
      <c r="U66" s="88">
        <f>'Lista de precios'!I30</f>
        <v>0</v>
      </c>
      <c r="V66" s="89"/>
      <c r="W66" s="87"/>
      <c r="X66" s="88">
        <f t="shared" si="11"/>
        <v>0</v>
      </c>
      <c r="Y66" s="89"/>
      <c r="Z66" s="87"/>
      <c r="AA66" s="88">
        <f>'Lista de precios'!K30</f>
        <v>0</v>
      </c>
      <c r="AB66" s="89"/>
      <c r="AC66" s="87"/>
      <c r="AD66" s="88">
        <f t="shared" si="14"/>
        <v>0</v>
      </c>
      <c r="AE66" s="89"/>
      <c r="AF66" s="87"/>
      <c r="AG66" s="88">
        <f>'Lista de precios'!M30</f>
        <v>0</v>
      </c>
      <c r="AH66" s="89"/>
      <c r="AI66" s="87"/>
      <c r="AJ66" s="88">
        <f t="shared" si="17"/>
        <v>0</v>
      </c>
      <c r="AK66" s="89"/>
    </row>
    <row r="67" spans="1:37" ht="15.75" customHeight="1">
      <c r="A67" s="325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 t="shared" si="2"/>
        <v>849</v>
      </c>
      <c r="G67" s="89">
        <f t="shared" si="3"/>
        <v>0</v>
      </c>
      <c r="H67" s="108"/>
      <c r="I67" s="104"/>
      <c r="J67" s="105"/>
      <c r="K67" s="108"/>
      <c r="L67" s="104"/>
      <c r="M67" s="105"/>
      <c r="N67" s="108"/>
      <c r="O67" s="88"/>
      <c r="P67" s="105"/>
      <c r="Q67" s="108"/>
      <c r="R67" s="88"/>
      <c r="S67" s="105"/>
      <c r="T67" s="108"/>
      <c r="U67" s="88"/>
      <c r="V67" s="105"/>
      <c r="W67" s="108"/>
      <c r="X67" s="88"/>
      <c r="Y67" s="105"/>
      <c r="Z67" s="108"/>
      <c r="AA67" s="88"/>
      <c r="AB67" s="105"/>
      <c r="AC67" s="108"/>
      <c r="AD67" s="88"/>
      <c r="AE67" s="105"/>
      <c r="AF67" s="108"/>
      <c r="AG67" s="88"/>
      <c r="AH67" s="105"/>
      <c r="AI67" s="108"/>
      <c r="AJ67" s="88"/>
      <c r="AK67" s="105"/>
    </row>
    <row r="68" spans="1:37" ht="15.75" customHeight="1">
      <c r="A68" s="326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 t="shared" si="2"/>
        <v>530.625</v>
      </c>
      <c r="G68" s="89">
        <f t="shared" si="3"/>
        <v>0</v>
      </c>
      <c r="H68" s="108"/>
      <c r="I68" s="104"/>
      <c r="J68" s="105"/>
      <c r="K68" s="108"/>
      <c r="L68" s="104"/>
      <c r="M68" s="105"/>
      <c r="N68" s="108"/>
      <c r="O68" s="88"/>
      <c r="P68" s="105"/>
      <c r="Q68" s="108"/>
      <c r="R68" s="88"/>
      <c r="S68" s="105"/>
      <c r="T68" s="108"/>
      <c r="U68" s="88"/>
      <c r="V68" s="105"/>
      <c r="W68" s="108"/>
      <c r="X68" s="88"/>
      <c r="Y68" s="105"/>
      <c r="Z68" s="108"/>
      <c r="AA68" s="88"/>
      <c r="AB68" s="105"/>
      <c r="AC68" s="108"/>
      <c r="AD68" s="88"/>
      <c r="AE68" s="105"/>
      <c r="AF68" s="108"/>
      <c r="AG68" s="88"/>
      <c r="AH68" s="105"/>
      <c r="AI68" s="108"/>
      <c r="AJ68" s="88"/>
      <c r="AK68" s="105"/>
    </row>
    <row r="69" spans="1:37" ht="15.75" customHeight="1">
      <c r="A69" s="325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 t="shared" si="2"/>
        <v>1061.25</v>
      </c>
      <c r="G69" s="89">
        <f t="shared" si="3"/>
        <v>0</v>
      </c>
      <c r="H69" s="108"/>
      <c r="I69" s="104"/>
      <c r="J69" s="105"/>
      <c r="K69" s="108"/>
      <c r="L69" s="104"/>
      <c r="M69" s="105"/>
      <c r="N69" s="108"/>
      <c r="O69" s="88"/>
      <c r="P69" s="105"/>
      <c r="Q69" s="108"/>
      <c r="R69" s="88"/>
      <c r="S69" s="105"/>
      <c r="T69" s="108"/>
      <c r="U69" s="88"/>
      <c r="V69" s="105"/>
      <c r="W69" s="108"/>
      <c r="X69" s="88"/>
      <c r="Y69" s="105"/>
      <c r="Z69" s="108"/>
      <c r="AA69" s="88"/>
      <c r="AB69" s="105"/>
      <c r="AC69" s="108"/>
      <c r="AD69" s="88"/>
      <c r="AE69" s="105"/>
      <c r="AF69" s="108"/>
      <c r="AG69" s="88"/>
      <c r="AH69" s="105"/>
      <c r="AI69" s="108"/>
      <c r="AJ69" s="88"/>
      <c r="AK69" s="105"/>
    </row>
    <row r="70" spans="1:37" ht="15.75" customHeight="1">
      <c r="A70" s="125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 t="shared" si="2"/>
        <v>3576.4124999999999</v>
      </c>
      <c r="G70" s="89">
        <f t="shared" si="3"/>
        <v>0</v>
      </c>
      <c r="H70" s="108"/>
      <c r="I70" s="104"/>
      <c r="J70" s="105"/>
      <c r="K70" s="108"/>
      <c r="L70" s="104"/>
      <c r="M70" s="105"/>
      <c r="N70" s="108"/>
      <c r="O70" s="88"/>
      <c r="P70" s="105"/>
      <c r="Q70" s="108"/>
      <c r="R70" s="88"/>
      <c r="S70" s="105"/>
      <c r="T70" s="108"/>
      <c r="U70" s="88"/>
      <c r="V70" s="105"/>
      <c r="W70" s="108"/>
      <c r="X70" s="88"/>
      <c r="Y70" s="105"/>
      <c r="Z70" s="108"/>
      <c r="AA70" s="88"/>
      <c r="AB70" s="105"/>
      <c r="AC70" s="108"/>
      <c r="AD70" s="88"/>
      <c r="AE70" s="105"/>
      <c r="AF70" s="108"/>
      <c r="AG70" s="88"/>
      <c r="AH70" s="105"/>
      <c r="AI70" s="108"/>
      <c r="AJ70" s="88"/>
      <c r="AK70" s="105"/>
    </row>
    <row r="71" spans="1:37" ht="15.75" customHeight="1">
      <c r="A71" s="133" t="s">
        <v>96</v>
      </c>
      <c r="B71" s="134"/>
      <c r="C71" s="135"/>
      <c r="D71" s="236">
        <f>SUM(D43:D70)</f>
        <v>0</v>
      </c>
      <c r="E71" s="137"/>
      <c r="F71" s="138"/>
      <c r="G71" s="237">
        <f>SUM(G43:G70)</f>
        <v>0</v>
      </c>
      <c r="H71" s="134"/>
      <c r="I71" s="135"/>
      <c r="J71" s="236">
        <f>SUM(J43:J66)</f>
        <v>0</v>
      </c>
      <c r="K71" s="137"/>
      <c r="L71" s="138"/>
      <c r="M71" s="237">
        <f>SUM(M43:M66)</f>
        <v>0</v>
      </c>
      <c r="N71" s="134"/>
      <c r="O71" s="88"/>
      <c r="P71" s="236">
        <f>SUM(P43:P66)</f>
        <v>0</v>
      </c>
      <c r="Q71" s="137"/>
      <c r="R71" s="88">
        <f>O71</f>
        <v>0</v>
      </c>
      <c r="S71" s="237">
        <f>SUM(S43:S66)</f>
        <v>0</v>
      </c>
      <c r="T71" s="134"/>
      <c r="U71" s="88"/>
      <c r="V71" s="236">
        <f>SUM(V43:V66)</f>
        <v>0</v>
      </c>
      <c r="W71" s="137"/>
      <c r="X71" s="88">
        <f>U71</f>
        <v>0</v>
      </c>
      <c r="Y71" s="237">
        <f>SUM(Y43:Y66)</f>
        <v>0</v>
      </c>
      <c r="Z71" s="134"/>
      <c r="AA71" s="88"/>
      <c r="AB71" s="236">
        <f>SUM(AB43:AB66)</f>
        <v>0</v>
      </c>
      <c r="AC71" s="137"/>
      <c r="AD71" s="88">
        <f>AA71</f>
        <v>0</v>
      </c>
      <c r="AE71" s="237">
        <f>SUM(AE43:AE66)</f>
        <v>0</v>
      </c>
      <c r="AF71" s="134"/>
      <c r="AG71" s="88"/>
      <c r="AH71" s="236">
        <f>SUM(AH43:AH66)</f>
        <v>0</v>
      </c>
      <c r="AI71" s="137"/>
      <c r="AJ71" s="88">
        <f>AG71</f>
        <v>0</v>
      </c>
      <c r="AK71" s="237">
        <f>SUM(AK43:AK66)</f>
        <v>0</v>
      </c>
    </row>
    <row r="72" spans="1:37" ht="15.75" customHeight="1">
      <c r="A72" s="141" t="s">
        <v>97</v>
      </c>
      <c r="B72" s="456">
        <f>D71+G71</f>
        <v>0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6" priority="1" operator="lessThan">
      <formula>0</formula>
    </cfRule>
  </conditionalFormatting>
  <conditionalFormatting sqref="A1:AK1019">
    <cfRule type="cellIs" dxfId="1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179</v>
      </c>
      <c r="B1" s="420"/>
      <c r="C1" s="420"/>
    </row>
    <row r="2" spans="1:37">
      <c r="A2" s="421"/>
      <c r="B2" s="396"/>
      <c r="C2" s="396"/>
    </row>
    <row r="4" spans="1:37">
      <c r="A4" s="477" t="s">
        <v>114</v>
      </c>
      <c r="B4" s="476" t="s">
        <v>10</v>
      </c>
      <c r="C4" s="413"/>
      <c r="D4" s="401"/>
      <c r="E4" s="476" t="s">
        <v>11</v>
      </c>
      <c r="F4" s="413"/>
      <c r="G4" s="401"/>
      <c r="H4" s="476" t="s">
        <v>12</v>
      </c>
      <c r="I4" s="413"/>
      <c r="J4" s="401"/>
      <c r="K4" s="476" t="s">
        <v>13</v>
      </c>
      <c r="L4" s="413"/>
      <c r="M4" s="401"/>
      <c r="N4" s="476" t="s">
        <v>14</v>
      </c>
      <c r="O4" s="413"/>
      <c r="P4" s="401"/>
      <c r="Q4" s="476" t="s">
        <v>15</v>
      </c>
      <c r="R4" s="413"/>
      <c r="S4" s="401"/>
    </row>
    <row r="5" spans="1:37">
      <c r="A5" s="478"/>
      <c r="B5" s="445" t="s">
        <v>115</v>
      </c>
      <c r="C5" s="445" t="s">
        <v>116</v>
      </c>
      <c r="D5" s="445" t="s">
        <v>117</v>
      </c>
      <c r="E5" s="445" t="s">
        <v>115</v>
      </c>
      <c r="F5" s="445" t="s">
        <v>116</v>
      </c>
      <c r="G5" s="445" t="s">
        <v>117</v>
      </c>
      <c r="H5" s="445" t="s">
        <v>115</v>
      </c>
      <c r="I5" s="445" t="s">
        <v>116</v>
      </c>
      <c r="J5" s="445" t="s">
        <v>117</v>
      </c>
      <c r="K5" s="445" t="s">
        <v>115</v>
      </c>
      <c r="L5" s="445" t="s">
        <v>116</v>
      </c>
      <c r="M5" s="445" t="s">
        <v>117</v>
      </c>
      <c r="N5" s="445" t="s">
        <v>115</v>
      </c>
      <c r="O5" s="445" t="s">
        <v>116</v>
      </c>
      <c r="P5" s="445" t="s">
        <v>117</v>
      </c>
      <c r="Q5" s="445" t="s">
        <v>115</v>
      </c>
      <c r="R5" s="445" t="s">
        <v>116</v>
      </c>
      <c r="S5" s="445" t="s">
        <v>117</v>
      </c>
    </row>
    <row r="6" spans="1:37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</row>
    <row r="7" spans="1:37">
      <c r="A7" s="317" t="s">
        <v>118</v>
      </c>
      <c r="B7" s="328"/>
      <c r="C7" s="191"/>
      <c r="D7" s="209">
        <v>-109204.33303557269</v>
      </c>
      <c r="E7" s="209"/>
      <c r="F7" s="191"/>
      <c r="G7" s="209">
        <f>D15</f>
        <v>-164619.03353957186</v>
      </c>
      <c r="H7" s="209"/>
      <c r="I7" s="191"/>
      <c r="J7" s="209" t="e">
        <f>G15</f>
        <v>#DIV/0!</v>
      </c>
      <c r="K7" s="209"/>
      <c r="L7" s="191"/>
      <c r="M7" s="209" t="e">
        <f>J15</f>
        <v>#DIV/0!</v>
      </c>
      <c r="N7" s="209"/>
      <c r="O7" s="191"/>
      <c r="P7" s="209" t="e">
        <f>M15</f>
        <v>#DIV/0!</v>
      </c>
      <c r="Q7" s="209"/>
      <c r="R7" s="191"/>
      <c r="S7" s="209" t="e">
        <f>P15</f>
        <v>#DIV/0!</v>
      </c>
    </row>
    <row r="8" spans="1:37">
      <c r="A8" s="319" t="s">
        <v>115</v>
      </c>
      <c r="B8" s="209">
        <f>E33</f>
        <v>0</v>
      </c>
      <c r="C8" s="196"/>
      <c r="D8" s="209"/>
      <c r="E8" s="209">
        <f>G33</f>
        <v>0</v>
      </c>
      <c r="F8" s="196"/>
      <c r="G8" s="209"/>
      <c r="H8" s="209">
        <f>G33</f>
        <v>0</v>
      </c>
      <c r="I8" s="196"/>
      <c r="J8" s="209"/>
      <c r="K8" s="209">
        <f>I33</f>
        <v>0</v>
      </c>
      <c r="L8" s="196"/>
      <c r="M8" s="209"/>
      <c r="N8" s="209">
        <f>K33</f>
        <v>0</v>
      </c>
      <c r="O8" s="196"/>
      <c r="P8" s="209"/>
      <c r="Q8" s="209">
        <f>M33</f>
        <v>0</v>
      </c>
      <c r="R8" s="196"/>
      <c r="S8" s="209"/>
    </row>
    <row r="9" spans="1:37">
      <c r="A9" s="244" t="s">
        <v>150</v>
      </c>
      <c r="B9" s="320"/>
      <c r="C9" s="199"/>
      <c r="D9" s="320">
        <f>(D7+B8)/1032.5</f>
        <v>-105.76690850902925</v>
      </c>
      <c r="E9" s="320"/>
      <c r="F9" s="199"/>
      <c r="G9" s="320">
        <f>(G7+E8)/'Lista de precios'!C4</f>
        <v>-155.11805280525027</v>
      </c>
      <c r="H9" s="320"/>
      <c r="I9" s="199"/>
      <c r="J9" s="320" t="e">
        <f>(J7+H8)/'Lista de precios'!E4</f>
        <v>#DIV/0!</v>
      </c>
      <c r="K9" s="320"/>
      <c r="L9" s="199"/>
      <c r="M9" s="320" t="e">
        <f>(M7+K8)/'Lista de precios'!G4</f>
        <v>#DIV/0!</v>
      </c>
      <c r="N9" s="320"/>
      <c r="O9" s="199"/>
      <c r="P9" s="320" t="e">
        <f>(P7+N8)/'Lista de precios'!I4</f>
        <v>#DIV/0!</v>
      </c>
      <c r="Q9" s="320"/>
      <c r="R9" s="199"/>
      <c r="S9" s="32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321"/>
      <c r="C10" s="203"/>
      <c r="D10" s="321">
        <f>D9*'Lista de precios'!C4</f>
        <v>-112245.1316552073</v>
      </c>
      <c r="E10" s="321"/>
      <c r="F10" s="203"/>
      <c r="G10" s="321">
        <f>G9*'Lista de precios'!E4</f>
        <v>0</v>
      </c>
      <c r="H10" s="321"/>
      <c r="I10" s="203"/>
      <c r="J10" s="321" t="e">
        <f>J9*'Lista de precios'!G4</f>
        <v>#DIV/0!</v>
      </c>
      <c r="K10" s="321"/>
      <c r="L10" s="203"/>
      <c r="M10" s="321" t="e">
        <f>M9*'Lista de precios'!I4</f>
        <v>#DIV/0!</v>
      </c>
      <c r="N10" s="321"/>
      <c r="O10" s="203"/>
      <c r="P10" s="360" t="e">
        <f>P9*'Lista de precios'!K4</f>
        <v>#DIV/0!</v>
      </c>
      <c r="Q10" s="321"/>
      <c r="R10" s="203"/>
      <c r="S10" s="360" t="e">
        <f>S9*'Lista de precios'!M4</f>
        <v>#DIV/0!</v>
      </c>
    </row>
    <row r="11" spans="1:37">
      <c r="A11" s="317" t="s">
        <v>122</v>
      </c>
      <c r="B11" s="209"/>
      <c r="C11" s="206">
        <f>B72</f>
        <v>40274.4375</v>
      </c>
      <c r="D11" s="209"/>
      <c r="E11" s="209"/>
      <c r="F11" s="206">
        <f>H72</f>
        <v>0</v>
      </c>
      <c r="G11" s="209"/>
      <c r="H11" s="209"/>
      <c r="I11" s="206">
        <f>N72</f>
        <v>0</v>
      </c>
      <c r="J11" s="209"/>
      <c r="K11" s="209"/>
      <c r="L11" s="206">
        <f>T72</f>
        <v>0</v>
      </c>
      <c r="M11" s="209"/>
      <c r="N11" s="209"/>
      <c r="O11" s="206">
        <f>Z72</f>
        <v>0</v>
      </c>
      <c r="P11" s="209"/>
      <c r="Q11" s="209"/>
      <c r="R11" s="206">
        <f>AF72</f>
        <v>0</v>
      </c>
      <c r="S11" s="209"/>
    </row>
    <row r="12" spans="1:37">
      <c r="A12" s="207" t="s">
        <v>123</v>
      </c>
      <c r="B12" s="209"/>
      <c r="C12" s="206">
        <f>CULTIVO!D62</f>
        <v>12099.464384364555</v>
      </c>
      <c r="D12" s="209"/>
      <c r="E12" s="209"/>
      <c r="F12" s="206" t="e">
        <f>CULTIVO!G62</f>
        <v>#DIV/0!</v>
      </c>
      <c r="G12" s="209"/>
      <c r="H12" s="209"/>
      <c r="I12" s="206" t="e">
        <f>CULTIVO!J62</f>
        <v>#DIV/0!</v>
      </c>
      <c r="J12" s="209"/>
      <c r="K12" s="209"/>
      <c r="L12" s="206" t="e">
        <f>CULTIVO!M62</f>
        <v>#DIV/0!</v>
      </c>
      <c r="M12" s="209"/>
      <c r="N12" s="209"/>
      <c r="O12" s="206" t="e">
        <f>CULTIVO!P62</f>
        <v>#DIV/0!</v>
      </c>
      <c r="P12" s="209"/>
      <c r="Q12" s="209"/>
      <c r="R12" s="206" t="e">
        <f>CULTIVO!S62</f>
        <v>#DIV/0!</v>
      </c>
      <c r="S12" s="209"/>
    </row>
    <row r="13" spans="1:37">
      <c r="A13" s="208" t="s">
        <v>124</v>
      </c>
      <c r="B13" s="209"/>
      <c r="C13" s="206">
        <f>CULTIVO!D87</f>
        <v>0</v>
      </c>
      <c r="D13" s="209"/>
      <c r="E13" s="209"/>
      <c r="F13" s="206">
        <f>CULTIVO!G78</f>
        <v>0</v>
      </c>
      <c r="G13" s="209"/>
      <c r="H13" s="209"/>
      <c r="I13" s="206">
        <f>CULTIVO!J78</f>
        <v>0</v>
      </c>
      <c r="J13" s="209"/>
      <c r="K13" s="209"/>
      <c r="L13" s="206">
        <f>CULTIVO!M78</f>
        <v>0</v>
      </c>
      <c r="M13" s="209"/>
      <c r="N13" s="209"/>
      <c r="O13" s="206">
        <f>CULTIVO!P78</f>
        <v>0</v>
      </c>
      <c r="P13" s="209"/>
      <c r="Q13" s="209"/>
      <c r="R13" s="206">
        <f>CULTIVO!S78</f>
        <v>0</v>
      </c>
      <c r="S13" s="209"/>
    </row>
    <row r="14" spans="1:37">
      <c r="A14" s="211" t="s">
        <v>125</v>
      </c>
      <c r="B14" s="209"/>
      <c r="C14" s="191"/>
      <c r="D14" s="322"/>
      <c r="E14" s="209"/>
      <c r="F14" s="191"/>
      <c r="G14" s="322"/>
      <c r="H14" s="209"/>
      <c r="I14" s="191"/>
      <c r="J14" s="322"/>
      <c r="K14" s="209"/>
      <c r="L14" s="191"/>
      <c r="M14" s="322"/>
      <c r="N14" s="209"/>
      <c r="O14" s="212"/>
      <c r="P14" s="322"/>
      <c r="Q14" s="209"/>
      <c r="R14" s="212"/>
      <c r="S14" s="322"/>
    </row>
    <row r="15" spans="1:37">
      <c r="A15" s="317" t="s">
        <v>126</v>
      </c>
      <c r="B15" s="209"/>
      <c r="C15" s="191"/>
      <c r="D15" s="322">
        <f>D10-C11-C12-C13</f>
        <v>-164619.03353957186</v>
      </c>
      <c r="E15" s="209"/>
      <c r="F15" s="191"/>
      <c r="G15" s="322" t="e">
        <f>G10-F11-F12-F13</f>
        <v>#DIV/0!</v>
      </c>
      <c r="H15" s="209"/>
      <c r="I15" s="191"/>
      <c r="J15" s="322" t="e">
        <f>J10-I11-I12-I13</f>
        <v>#DIV/0!</v>
      </c>
      <c r="K15" s="209"/>
      <c r="L15" s="191"/>
      <c r="M15" s="322" t="e">
        <f>M10-L11-L12-L13</f>
        <v>#DIV/0!</v>
      </c>
      <c r="N15" s="209"/>
      <c r="O15" s="191"/>
      <c r="P15" s="322" t="e">
        <f>P10-O11-O12-O13-O14</f>
        <v>#DIV/0!</v>
      </c>
      <c r="Q15" s="209"/>
      <c r="R15" s="191"/>
      <c r="S15" s="322" t="e">
        <f>S10-R11-R12-R13</f>
        <v>#DIV/0!</v>
      </c>
    </row>
    <row r="16" spans="1:37">
      <c r="A16" s="317" t="s">
        <v>127</v>
      </c>
      <c r="B16" s="109"/>
      <c r="C16" s="109"/>
      <c r="D16" s="51">
        <f>D15/'Lista de precios'!C4</f>
        <v>-155.11805280525027</v>
      </c>
      <c r="E16" s="109"/>
      <c r="F16" s="109"/>
      <c r="G16" s="51" t="e">
        <f>G15/'Lista de precios'!E4</f>
        <v>#DIV/0!</v>
      </c>
      <c r="H16" s="109"/>
      <c r="I16" s="109"/>
      <c r="J16" s="51" t="e">
        <f>J15/'Lista de precios'!G4</f>
        <v>#DIV/0!</v>
      </c>
      <c r="K16" s="109"/>
      <c r="L16" s="109"/>
      <c r="M16" s="51" t="e">
        <f>M15/'Lista de precios'!I4</f>
        <v>#DIV/0!</v>
      </c>
      <c r="N16" s="109"/>
      <c r="O16" s="109"/>
      <c r="P16" s="51" t="e">
        <f>P15/'Lista de precios'!K4</f>
        <v>#DIV/0!</v>
      </c>
      <c r="Q16" s="109"/>
      <c r="R16" s="109"/>
      <c r="S16" s="51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 t="s">
        <v>180</v>
      </c>
      <c r="B21" s="112" t="s">
        <v>29</v>
      </c>
      <c r="D21" s="109"/>
      <c r="E21" s="109"/>
      <c r="F21" s="109"/>
      <c r="G21" s="112"/>
      <c r="H21" s="109"/>
      <c r="I21" s="109"/>
      <c r="J21" s="109"/>
      <c r="K21" s="109"/>
      <c r="L21" s="109"/>
      <c r="M21" s="109"/>
      <c r="N21" s="109"/>
    </row>
    <row r="22" spans="1:14">
      <c r="A22" s="112"/>
      <c r="B22" s="109"/>
      <c r="C22" s="109"/>
      <c r="D22" s="109"/>
      <c r="E22" s="109"/>
      <c r="F22" s="109"/>
      <c r="H22" s="277"/>
      <c r="I22" s="112"/>
      <c r="J22" s="109"/>
      <c r="K22" s="109"/>
      <c r="L22" s="109"/>
      <c r="M22" s="109"/>
      <c r="N22" s="109"/>
    </row>
    <row r="23" spans="1:14">
      <c r="A23" s="112"/>
      <c r="B23" s="112"/>
      <c r="C23" s="109"/>
      <c r="D23" s="109"/>
      <c r="E23" s="109"/>
      <c r="F23" s="109"/>
      <c r="G23" s="109"/>
      <c r="H23" s="109"/>
      <c r="I23" s="109"/>
      <c r="J23" s="109"/>
      <c r="K23" s="109"/>
      <c r="L23" s="112"/>
      <c r="M23" s="109"/>
      <c r="N23" s="109"/>
    </row>
    <row r="24" spans="1:14">
      <c r="A24" s="112"/>
      <c r="B24" s="112"/>
      <c r="C24" s="109"/>
      <c r="D24" s="109"/>
      <c r="E24" s="109"/>
      <c r="F24" s="109"/>
      <c r="G24" s="109"/>
      <c r="H24" s="109"/>
      <c r="I24" s="109"/>
      <c r="J24" s="109"/>
      <c r="K24" s="109"/>
      <c r="L24" s="112"/>
      <c r="M24" s="109"/>
      <c r="N24" s="109"/>
    </row>
    <row r="25" spans="1:14">
      <c r="A25" s="112"/>
      <c r="B25" s="112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12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0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0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70</v>
      </c>
      <c r="C40" s="423"/>
      <c r="D40" s="424"/>
      <c r="E40" s="454" t="s">
        <v>71</v>
      </c>
      <c r="F40" s="423"/>
      <c r="G40" s="424"/>
      <c r="H40" s="454" t="s">
        <v>72</v>
      </c>
      <c r="I40" s="423"/>
      <c r="J40" s="424"/>
      <c r="K40" s="454" t="s">
        <v>73</v>
      </c>
      <c r="L40" s="423"/>
      <c r="M40" s="424"/>
      <c r="N40" s="454" t="s">
        <v>74</v>
      </c>
      <c r="O40" s="423"/>
      <c r="P40" s="424"/>
      <c r="Q40" s="454" t="s">
        <v>75</v>
      </c>
      <c r="R40" s="423"/>
      <c r="S40" s="424"/>
      <c r="T40" s="454" t="s">
        <v>76</v>
      </c>
      <c r="U40" s="423"/>
      <c r="V40" s="424"/>
      <c r="W40" s="454" t="s">
        <v>77</v>
      </c>
      <c r="X40" s="423"/>
      <c r="Y40" s="424"/>
      <c r="Z40" s="454" t="s">
        <v>78</v>
      </c>
      <c r="AA40" s="423"/>
      <c r="AB40" s="424"/>
      <c r="AC40" s="454" t="s">
        <v>79</v>
      </c>
      <c r="AD40" s="423"/>
      <c r="AE40" s="424"/>
      <c r="AF40" s="454" t="s">
        <v>80</v>
      </c>
      <c r="AG40" s="423"/>
      <c r="AH40" s="424"/>
      <c r="AI40" s="454" t="s">
        <v>81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71" t="s">
        <v>83</v>
      </c>
      <c r="AG41" s="72" t="s">
        <v>84</v>
      </c>
      <c r="AH41" s="73" t="s">
        <v>85</v>
      </c>
      <c r="AI41" s="71" t="s">
        <v>83</v>
      </c>
      <c r="AJ41" s="72" t="s">
        <v>84</v>
      </c>
      <c r="AK41" s="73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77"/>
      <c r="AG42" s="78"/>
      <c r="AH42" s="79"/>
      <c r="AI42" s="80"/>
      <c r="AJ42" s="81"/>
      <c r="AK42" s="82"/>
    </row>
    <row r="43" spans="1:37" ht="15.75" customHeight="1">
      <c r="A43" s="86" t="s">
        <v>18</v>
      </c>
      <c r="B43" s="90"/>
      <c r="C43" s="88">
        <f>'Lista de precios'!C7</f>
        <v>1114.3125</v>
      </c>
      <c r="D43" s="89">
        <f t="shared" ref="D43:D70" si="1">B43*C43</f>
        <v>0</v>
      </c>
      <c r="E43" s="87"/>
      <c r="F43" s="88">
        <f>'Lista de precios'!C7</f>
        <v>1114.3125</v>
      </c>
      <c r="G43" s="89">
        <f t="shared" ref="G43:G70" si="2">F43*E43</f>
        <v>0</v>
      </c>
      <c r="H43" s="87"/>
      <c r="I43" s="88">
        <f>'Lista de precios'!E7</f>
        <v>0</v>
      </c>
      <c r="J43" s="89">
        <f t="shared" ref="J43:J65" si="3">H43*I43</f>
        <v>0</v>
      </c>
      <c r="K43" s="87"/>
      <c r="L43" s="88">
        <f t="shared" ref="L43:L66" si="4">I43</f>
        <v>0</v>
      </c>
      <c r="M43" s="89">
        <f t="shared" ref="M43:M65" si="5">L43*K43</f>
        <v>0</v>
      </c>
      <c r="N43" s="87"/>
      <c r="O43" s="88">
        <f>'Lista de precios'!G7</f>
        <v>0</v>
      </c>
      <c r="P43" s="89">
        <f t="shared" ref="P43:P66" si="6">N43*O43</f>
        <v>0</v>
      </c>
      <c r="Q43" s="87"/>
      <c r="R43" s="88">
        <f t="shared" ref="R43:R66" si="7">O43</f>
        <v>0</v>
      </c>
      <c r="S43" s="89">
        <f t="shared" ref="S43:S66" si="8">R43*Q43</f>
        <v>0</v>
      </c>
      <c r="T43" s="87"/>
      <c r="U43" s="88">
        <f>'Lista de precios'!I7</f>
        <v>0</v>
      </c>
      <c r="V43" s="89">
        <f t="shared" ref="V43:V66" si="9">T43*U43</f>
        <v>0</v>
      </c>
      <c r="W43" s="87"/>
      <c r="X43" s="88">
        <f t="shared" ref="X43:X66" si="10">U43</f>
        <v>0</v>
      </c>
      <c r="Y43" s="89">
        <f t="shared" ref="Y43:Y66" si="11">X43*W43</f>
        <v>0</v>
      </c>
      <c r="Z43" s="87"/>
      <c r="AA43" s="88">
        <f>'Lista de precios'!K7</f>
        <v>0</v>
      </c>
      <c r="AB43" s="89">
        <f t="shared" ref="AB43:AB66" si="12">Z43*AA43</f>
        <v>0</v>
      </c>
      <c r="AC43" s="87"/>
      <c r="AD43" s="88">
        <f t="shared" ref="AD43:AD66" si="13">AA43</f>
        <v>0</v>
      </c>
      <c r="AE43" s="89">
        <f t="shared" ref="AE43:AE66" si="14">AD43*AC43</f>
        <v>0</v>
      </c>
      <c r="AF43" s="87"/>
      <c r="AG43" s="88">
        <f>'Lista de precios'!M7</f>
        <v>0</v>
      </c>
      <c r="AH43" s="89">
        <f t="shared" ref="AH43:AH66" si="15">AF43*AG43</f>
        <v>0</v>
      </c>
      <c r="AI43" s="87"/>
      <c r="AJ43" s="88">
        <f t="shared" ref="AJ43:AJ66" si="16">AG43</f>
        <v>0</v>
      </c>
      <c r="AK43" s="89">
        <f t="shared" ref="AK43:AK66" si="17">AJ43*AI43</f>
        <v>0</v>
      </c>
    </row>
    <row r="44" spans="1:37" ht="15.75" customHeight="1">
      <c r="A44" s="86" t="s">
        <v>19</v>
      </c>
      <c r="B44" s="90">
        <v>1</v>
      </c>
      <c r="C44" s="88">
        <f>'Lista de precios'!C8</f>
        <v>1231.05</v>
      </c>
      <c r="D44" s="89">
        <f t="shared" si="1"/>
        <v>1231.05</v>
      </c>
      <c r="E44" s="90">
        <v>1</v>
      </c>
      <c r="F44" s="88">
        <f>'Lista de precios'!C8</f>
        <v>1231.05</v>
      </c>
      <c r="G44" s="89">
        <f t="shared" si="2"/>
        <v>1231.05</v>
      </c>
      <c r="H44" s="87"/>
      <c r="I44" s="88">
        <f>'Lista de precios'!E8</f>
        <v>0</v>
      </c>
      <c r="J44" s="89">
        <f t="shared" si="3"/>
        <v>0</v>
      </c>
      <c r="K44" s="87"/>
      <c r="L44" s="88">
        <f t="shared" si="4"/>
        <v>0</v>
      </c>
      <c r="M44" s="89">
        <f t="shared" si="5"/>
        <v>0</v>
      </c>
      <c r="N44" s="90"/>
      <c r="O44" s="88">
        <f>'Lista de precios'!G8</f>
        <v>0</v>
      </c>
      <c r="P44" s="89">
        <f t="shared" si="6"/>
        <v>0</v>
      </c>
      <c r="Q44" s="87"/>
      <c r="R44" s="88">
        <f t="shared" si="7"/>
        <v>0</v>
      </c>
      <c r="S44" s="89">
        <f t="shared" si="8"/>
        <v>0</v>
      </c>
      <c r="T44" s="90"/>
      <c r="U44" s="88">
        <f>'Lista de precios'!I8</f>
        <v>0</v>
      </c>
      <c r="V44" s="89">
        <f t="shared" si="9"/>
        <v>0</v>
      </c>
      <c r="W44" s="87"/>
      <c r="X44" s="88">
        <f t="shared" si="10"/>
        <v>0</v>
      </c>
      <c r="Y44" s="89">
        <f t="shared" si="11"/>
        <v>0</v>
      </c>
      <c r="Z44" s="90"/>
      <c r="AA44" s="88">
        <f>'Lista de precios'!K8</f>
        <v>0</v>
      </c>
      <c r="AB44" s="89">
        <f t="shared" si="12"/>
        <v>0</v>
      </c>
      <c r="AC44" s="90"/>
      <c r="AD44" s="88">
        <f t="shared" si="13"/>
        <v>0</v>
      </c>
      <c r="AE44" s="89">
        <f t="shared" si="14"/>
        <v>0</v>
      </c>
      <c r="AF44" s="90"/>
      <c r="AG44" s="88">
        <f>'Lista de precios'!M8</f>
        <v>0</v>
      </c>
      <c r="AH44" s="89">
        <f t="shared" si="15"/>
        <v>0</v>
      </c>
      <c r="AI44" s="90"/>
      <c r="AJ44" s="88">
        <f t="shared" si="16"/>
        <v>0</v>
      </c>
      <c r="AK44" s="89">
        <f t="shared" si="17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87"/>
      <c r="F45" s="88">
        <f>'Lista de precios'!C9</f>
        <v>1273.5</v>
      </c>
      <c r="G45" s="89">
        <f t="shared" si="2"/>
        <v>0</v>
      </c>
      <c r="H45" s="87"/>
      <c r="I45" s="88">
        <f>'Lista de precios'!E9</f>
        <v>0</v>
      </c>
      <c r="J45" s="89">
        <f t="shared" si="3"/>
        <v>0</v>
      </c>
      <c r="K45" s="90"/>
      <c r="L45" s="88">
        <f t="shared" si="4"/>
        <v>0</v>
      </c>
      <c r="M45" s="89">
        <f t="shared" si="5"/>
        <v>0</v>
      </c>
      <c r="N45" s="87"/>
      <c r="O45" s="88">
        <f>'Lista de precios'!G9</f>
        <v>0</v>
      </c>
      <c r="P45" s="89">
        <f t="shared" si="6"/>
        <v>0</v>
      </c>
      <c r="Q45" s="87"/>
      <c r="R45" s="88">
        <f t="shared" si="7"/>
        <v>0</v>
      </c>
      <c r="S45" s="89">
        <f t="shared" si="8"/>
        <v>0</v>
      </c>
      <c r="T45" s="87"/>
      <c r="U45" s="88">
        <f>'Lista de precios'!I9</f>
        <v>0</v>
      </c>
      <c r="V45" s="89">
        <f t="shared" si="9"/>
        <v>0</v>
      </c>
      <c r="W45" s="87"/>
      <c r="X45" s="88">
        <f t="shared" si="10"/>
        <v>0</v>
      </c>
      <c r="Y45" s="89">
        <f t="shared" si="11"/>
        <v>0</v>
      </c>
      <c r="Z45" s="90"/>
      <c r="AA45" s="88">
        <f>'Lista de precios'!K9</f>
        <v>0</v>
      </c>
      <c r="AB45" s="89">
        <f t="shared" si="12"/>
        <v>0</v>
      </c>
      <c r="AC45" s="87"/>
      <c r="AD45" s="88">
        <f t="shared" si="13"/>
        <v>0</v>
      </c>
      <c r="AE45" s="89">
        <f t="shared" si="14"/>
        <v>0</v>
      </c>
      <c r="AF45" s="90"/>
      <c r="AG45" s="88">
        <f>'Lista de precios'!M9</f>
        <v>0</v>
      </c>
      <c r="AH45" s="89">
        <f t="shared" si="15"/>
        <v>0</v>
      </c>
      <c r="AI45" s="87"/>
      <c r="AJ45" s="88">
        <f t="shared" si="16"/>
        <v>0</v>
      </c>
      <c r="AK45" s="89">
        <f t="shared" si="17"/>
        <v>0</v>
      </c>
    </row>
    <row r="46" spans="1:37" ht="15.75" customHeight="1">
      <c r="A46" s="86" t="s">
        <v>21</v>
      </c>
      <c r="B46" s="87"/>
      <c r="C46" s="88">
        <f>'Lista de precios'!C10</f>
        <v>4775.625</v>
      </c>
      <c r="D46" s="89">
        <f t="shared" si="1"/>
        <v>0</v>
      </c>
      <c r="E46" s="87"/>
      <c r="F46" s="88">
        <f>'Lista de precios'!C10</f>
        <v>4775.625</v>
      </c>
      <c r="G46" s="89">
        <f t="shared" si="2"/>
        <v>0</v>
      </c>
      <c r="H46" s="87"/>
      <c r="I46" s="88">
        <f>'Lista de precios'!E10</f>
        <v>0</v>
      </c>
      <c r="J46" s="89">
        <f t="shared" si="3"/>
        <v>0</v>
      </c>
      <c r="K46" s="87"/>
      <c r="L46" s="88">
        <f t="shared" si="4"/>
        <v>0</v>
      </c>
      <c r="M46" s="89">
        <f t="shared" si="5"/>
        <v>0</v>
      </c>
      <c r="N46" s="90"/>
      <c r="O46" s="88">
        <f>'Lista de precios'!G10</f>
        <v>0</v>
      </c>
      <c r="P46" s="89">
        <f t="shared" si="6"/>
        <v>0</v>
      </c>
      <c r="Q46" s="87"/>
      <c r="R46" s="88">
        <f t="shared" si="7"/>
        <v>0</v>
      </c>
      <c r="S46" s="89">
        <f t="shared" si="8"/>
        <v>0</v>
      </c>
      <c r="T46" s="87"/>
      <c r="U46" s="88">
        <f>'Lista de precios'!I10</f>
        <v>0</v>
      </c>
      <c r="V46" s="89">
        <f t="shared" si="9"/>
        <v>0</v>
      </c>
      <c r="W46" s="87"/>
      <c r="X46" s="88">
        <f t="shared" si="10"/>
        <v>0</v>
      </c>
      <c r="Y46" s="89">
        <f t="shared" si="11"/>
        <v>0</v>
      </c>
      <c r="Z46" s="87"/>
      <c r="AA46" s="88">
        <f>'Lista de precios'!K10</f>
        <v>0</v>
      </c>
      <c r="AB46" s="89">
        <f t="shared" si="12"/>
        <v>0</v>
      </c>
      <c r="AC46" s="87"/>
      <c r="AD46" s="88">
        <f t="shared" si="13"/>
        <v>0</v>
      </c>
      <c r="AE46" s="89">
        <f t="shared" si="14"/>
        <v>0</v>
      </c>
      <c r="AF46" s="87"/>
      <c r="AG46" s="88">
        <f>'Lista de precios'!M10</f>
        <v>0</v>
      </c>
      <c r="AH46" s="89">
        <f t="shared" si="15"/>
        <v>0</v>
      </c>
      <c r="AI46" s="87"/>
      <c r="AJ46" s="88">
        <f t="shared" si="16"/>
        <v>0</v>
      </c>
      <c r="AK46" s="89">
        <f t="shared" si="17"/>
        <v>0</v>
      </c>
    </row>
    <row r="47" spans="1:37" ht="15.75" customHeight="1">
      <c r="A47" s="86" t="s">
        <v>22</v>
      </c>
      <c r="B47" s="87"/>
      <c r="C47" s="88">
        <f>'Lista de precios'!C11</f>
        <v>4775.625</v>
      </c>
      <c r="D47" s="98">
        <f t="shared" si="1"/>
        <v>0</v>
      </c>
      <c r="E47" s="100"/>
      <c r="F47" s="88">
        <f>'Lista de precios'!C11</f>
        <v>4775.625</v>
      </c>
      <c r="G47" s="89">
        <f t="shared" si="2"/>
        <v>0</v>
      </c>
      <c r="H47" s="87"/>
      <c r="I47" s="88">
        <f>'Lista de precios'!E11</f>
        <v>0</v>
      </c>
      <c r="J47" s="98">
        <f t="shared" si="3"/>
        <v>0</v>
      </c>
      <c r="K47" s="100"/>
      <c r="L47" s="88">
        <f t="shared" si="4"/>
        <v>0</v>
      </c>
      <c r="M47" s="89">
        <f t="shared" si="5"/>
        <v>0</v>
      </c>
      <c r="N47" s="90"/>
      <c r="O47" s="88">
        <f>'Lista de precios'!G11</f>
        <v>0</v>
      </c>
      <c r="P47" s="98">
        <f t="shared" si="6"/>
        <v>0</v>
      </c>
      <c r="Q47" s="99"/>
      <c r="R47" s="88">
        <f t="shared" si="7"/>
        <v>0</v>
      </c>
      <c r="S47" s="89">
        <f t="shared" si="8"/>
        <v>0</v>
      </c>
      <c r="T47" s="87"/>
      <c r="U47" s="88">
        <f>'Lista de precios'!I11</f>
        <v>0</v>
      </c>
      <c r="V47" s="98">
        <f t="shared" si="9"/>
        <v>0</v>
      </c>
      <c r="W47" s="100"/>
      <c r="X47" s="88">
        <f t="shared" si="10"/>
        <v>0</v>
      </c>
      <c r="Y47" s="89">
        <f t="shared" si="11"/>
        <v>0</v>
      </c>
      <c r="Z47" s="87"/>
      <c r="AA47" s="88">
        <f>'Lista de precios'!K11</f>
        <v>0</v>
      </c>
      <c r="AB47" s="98">
        <f t="shared" si="12"/>
        <v>0</v>
      </c>
      <c r="AC47" s="100"/>
      <c r="AD47" s="88">
        <f t="shared" si="13"/>
        <v>0</v>
      </c>
      <c r="AE47" s="89">
        <f t="shared" si="14"/>
        <v>0</v>
      </c>
      <c r="AF47" s="87"/>
      <c r="AG47" s="88">
        <f>'Lista de precios'!M11</f>
        <v>0</v>
      </c>
      <c r="AH47" s="98">
        <f t="shared" si="15"/>
        <v>0</v>
      </c>
      <c r="AI47" s="100"/>
      <c r="AJ47" s="88">
        <f t="shared" si="16"/>
        <v>0</v>
      </c>
      <c r="AK47" s="89">
        <f t="shared" si="17"/>
        <v>0</v>
      </c>
    </row>
    <row r="48" spans="1:37" ht="15.75" customHeight="1">
      <c r="A48" s="86" t="s">
        <v>23</v>
      </c>
      <c r="B48" s="87"/>
      <c r="C48" s="88">
        <f>'Lista de precios'!C12</f>
        <v>4987.875</v>
      </c>
      <c r="D48" s="98">
        <f t="shared" si="1"/>
        <v>0</v>
      </c>
      <c r="E48" s="100"/>
      <c r="F48" s="88">
        <f>'Lista de precios'!C12</f>
        <v>4987.875</v>
      </c>
      <c r="G48" s="89">
        <f t="shared" si="2"/>
        <v>0</v>
      </c>
      <c r="H48" s="87"/>
      <c r="I48" s="88">
        <f>'Lista de precios'!E12</f>
        <v>0</v>
      </c>
      <c r="J48" s="98">
        <f t="shared" si="3"/>
        <v>0</v>
      </c>
      <c r="K48" s="100"/>
      <c r="L48" s="88">
        <f t="shared" si="4"/>
        <v>0</v>
      </c>
      <c r="M48" s="89">
        <f t="shared" si="5"/>
        <v>0</v>
      </c>
      <c r="N48" s="87"/>
      <c r="O48" s="88">
        <f>'Lista de precios'!G12</f>
        <v>0</v>
      </c>
      <c r="P48" s="98">
        <f t="shared" si="6"/>
        <v>0</v>
      </c>
      <c r="Q48" s="100"/>
      <c r="R48" s="88">
        <f t="shared" si="7"/>
        <v>0</v>
      </c>
      <c r="S48" s="89">
        <f t="shared" si="8"/>
        <v>0</v>
      </c>
      <c r="T48" s="87"/>
      <c r="U48" s="88">
        <f>'Lista de precios'!I12</f>
        <v>0</v>
      </c>
      <c r="V48" s="98">
        <f t="shared" si="9"/>
        <v>0</v>
      </c>
      <c r="W48" s="100"/>
      <c r="X48" s="88">
        <f t="shared" si="10"/>
        <v>0</v>
      </c>
      <c r="Y48" s="89">
        <f t="shared" si="11"/>
        <v>0</v>
      </c>
      <c r="Z48" s="90"/>
      <c r="AA48" s="88">
        <f>'Lista de precios'!K12</f>
        <v>0</v>
      </c>
      <c r="AB48" s="98">
        <f t="shared" si="12"/>
        <v>0</v>
      </c>
      <c r="AC48" s="99"/>
      <c r="AD48" s="88">
        <f t="shared" si="13"/>
        <v>0</v>
      </c>
      <c r="AE48" s="89">
        <f t="shared" si="14"/>
        <v>0</v>
      </c>
      <c r="AF48" s="90"/>
      <c r="AG48" s="88">
        <f>'Lista de precios'!M12</f>
        <v>0</v>
      </c>
      <c r="AH48" s="98">
        <f t="shared" si="15"/>
        <v>0</v>
      </c>
      <c r="AI48" s="99"/>
      <c r="AJ48" s="88">
        <f t="shared" si="16"/>
        <v>0</v>
      </c>
      <c r="AK48" s="89">
        <f t="shared" si="17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99">
        <v>6</v>
      </c>
      <c r="F49" s="88">
        <f>'Lista de precios'!C13</f>
        <v>477.5625</v>
      </c>
      <c r="G49" s="89">
        <f t="shared" si="2"/>
        <v>2865.375</v>
      </c>
      <c r="H49" s="90"/>
      <c r="I49" s="88">
        <f>'Lista de precios'!E13</f>
        <v>0</v>
      </c>
      <c r="J49" s="98">
        <f t="shared" si="3"/>
        <v>0</v>
      </c>
      <c r="K49" s="99"/>
      <c r="L49" s="88">
        <f t="shared" si="4"/>
        <v>0</v>
      </c>
      <c r="M49" s="89">
        <f t="shared" si="5"/>
        <v>0</v>
      </c>
      <c r="N49" s="90"/>
      <c r="O49" s="88">
        <f>'Lista de precios'!G13</f>
        <v>0</v>
      </c>
      <c r="P49" s="98">
        <f t="shared" si="6"/>
        <v>0</v>
      </c>
      <c r="Q49" s="99"/>
      <c r="R49" s="88">
        <f t="shared" si="7"/>
        <v>0</v>
      </c>
      <c r="S49" s="89">
        <f t="shared" si="8"/>
        <v>0</v>
      </c>
      <c r="T49" s="90"/>
      <c r="U49" s="88">
        <f>'Lista de precios'!I13</f>
        <v>0</v>
      </c>
      <c r="V49" s="98">
        <f t="shared" si="9"/>
        <v>0</v>
      </c>
      <c r="W49" s="99"/>
      <c r="X49" s="88">
        <f t="shared" si="10"/>
        <v>0</v>
      </c>
      <c r="Y49" s="89">
        <f t="shared" si="11"/>
        <v>0</v>
      </c>
      <c r="Z49" s="90"/>
      <c r="AA49" s="88">
        <f>'Lista de precios'!K13</f>
        <v>0</v>
      </c>
      <c r="AB49" s="98">
        <f t="shared" si="12"/>
        <v>0</v>
      </c>
      <c r="AC49" s="99"/>
      <c r="AD49" s="88">
        <f t="shared" si="13"/>
        <v>0</v>
      </c>
      <c r="AE49" s="89">
        <f t="shared" si="14"/>
        <v>0</v>
      </c>
      <c r="AF49" s="90"/>
      <c r="AG49" s="88">
        <f>'Lista de precios'!M13</f>
        <v>0</v>
      </c>
      <c r="AH49" s="98">
        <f t="shared" si="15"/>
        <v>0</v>
      </c>
      <c r="AI49" s="99"/>
      <c r="AJ49" s="88">
        <f t="shared" si="16"/>
        <v>0</v>
      </c>
      <c r="AK49" s="89">
        <f t="shared" si="17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99">
        <v>4</v>
      </c>
      <c r="F50" s="88">
        <f>'Lista de precios'!C14</f>
        <v>742.875</v>
      </c>
      <c r="G50" s="89">
        <f t="shared" si="2"/>
        <v>2971.5</v>
      </c>
      <c r="H50" s="90"/>
      <c r="I50" s="88">
        <f>'Lista de precios'!E14</f>
        <v>0</v>
      </c>
      <c r="J50" s="98">
        <f t="shared" si="3"/>
        <v>0</v>
      </c>
      <c r="K50" s="99"/>
      <c r="L50" s="88">
        <f t="shared" si="4"/>
        <v>0</v>
      </c>
      <c r="M50" s="89">
        <f t="shared" si="5"/>
        <v>0</v>
      </c>
      <c r="N50" s="90"/>
      <c r="O50" s="88">
        <f>'Lista de precios'!G14</f>
        <v>0</v>
      </c>
      <c r="P50" s="98">
        <f t="shared" si="6"/>
        <v>0</v>
      </c>
      <c r="Q50" s="99"/>
      <c r="R50" s="88">
        <f t="shared" si="7"/>
        <v>0</v>
      </c>
      <c r="S50" s="89">
        <f t="shared" si="8"/>
        <v>0</v>
      </c>
      <c r="T50" s="90"/>
      <c r="U50" s="88">
        <f>'Lista de precios'!I14</f>
        <v>0</v>
      </c>
      <c r="V50" s="98">
        <f t="shared" si="9"/>
        <v>0</v>
      </c>
      <c r="W50" s="99"/>
      <c r="X50" s="88">
        <f t="shared" si="10"/>
        <v>0</v>
      </c>
      <c r="Y50" s="89">
        <f t="shared" si="11"/>
        <v>0</v>
      </c>
      <c r="Z50" s="90"/>
      <c r="AA50" s="88">
        <f>'Lista de precios'!K14</f>
        <v>0</v>
      </c>
      <c r="AB50" s="98">
        <f t="shared" si="12"/>
        <v>0</v>
      </c>
      <c r="AC50" s="100"/>
      <c r="AD50" s="88">
        <f t="shared" si="13"/>
        <v>0</v>
      </c>
      <c r="AE50" s="89">
        <f t="shared" si="14"/>
        <v>0</v>
      </c>
      <c r="AF50" s="90"/>
      <c r="AG50" s="88">
        <f>'Lista de precios'!M14</f>
        <v>0</v>
      </c>
      <c r="AH50" s="98">
        <f t="shared" si="15"/>
        <v>0</v>
      </c>
      <c r="AI50" s="99"/>
      <c r="AJ50" s="88">
        <f t="shared" si="16"/>
        <v>0</v>
      </c>
      <c r="AK50" s="89">
        <f t="shared" si="17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>'Lista de precios'!C15</f>
        <v>2207.4</v>
      </c>
      <c r="G51" s="89">
        <f t="shared" si="2"/>
        <v>0</v>
      </c>
      <c r="H51" s="87"/>
      <c r="I51" s="88">
        <f>'Lista de precios'!E15</f>
        <v>0</v>
      </c>
      <c r="J51" s="98">
        <f t="shared" si="3"/>
        <v>0</v>
      </c>
      <c r="K51" s="100"/>
      <c r="L51" s="88">
        <f t="shared" si="4"/>
        <v>0</v>
      </c>
      <c r="M51" s="89">
        <f t="shared" si="5"/>
        <v>0</v>
      </c>
      <c r="N51" s="87"/>
      <c r="O51" s="88">
        <f>'Lista de precios'!G15</f>
        <v>0</v>
      </c>
      <c r="P51" s="98">
        <f t="shared" si="6"/>
        <v>0</v>
      </c>
      <c r="Q51" s="100"/>
      <c r="R51" s="88">
        <f t="shared" si="7"/>
        <v>0</v>
      </c>
      <c r="S51" s="89">
        <f t="shared" si="8"/>
        <v>0</v>
      </c>
      <c r="T51" s="87"/>
      <c r="U51" s="88">
        <f>'Lista de precios'!I15</f>
        <v>0</v>
      </c>
      <c r="V51" s="98">
        <f t="shared" si="9"/>
        <v>0</v>
      </c>
      <c r="W51" s="100"/>
      <c r="X51" s="88">
        <f t="shared" si="10"/>
        <v>0</v>
      </c>
      <c r="Y51" s="89">
        <f t="shared" si="11"/>
        <v>0</v>
      </c>
      <c r="Z51" s="87"/>
      <c r="AA51" s="88">
        <f>'Lista de precios'!K15</f>
        <v>0</v>
      </c>
      <c r="AB51" s="98">
        <f t="shared" si="12"/>
        <v>0</v>
      </c>
      <c r="AC51" s="100"/>
      <c r="AD51" s="88">
        <f t="shared" si="13"/>
        <v>0</v>
      </c>
      <c r="AE51" s="89">
        <f t="shared" si="14"/>
        <v>0</v>
      </c>
      <c r="AF51" s="87"/>
      <c r="AG51" s="88">
        <f>'Lista de precios'!M15</f>
        <v>0</v>
      </c>
      <c r="AH51" s="98">
        <f t="shared" si="15"/>
        <v>0</v>
      </c>
      <c r="AI51" s="100"/>
      <c r="AJ51" s="88">
        <f t="shared" si="16"/>
        <v>0</v>
      </c>
      <c r="AK51" s="89">
        <f t="shared" si="17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>'Lista de precios'!C16</f>
        <v>4733.1750000000002</v>
      </c>
      <c r="G52" s="89">
        <f t="shared" si="2"/>
        <v>0</v>
      </c>
      <c r="H52" s="87"/>
      <c r="I52" s="88">
        <f>'Lista de precios'!E16</f>
        <v>0</v>
      </c>
      <c r="J52" s="98">
        <f t="shared" si="3"/>
        <v>0</v>
      </c>
      <c r="K52" s="100"/>
      <c r="L52" s="88">
        <f t="shared" si="4"/>
        <v>0</v>
      </c>
      <c r="M52" s="89">
        <f t="shared" si="5"/>
        <v>0</v>
      </c>
      <c r="N52" s="87"/>
      <c r="O52" s="88">
        <f>'Lista de precios'!G16</f>
        <v>0</v>
      </c>
      <c r="P52" s="98">
        <f t="shared" si="6"/>
        <v>0</v>
      </c>
      <c r="Q52" s="100"/>
      <c r="R52" s="88">
        <f t="shared" si="7"/>
        <v>0</v>
      </c>
      <c r="S52" s="89">
        <f t="shared" si="8"/>
        <v>0</v>
      </c>
      <c r="T52" s="87"/>
      <c r="U52" s="88">
        <f>'Lista de precios'!I16</f>
        <v>0</v>
      </c>
      <c r="V52" s="98">
        <f t="shared" si="9"/>
        <v>0</v>
      </c>
      <c r="W52" s="100"/>
      <c r="X52" s="88">
        <f t="shared" si="10"/>
        <v>0</v>
      </c>
      <c r="Y52" s="89">
        <f t="shared" si="11"/>
        <v>0</v>
      </c>
      <c r="Z52" s="87"/>
      <c r="AA52" s="88">
        <f>'Lista de precios'!K16</f>
        <v>0</v>
      </c>
      <c r="AB52" s="98">
        <f t="shared" si="12"/>
        <v>0</v>
      </c>
      <c r="AC52" s="100"/>
      <c r="AD52" s="88">
        <f t="shared" si="13"/>
        <v>0</v>
      </c>
      <c r="AE52" s="89">
        <f t="shared" si="14"/>
        <v>0</v>
      </c>
      <c r="AF52" s="87"/>
      <c r="AG52" s="88">
        <f>'Lista de precios'!M16</f>
        <v>0</v>
      </c>
      <c r="AH52" s="98">
        <f t="shared" si="15"/>
        <v>0</v>
      </c>
      <c r="AI52" s="100"/>
      <c r="AJ52" s="88">
        <f t="shared" si="16"/>
        <v>0</v>
      </c>
      <c r="AK52" s="89">
        <f t="shared" si="17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99"/>
      <c r="F53" s="88">
        <f>'Lista de precios'!C17</f>
        <v>742.875</v>
      </c>
      <c r="G53" s="89">
        <f t="shared" si="2"/>
        <v>0</v>
      </c>
      <c r="H53" s="90"/>
      <c r="I53" s="88">
        <f>'Lista de precios'!E17</f>
        <v>0</v>
      </c>
      <c r="J53" s="98">
        <f t="shared" si="3"/>
        <v>0</v>
      </c>
      <c r="K53" s="99"/>
      <c r="L53" s="88">
        <f t="shared" si="4"/>
        <v>0</v>
      </c>
      <c r="M53" s="89">
        <f t="shared" si="5"/>
        <v>0</v>
      </c>
      <c r="N53" s="90"/>
      <c r="O53" s="88">
        <f>'Lista de precios'!G17</f>
        <v>0</v>
      </c>
      <c r="P53" s="98">
        <f t="shared" si="6"/>
        <v>0</v>
      </c>
      <c r="Q53" s="99"/>
      <c r="R53" s="88">
        <f t="shared" si="7"/>
        <v>0</v>
      </c>
      <c r="S53" s="89">
        <f t="shared" si="8"/>
        <v>0</v>
      </c>
      <c r="T53" s="90"/>
      <c r="U53" s="88">
        <f>'Lista de precios'!I17</f>
        <v>0</v>
      </c>
      <c r="V53" s="98">
        <f t="shared" si="9"/>
        <v>0</v>
      </c>
      <c r="W53" s="100"/>
      <c r="X53" s="88">
        <f t="shared" si="10"/>
        <v>0</v>
      </c>
      <c r="Y53" s="89">
        <f t="shared" si="11"/>
        <v>0</v>
      </c>
      <c r="Z53" s="90"/>
      <c r="AA53" s="88">
        <f>'Lista de precios'!K17</f>
        <v>0</v>
      </c>
      <c r="AB53" s="98">
        <f t="shared" si="12"/>
        <v>0</v>
      </c>
      <c r="AC53" s="99"/>
      <c r="AD53" s="88">
        <f t="shared" si="13"/>
        <v>0</v>
      </c>
      <c r="AE53" s="89">
        <f t="shared" si="14"/>
        <v>0</v>
      </c>
      <c r="AF53" s="90"/>
      <c r="AG53" s="88">
        <f>'Lista de precios'!M17</f>
        <v>0</v>
      </c>
      <c r="AH53" s="98">
        <f t="shared" si="15"/>
        <v>0</v>
      </c>
      <c r="AI53" s="99"/>
      <c r="AJ53" s="88">
        <f t="shared" si="16"/>
        <v>0</v>
      </c>
      <c r="AK53" s="89">
        <f t="shared" si="17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>'Lista de precios'!C18</f>
        <v>3289.875</v>
      </c>
      <c r="G54" s="89">
        <f t="shared" si="2"/>
        <v>0</v>
      </c>
      <c r="H54" s="87"/>
      <c r="I54" s="88">
        <f>'Lista de precios'!E18</f>
        <v>0</v>
      </c>
      <c r="J54" s="98">
        <f t="shared" si="3"/>
        <v>0</v>
      </c>
      <c r="K54" s="100"/>
      <c r="L54" s="88">
        <f t="shared" si="4"/>
        <v>0</v>
      </c>
      <c r="M54" s="89">
        <f t="shared" si="5"/>
        <v>0</v>
      </c>
      <c r="N54" s="87"/>
      <c r="O54" s="88">
        <f>'Lista de precios'!G18</f>
        <v>0</v>
      </c>
      <c r="P54" s="98">
        <f t="shared" si="6"/>
        <v>0</v>
      </c>
      <c r="Q54" s="100"/>
      <c r="R54" s="88">
        <f t="shared" si="7"/>
        <v>0</v>
      </c>
      <c r="S54" s="89">
        <f t="shared" si="8"/>
        <v>0</v>
      </c>
      <c r="T54" s="87"/>
      <c r="U54" s="88">
        <f>'Lista de precios'!I18</f>
        <v>0</v>
      </c>
      <c r="V54" s="98">
        <f t="shared" si="9"/>
        <v>0</v>
      </c>
      <c r="W54" s="100"/>
      <c r="X54" s="88">
        <f t="shared" si="10"/>
        <v>0</v>
      </c>
      <c r="Y54" s="89">
        <f t="shared" si="11"/>
        <v>0</v>
      </c>
      <c r="Z54" s="87"/>
      <c r="AA54" s="88">
        <f>'Lista de precios'!K18</f>
        <v>0</v>
      </c>
      <c r="AB54" s="98">
        <f t="shared" si="12"/>
        <v>0</v>
      </c>
      <c r="AC54" s="100"/>
      <c r="AD54" s="88">
        <f t="shared" si="13"/>
        <v>0</v>
      </c>
      <c r="AE54" s="89">
        <f t="shared" si="14"/>
        <v>0</v>
      </c>
      <c r="AF54" s="87"/>
      <c r="AG54" s="88">
        <f>'Lista de precios'!M18</f>
        <v>0</v>
      </c>
      <c r="AH54" s="98">
        <f t="shared" si="15"/>
        <v>0</v>
      </c>
      <c r="AI54" s="100"/>
      <c r="AJ54" s="88">
        <f t="shared" si="16"/>
        <v>0</v>
      </c>
      <c r="AK54" s="89">
        <f t="shared" si="17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>'Lista de precios'!C19</f>
        <v>530.625</v>
      </c>
      <c r="G55" s="89">
        <f t="shared" si="2"/>
        <v>0</v>
      </c>
      <c r="H55" s="87"/>
      <c r="I55" s="88">
        <f>'Lista de precios'!E19</f>
        <v>0</v>
      </c>
      <c r="J55" s="98">
        <f t="shared" si="3"/>
        <v>0</v>
      </c>
      <c r="K55" s="100"/>
      <c r="L55" s="88">
        <f t="shared" si="4"/>
        <v>0</v>
      </c>
      <c r="M55" s="89">
        <f t="shared" si="5"/>
        <v>0</v>
      </c>
      <c r="N55" s="90"/>
      <c r="O55" s="88">
        <f>'Lista de precios'!G19</f>
        <v>0</v>
      </c>
      <c r="P55" s="98">
        <f t="shared" si="6"/>
        <v>0</v>
      </c>
      <c r="Q55" s="100"/>
      <c r="R55" s="88">
        <f t="shared" si="7"/>
        <v>0</v>
      </c>
      <c r="S55" s="89">
        <f t="shared" si="8"/>
        <v>0</v>
      </c>
      <c r="T55" s="87"/>
      <c r="U55" s="88">
        <f>'Lista de precios'!I19</f>
        <v>0</v>
      </c>
      <c r="V55" s="98">
        <f t="shared" si="9"/>
        <v>0</v>
      </c>
      <c r="W55" s="100"/>
      <c r="X55" s="88">
        <f t="shared" si="10"/>
        <v>0</v>
      </c>
      <c r="Y55" s="89">
        <f t="shared" si="11"/>
        <v>0</v>
      </c>
      <c r="Z55" s="87"/>
      <c r="AA55" s="88">
        <f>'Lista de precios'!K19</f>
        <v>0</v>
      </c>
      <c r="AB55" s="98">
        <f t="shared" si="12"/>
        <v>0</v>
      </c>
      <c r="AC55" s="100"/>
      <c r="AD55" s="88">
        <f t="shared" si="13"/>
        <v>0</v>
      </c>
      <c r="AE55" s="89">
        <f t="shared" si="14"/>
        <v>0</v>
      </c>
      <c r="AF55" s="87"/>
      <c r="AG55" s="88">
        <f>'Lista de precios'!M19</f>
        <v>0</v>
      </c>
      <c r="AH55" s="98">
        <f t="shared" si="15"/>
        <v>0</v>
      </c>
      <c r="AI55" s="100"/>
      <c r="AJ55" s="88">
        <f t="shared" si="16"/>
        <v>0</v>
      </c>
      <c r="AK55" s="89">
        <f t="shared" si="17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99">
        <v>3</v>
      </c>
      <c r="F56" s="88">
        <f>'Lista de precios'!C20</f>
        <v>647.36249999999995</v>
      </c>
      <c r="G56" s="89">
        <f t="shared" si="2"/>
        <v>1942.0874999999999</v>
      </c>
      <c r="H56" s="90"/>
      <c r="I56" s="88">
        <f>'Lista de precios'!E20</f>
        <v>0</v>
      </c>
      <c r="J56" s="98">
        <f t="shared" si="3"/>
        <v>0</v>
      </c>
      <c r="K56" s="99"/>
      <c r="L56" s="88">
        <f t="shared" si="4"/>
        <v>0</v>
      </c>
      <c r="M56" s="89">
        <f t="shared" si="5"/>
        <v>0</v>
      </c>
      <c r="N56" s="90"/>
      <c r="O56" s="88">
        <f>'Lista de precios'!G20</f>
        <v>0</v>
      </c>
      <c r="P56" s="98">
        <f t="shared" si="6"/>
        <v>0</v>
      </c>
      <c r="Q56" s="99"/>
      <c r="R56" s="88">
        <f t="shared" si="7"/>
        <v>0</v>
      </c>
      <c r="S56" s="89">
        <f t="shared" si="8"/>
        <v>0</v>
      </c>
      <c r="T56" s="90"/>
      <c r="U56" s="88">
        <f>'Lista de precios'!I20</f>
        <v>0</v>
      </c>
      <c r="V56" s="98">
        <f t="shared" si="9"/>
        <v>0</v>
      </c>
      <c r="W56" s="99"/>
      <c r="X56" s="88">
        <f t="shared" si="10"/>
        <v>0</v>
      </c>
      <c r="Y56" s="89">
        <f t="shared" si="11"/>
        <v>0</v>
      </c>
      <c r="Z56" s="90"/>
      <c r="AA56" s="88">
        <f>'Lista de precios'!K20</f>
        <v>0</v>
      </c>
      <c r="AB56" s="98">
        <f t="shared" si="12"/>
        <v>0</v>
      </c>
      <c r="AC56" s="100"/>
      <c r="AD56" s="88">
        <f t="shared" si="13"/>
        <v>0</v>
      </c>
      <c r="AE56" s="89">
        <f t="shared" si="14"/>
        <v>0</v>
      </c>
      <c r="AF56" s="90"/>
      <c r="AG56" s="88">
        <f>'Lista de precios'!M20</f>
        <v>0</v>
      </c>
      <c r="AH56" s="98">
        <f t="shared" si="15"/>
        <v>0</v>
      </c>
      <c r="AI56" s="100"/>
      <c r="AJ56" s="88">
        <f t="shared" si="16"/>
        <v>0</v>
      </c>
      <c r="AK56" s="89">
        <f t="shared" si="17"/>
        <v>0</v>
      </c>
    </row>
    <row r="57" spans="1:37" ht="15.75" customHeight="1">
      <c r="A57" s="86" t="s">
        <v>32</v>
      </c>
      <c r="B57" s="87"/>
      <c r="C57" s="88">
        <f>'Lista de precios'!C21</f>
        <v>4775.625</v>
      </c>
      <c r="D57" s="98">
        <f t="shared" si="1"/>
        <v>0</v>
      </c>
      <c r="E57" s="99">
        <v>4</v>
      </c>
      <c r="F57" s="88">
        <f>'Lista de precios'!C21</f>
        <v>4775.625</v>
      </c>
      <c r="G57" s="89">
        <f t="shared" si="2"/>
        <v>19102.5</v>
      </c>
      <c r="H57" s="90"/>
      <c r="I57" s="88">
        <f>'Lista de precios'!E21</f>
        <v>0</v>
      </c>
      <c r="J57" s="98">
        <f t="shared" si="3"/>
        <v>0</v>
      </c>
      <c r="K57" s="99"/>
      <c r="L57" s="88">
        <f t="shared" si="4"/>
        <v>0</v>
      </c>
      <c r="M57" s="89">
        <f t="shared" si="5"/>
        <v>0</v>
      </c>
      <c r="N57" s="90"/>
      <c r="O57" s="88">
        <f>'Lista de precios'!G21</f>
        <v>0</v>
      </c>
      <c r="P57" s="98">
        <f t="shared" si="6"/>
        <v>0</v>
      </c>
      <c r="Q57" s="99"/>
      <c r="R57" s="88">
        <f t="shared" si="7"/>
        <v>0</v>
      </c>
      <c r="S57" s="89">
        <f t="shared" si="8"/>
        <v>0</v>
      </c>
      <c r="T57" s="90"/>
      <c r="U57" s="88">
        <f>'Lista de precios'!I21</f>
        <v>0</v>
      </c>
      <c r="V57" s="98">
        <f t="shared" si="9"/>
        <v>0</v>
      </c>
      <c r="W57" s="99"/>
      <c r="X57" s="88">
        <f t="shared" si="10"/>
        <v>0</v>
      </c>
      <c r="Y57" s="89">
        <f t="shared" si="11"/>
        <v>0</v>
      </c>
      <c r="Z57" s="90"/>
      <c r="AA57" s="88">
        <f>'Lista de precios'!K21</f>
        <v>0</v>
      </c>
      <c r="AB57" s="98">
        <f t="shared" si="12"/>
        <v>0</v>
      </c>
      <c r="AC57" s="99"/>
      <c r="AD57" s="88">
        <f t="shared" si="13"/>
        <v>0</v>
      </c>
      <c r="AE57" s="89">
        <f t="shared" si="14"/>
        <v>0</v>
      </c>
      <c r="AF57" s="90"/>
      <c r="AG57" s="88">
        <f>'Lista de precios'!M21</f>
        <v>0</v>
      </c>
      <c r="AH57" s="98">
        <f t="shared" si="15"/>
        <v>0</v>
      </c>
      <c r="AI57" s="99"/>
      <c r="AJ57" s="88">
        <f t="shared" si="16"/>
        <v>0</v>
      </c>
      <c r="AK57" s="89">
        <f t="shared" si="17"/>
        <v>0</v>
      </c>
    </row>
    <row r="58" spans="1:37" ht="15.75" customHeight="1">
      <c r="A58" s="86" t="s">
        <v>33</v>
      </c>
      <c r="B58" s="87"/>
      <c r="C58" s="88">
        <f>'Lista de precios'!C22</f>
        <v>4775.625</v>
      </c>
      <c r="D58" s="98">
        <f t="shared" si="1"/>
        <v>0</v>
      </c>
      <c r="E58" s="99">
        <v>2</v>
      </c>
      <c r="F58" s="88">
        <f>'Lista de precios'!C22</f>
        <v>4775.625</v>
      </c>
      <c r="G58" s="89">
        <f t="shared" si="2"/>
        <v>9551.25</v>
      </c>
      <c r="H58" s="90"/>
      <c r="I58" s="88">
        <f>'Lista de precios'!E22</f>
        <v>0</v>
      </c>
      <c r="J58" s="98">
        <f t="shared" si="3"/>
        <v>0</v>
      </c>
      <c r="K58" s="99"/>
      <c r="L58" s="88">
        <f t="shared" si="4"/>
        <v>0</v>
      </c>
      <c r="M58" s="89">
        <f t="shared" si="5"/>
        <v>0</v>
      </c>
      <c r="N58" s="90"/>
      <c r="O58" s="88">
        <f>'Lista de precios'!G22</f>
        <v>0</v>
      </c>
      <c r="P58" s="98">
        <f t="shared" si="6"/>
        <v>0</v>
      </c>
      <c r="Q58" s="99"/>
      <c r="R58" s="88">
        <f t="shared" si="7"/>
        <v>0</v>
      </c>
      <c r="S58" s="89">
        <f t="shared" si="8"/>
        <v>0</v>
      </c>
      <c r="T58" s="90"/>
      <c r="U58" s="88">
        <f>'Lista de precios'!I22</f>
        <v>0</v>
      </c>
      <c r="V58" s="98">
        <f t="shared" si="9"/>
        <v>0</v>
      </c>
      <c r="W58" s="99"/>
      <c r="X58" s="88">
        <f t="shared" si="10"/>
        <v>0</v>
      </c>
      <c r="Y58" s="89">
        <f t="shared" si="11"/>
        <v>0</v>
      </c>
      <c r="Z58" s="90"/>
      <c r="AA58" s="88">
        <f>'Lista de precios'!K22</f>
        <v>0</v>
      </c>
      <c r="AB58" s="98">
        <f t="shared" si="12"/>
        <v>0</v>
      </c>
      <c r="AC58" s="99"/>
      <c r="AD58" s="88">
        <f t="shared" si="13"/>
        <v>0</v>
      </c>
      <c r="AE58" s="89">
        <f t="shared" si="14"/>
        <v>0</v>
      </c>
      <c r="AF58" s="90"/>
      <c r="AG58" s="88">
        <f>'Lista de precios'!M22</f>
        <v>0</v>
      </c>
      <c r="AH58" s="98">
        <f t="shared" si="15"/>
        <v>0</v>
      </c>
      <c r="AI58" s="99"/>
      <c r="AJ58" s="88">
        <f t="shared" si="16"/>
        <v>0</v>
      </c>
      <c r="AK58" s="89">
        <f t="shared" si="17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>'Lista de precios'!C23</f>
        <v>4775.625</v>
      </c>
      <c r="G59" s="89">
        <f t="shared" si="2"/>
        <v>0</v>
      </c>
      <c r="H59" s="90"/>
      <c r="I59" s="88">
        <f>'Lista de precios'!E23</f>
        <v>0</v>
      </c>
      <c r="J59" s="98">
        <f t="shared" si="3"/>
        <v>0</v>
      </c>
      <c r="K59" s="100"/>
      <c r="L59" s="88">
        <f t="shared" si="4"/>
        <v>0</v>
      </c>
      <c r="M59" s="89">
        <f t="shared" si="5"/>
        <v>0</v>
      </c>
      <c r="N59" s="87"/>
      <c r="O59" s="88">
        <f>'Lista de precios'!G23</f>
        <v>0</v>
      </c>
      <c r="P59" s="98">
        <f t="shared" si="6"/>
        <v>0</v>
      </c>
      <c r="Q59" s="100"/>
      <c r="R59" s="88">
        <f t="shared" si="7"/>
        <v>0</v>
      </c>
      <c r="S59" s="89">
        <f t="shared" si="8"/>
        <v>0</v>
      </c>
      <c r="T59" s="87"/>
      <c r="U59" s="88">
        <f>'Lista de precios'!I23</f>
        <v>0</v>
      </c>
      <c r="V59" s="98">
        <f t="shared" si="9"/>
        <v>0</v>
      </c>
      <c r="W59" s="100"/>
      <c r="X59" s="88">
        <f t="shared" si="10"/>
        <v>0</v>
      </c>
      <c r="Y59" s="89">
        <f t="shared" si="11"/>
        <v>0</v>
      </c>
      <c r="Z59" s="87"/>
      <c r="AA59" s="88">
        <f>'Lista de precios'!K23</f>
        <v>0</v>
      </c>
      <c r="AB59" s="98">
        <f t="shared" si="12"/>
        <v>0</v>
      </c>
      <c r="AC59" s="100"/>
      <c r="AD59" s="88">
        <f t="shared" si="13"/>
        <v>0</v>
      </c>
      <c r="AE59" s="89">
        <f t="shared" si="14"/>
        <v>0</v>
      </c>
      <c r="AF59" s="87"/>
      <c r="AG59" s="88">
        <f>'Lista de precios'!M23</f>
        <v>0</v>
      </c>
      <c r="AH59" s="98">
        <f t="shared" si="15"/>
        <v>0</v>
      </c>
      <c r="AI59" s="100"/>
      <c r="AJ59" s="88">
        <f t="shared" si="16"/>
        <v>0</v>
      </c>
      <c r="AK59" s="89">
        <f t="shared" si="17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>'Lista de precios'!C24</f>
        <v>4775.625</v>
      </c>
      <c r="G60" s="89">
        <f t="shared" si="2"/>
        <v>0</v>
      </c>
      <c r="H60" s="87"/>
      <c r="I60" s="88">
        <f>'Lista de precios'!E24</f>
        <v>0</v>
      </c>
      <c r="J60" s="98">
        <f t="shared" si="3"/>
        <v>0</v>
      </c>
      <c r="K60" s="100"/>
      <c r="L60" s="88">
        <f t="shared" si="4"/>
        <v>0</v>
      </c>
      <c r="M60" s="89">
        <f t="shared" si="5"/>
        <v>0</v>
      </c>
      <c r="N60" s="87"/>
      <c r="O60" s="88">
        <f>'Lista de precios'!G24</f>
        <v>0</v>
      </c>
      <c r="P60" s="98">
        <f t="shared" si="6"/>
        <v>0</v>
      </c>
      <c r="Q60" s="100"/>
      <c r="R60" s="88">
        <f t="shared" si="7"/>
        <v>0</v>
      </c>
      <c r="S60" s="89">
        <f t="shared" si="8"/>
        <v>0</v>
      </c>
      <c r="T60" s="87"/>
      <c r="U60" s="88">
        <f>'Lista de precios'!I24</f>
        <v>0</v>
      </c>
      <c r="V60" s="98">
        <f t="shared" si="9"/>
        <v>0</v>
      </c>
      <c r="W60" s="100"/>
      <c r="X60" s="88">
        <f t="shared" si="10"/>
        <v>0</v>
      </c>
      <c r="Y60" s="89">
        <f t="shared" si="11"/>
        <v>0</v>
      </c>
      <c r="Z60" s="87"/>
      <c r="AA60" s="88">
        <f>'Lista de precios'!K24</f>
        <v>0</v>
      </c>
      <c r="AB60" s="98">
        <f t="shared" si="12"/>
        <v>0</v>
      </c>
      <c r="AC60" s="100"/>
      <c r="AD60" s="88">
        <f t="shared" si="13"/>
        <v>0</v>
      </c>
      <c r="AE60" s="89">
        <f t="shared" si="14"/>
        <v>0</v>
      </c>
      <c r="AF60" s="87"/>
      <c r="AG60" s="88">
        <f>'Lista de precios'!M24</f>
        <v>0</v>
      </c>
      <c r="AH60" s="98">
        <f t="shared" si="15"/>
        <v>0</v>
      </c>
      <c r="AI60" s="100"/>
      <c r="AJ60" s="88">
        <f t="shared" si="16"/>
        <v>0</v>
      </c>
      <c r="AK60" s="89">
        <f t="shared" si="17"/>
        <v>0</v>
      </c>
    </row>
    <row r="61" spans="1:37" ht="15.75" customHeight="1">
      <c r="A61" s="86" t="s">
        <v>36</v>
      </c>
      <c r="B61" s="87"/>
      <c r="C61" s="88">
        <f>'Lista de precios'!C25</f>
        <v>1379.625</v>
      </c>
      <c r="D61" s="98">
        <f t="shared" si="1"/>
        <v>0</v>
      </c>
      <c r="E61" s="99">
        <v>1</v>
      </c>
      <c r="F61" s="88">
        <f>'Lista de precios'!C25</f>
        <v>1379.625</v>
      </c>
      <c r="G61" s="89">
        <f t="shared" si="2"/>
        <v>1379.625</v>
      </c>
      <c r="H61" s="87"/>
      <c r="I61" s="88">
        <f>'Lista de precios'!E25</f>
        <v>0</v>
      </c>
      <c r="J61" s="98">
        <f t="shared" si="3"/>
        <v>0</v>
      </c>
      <c r="K61" s="100"/>
      <c r="L61" s="88">
        <f t="shared" si="4"/>
        <v>0</v>
      </c>
      <c r="M61" s="89">
        <f t="shared" si="5"/>
        <v>0</v>
      </c>
      <c r="N61" s="90"/>
      <c r="O61" s="88">
        <f>'Lista de precios'!G25</f>
        <v>0</v>
      </c>
      <c r="P61" s="98">
        <f t="shared" si="6"/>
        <v>0</v>
      </c>
      <c r="Q61" s="99"/>
      <c r="R61" s="88">
        <f t="shared" si="7"/>
        <v>0</v>
      </c>
      <c r="S61" s="89">
        <f t="shared" si="8"/>
        <v>0</v>
      </c>
      <c r="T61" s="90"/>
      <c r="U61" s="88">
        <f>'Lista de precios'!I25</f>
        <v>0</v>
      </c>
      <c r="V61" s="98">
        <f t="shared" si="9"/>
        <v>0</v>
      </c>
      <c r="W61" s="100"/>
      <c r="X61" s="88">
        <f t="shared" si="10"/>
        <v>0</v>
      </c>
      <c r="Y61" s="89">
        <f t="shared" si="11"/>
        <v>0</v>
      </c>
      <c r="Z61" s="87"/>
      <c r="AA61" s="88">
        <f>'Lista de precios'!K25</f>
        <v>0</v>
      </c>
      <c r="AB61" s="98">
        <f t="shared" si="12"/>
        <v>0</v>
      </c>
      <c r="AC61" s="99"/>
      <c r="AD61" s="88">
        <f t="shared" si="13"/>
        <v>0</v>
      </c>
      <c r="AE61" s="89">
        <f t="shared" si="14"/>
        <v>0</v>
      </c>
      <c r="AF61" s="87"/>
      <c r="AG61" s="88">
        <f>'Lista de precios'!M25</f>
        <v>0</v>
      </c>
      <c r="AH61" s="98">
        <f t="shared" si="15"/>
        <v>0</v>
      </c>
      <c r="AI61" s="99"/>
      <c r="AJ61" s="88">
        <f t="shared" si="16"/>
        <v>0</v>
      </c>
      <c r="AK61" s="89">
        <f t="shared" si="17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>'Lista de precios'!C26</f>
        <v>2568.2249999999999</v>
      </c>
      <c r="G62" s="89">
        <f t="shared" si="2"/>
        <v>0</v>
      </c>
      <c r="H62" s="87"/>
      <c r="I62" s="88">
        <f>'Lista de precios'!E26</f>
        <v>0</v>
      </c>
      <c r="J62" s="89">
        <f t="shared" si="3"/>
        <v>0</v>
      </c>
      <c r="K62" s="87"/>
      <c r="L62" s="88">
        <f t="shared" si="4"/>
        <v>0</v>
      </c>
      <c r="M62" s="89">
        <f t="shared" si="5"/>
        <v>0</v>
      </c>
      <c r="N62" s="87"/>
      <c r="O62" s="88">
        <f>'Lista de precios'!G26</f>
        <v>0</v>
      </c>
      <c r="P62" s="89">
        <f t="shared" si="6"/>
        <v>0</v>
      </c>
      <c r="Q62" s="87"/>
      <c r="R62" s="88">
        <f t="shared" si="7"/>
        <v>0</v>
      </c>
      <c r="S62" s="89">
        <f t="shared" si="8"/>
        <v>0</v>
      </c>
      <c r="T62" s="87"/>
      <c r="U62" s="88">
        <f>'Lista de precios'!I26</f>
        <v>0</v>
      </c>
      <c r="V62" s="89">
        <f t="shared" si="9"/>
        <v>0</v>
      </c>
      <c r="W62" s="87"/>
      <c r="X62" s="88">
        <f t="shared" si="10"/>
        <v>0</v>
      </c>
      <c r="Y62" s="89">
        <f t="shared" si="11"/>
        <v>0</v>
      </c>
      <c r="Z62" s="87"/>
      <c r="AA62" s="88">
        <f>'Lista de precios'!K26</f>
        <v>0</v>
      </c>
      <c r="AB62" s="89">
        <f t="shared" si="12"/>
        <v>0</v>
      </c>
      <c r="AC62" s="87"/>
      <c r="AD62" s="88">
        <f t="shared" si="13"/>
        <v>0</v>
      </c>
      <c r="AE62" s="89">
        <f t="shared" si="14"/>
        <v>0</v>
      </c>
      <c r="AF62" s="87"/>
      <c r="AG62" s="88">
        <f>'Lista de precios'!M26</f>
        <v>0</v>
      </c>
      <c r="AH62" s="89">
        <f t="shared" si="15"/>
        <v>0</v>
      </c>
      <c r="AI62" s="87"/>
      <c r="AJ62" s="88">
        <f t="shared" si="16"/>
        <v>0</v>
      </c>
      <c r="AK62" s="89">
        <f t="shared" si="17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>'Lista de precios'!C27</f>
        <v>51258.375</v>
      </c>
      <c r="G63" s="89">
        <f t="shared" si="2"/>
        <v>0</v>
      </c>
      <c r="H63" s="87"/>
      <c r="I63" s="88">
        <f>'Lista de precios'!E27</f>
        <v>0</v>
      </c>
      <c r="J63" s="89">
        <f t="shared" si="3"/>
        <v>0</v>
      </c>
      <c r="K63" s="87"/>
      <c r="L63" s="88">
        <f t="shared" si="4"/>
        <v>0</v>
      </c>
      <c r="M63" s="89">
        <f t="shared" si="5"/>
        <v>0</v>
      </c>
      <c r="N63" s="87"/>
      <c r="O63" s="88">
        <f>'Lista de precios'!G27</f>
        <v>0</v>
      </c>
      <c r="P63" s="89">
        <f t="shared" si="6"/>
        <v>0</v>
      </c>
      <c r="Q63" s="87"/>
      <c r="R63" s="88">
        <f t="shared" si="7"/>
        <v>0</v>
      </c>
      <c r="S63" s="89">
        <f t="shared" si="8"/>
        <v>0</v>
      </c>
      <c r="T63" s="87"/>
      <c r="U63" s="88">
        <f>'Lista de precios'!I27</f>
        <v>0</v>
      </c>
      <c r="V63" s="89">
        <f t="shared" si="9"/>
        <v>0</v>
      </c>
      <c r="W63" s="87"/>
      <c r="X63" s="88">
        <f t="shared" si="10"/>
        <v>0</v>
      </c>
      <c r="Y63" s="89">
        <f t="shared" si="11"/>
        <v>0</v>
      </c>
      <c r="Z63" s="87"/>
      <c r="AA63" s="88">
        <f>'Lista de precios'!K27</f>
        <v>0</v>
      </c>
      <c r="AB63" s="89">
        <f t="shared" si="12"/>
        <v>0</v>
      </c>
      <c r="AC63" s="87"/>
      <c r="AD63" s="88">
        <f t="shared" si="13"/>
        <v>0</v>
      </c>
      <c r="AE63" s="89">
        <f t="shared" si="14"/>
        <v>0</v>
      </c>
      <c r="AF63" s="87"/>
      <c r="AG63" s="88">
        <f>'Lista de precios'!M27</f>
        <v>0</v>
      </c>
      <c r="AH63" s="89">
        <f t="shared" si="15"/>
        <v>0</v>
      </c>
      <c r="AI63" s="87"/>
      <c r="AJ63" s="88">
        <f t="shared" si="16"/>
        <v>0</v>
      </c>
      <c r="AK63" s="89">
        <f t="shared" si="17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>'Lista de precios'!C28</f>
        <v>700.42500000000007</v>
      </c>
      <c r="G64" s="89">
        <f t="shared" si="2"/>
        <v>0</v>
      </c>
      <c r="H64" s="87"/>
      <c r="I64" s="88">
        <f>'Lista de precios'!E28</f>
        <v>0</v>
      </c>
      <c r="J64" s="89">
        <f t="shared" si="3"/>
        <v>0</v>
      </c>
      <c r="K64" s="87"/>
      <c r="L64" s="88">
        <f t="shared" si="4"/>
        <v>0</v>
      </c>
      <c r="M64" s="89">
        <f t="shared" si="5"/>
        <v>0</v>
      </c>
      <c r="N64" s="87"/>
      <c r="O64" s="88">
        <f>'Lista de precios'!G28</f>
        <v>0</v>
      </c>
      <c r="P64" s="89">
        <f t="shared" si="6"/>
        <v>0</v>
      </c>
      <c r="Q64" s="87"/>
      <c r="R64" s="88">
        <f t="shared" si="7"/>
        <v>0</v>
      </c>
      <c r="S64" s="89">
        <f t="shared" si="8"/>
        <v>0</v>
      </c>
      <c r="T64" s="87"/>
      <c r="U64" s="88">
        <f>'Lista de precios'!I28</f>
        <v>0</v>
      </c>
      <c r="V64" s="89">
        <f t="shared" si="9"/>
        <v>0</v>
      </c>
      <c r="W64" s="87"/>
      <c r="X64" s="88">
        <f t="shared" si="10"/>
        <v>0</v>
      </c>
      <c r="Y64" s="89">
        <f t="shared" si="11"/>
        <v>0</v>
      </c>
      <c r="Z64" s="87"/>
      <c r="AA64" s="88">
        <f>'Lista de precios'!K28</f>
        <v>0</v>
      </c>
      <c r="AB64" s="89">
        <f t="shared" si="12"/>
        <v>0</v>
      </c>
      <c r="AC64" s="87"/>
      <c r="AD64" s="88">
        <f t="shared" si="13"/>
        <v>0</v>
      </c>
      <c r="AE64" s="89">
        <f t="shared" si="14"/>
        <v>0</v>
      </c>
      <c r="AF64" s="87"/>
      <c r="AG64" s="88">
        <f>'Lista de precios'!M28</f>
        <v>0</v>
      </c>
      <c r="AH64" s="89">
        <f t="shared" si="15"/>
        <v>0</v>
      </c>
      <c r="AI64" s="87"/>
      <c r="AJ64" s="88">
        <f t="shared" si="16"/>
        <v>0</v>
      </c>
      <c r="AK64" s="89">
        <f t="shared" si="17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>'Lista de precios'!C29</f>
        <v>26000.625</v>
      </c>
      <c r="G65" s="89">
        <f t="shared" si="2"/>
        <v>0</v>
      </c>
      <c r="H65" s="87"/>
      <c r="I65" s="88">
        <f>'Lista de precios'!E29</f>
        <v>0</v>
      </c>
      <c r="J65" s="89">
        <f t="shared" si="3"/>
        <v>0</v>
      </c>
      <c r="K65" s="87"/>
      <c r="L65" s="88">
        <f t="shared" si="4"/>
        <v>0</v>
      </c>
      <c r="M65" s="89">
        <f t="shared" si="5"/>
        <v>0</v>
      </c>
      <c r="N65" s="87"/>
      <c r="O65" s="88">
        <f>'Lista de precios'!G29</f>
        <v>0</v>
      </c>
      <c r="P65" s="89">
        <f t="shared" si="6"/>
        <v>0</v>
      </c>
      <c r="Q65" s="87"/>
      <c r="R65" s="88">
        <f t="shared" si="7"/>
        <v>0</v>
      </c>
      <c r="S65" s="89">
        <f t="shared" si="8"/>
        <v>0</v>
      </c>
      <c r="T65" s="87"/>
      <c r="U65" s="88">
        <f>'Lista de precios'!I29</f>
        <v>0</v>
      </c>
      <c r="V65" s="89">
        <f t="shared" si="9"/>
        <v>0</v>
      </c>
      <c r="W65" s="87"/>
      <c r="X65" s="88">
        <f t="shared" si="10"/>
        <v>0</v>
      </c>
      <c r="Y65" s="89">
        <f t="shared" si="11"/>
        <v>0</v>
      </c>
      <c r="Z65" s="87"/>
      <c r="AA65" s="88">
        <f>'Lista de precios'!K29</f>
        <v>0</v>
      </c>
      <c r="AB65" s="89">
        <f t="shared" si="12"/>
        <v>0</v>
      </c>
      <c r="AC65" s="87"/>
      <c r="AD65" s="88">
        <f t="shared" si="13"/>
        <v>0</v>
      </c>
      <c r="AE65" s="89">
        <f t="shared" si="14"/>
        <v>0</v>
      </c>
      <c r="AF65" s="87"/>
      <c r="AG65" s="88">
        <f>'Lista de precios'!M29</f>
        <v>0</v>
      </c>
      <c r="AH65" s="89">
        <f t="shared" si="15"/>
        <v>0</v>
      </c>
      <c r="AI65" s="87"/>
      <c r="AJ65" s="88">
        <f t="shared" si="16"/>
        <v>0</v>
      </c>
      <c r="AK65" s="89">
        <f t="shared" si="17"/>
        <v>0</v>
      </c>
    </row>
    <row r="66" spans="1:37" ht="15.75" customHeight="1">
      <c r="A66" s="324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>'Lista de precios'!C30</f>
        <v>711.03750000000002</v>
      </c>
      <c r="G66" s="89">
        <f t="shared" si="2"/>
        <v>0</v>
      </c>
      <c r="H66" s="87"/>
      <c r="I66" s="88">
        <f>'Lista de precios'!E30</f>
        <v>0</v>
      </c>
      <c r="J66" s="89"/>
      <c r="K66" s="87"/>
      <c r="L66" s="88">
        <f t="shared" si="4"/>
        <v>0</v>
      </c>
      <c r="M66" s="89"/>
      <c r="N66" s="87"/>
      <c r="O66" s="88">
        <f>'Lista de precios'!G30</f>
        <v>0</v>
      </c>
      <c r="P66" s="89">
        <f t="shared" si="6"/>
        <v>0</v>
      </c>
      <c r="Q66" s="87"/>
      <c r="R66" s="88">
        <f t="shared" si="7"/>
        <v>0</v>
      </c>
      <c r="S66" s="89">
        <f t="shared" si="8"/>
        <v>0</v>
      </c>
      <c r="T66" s="87"/>
      <c r="U66" s="88">
        <f>'Lista de precios'!I30</f>
        <v>0</v>
      </c>
      <c r="V66" s="89">
        <f t="shared" si="9"/>
        <v>0</v>
      </c>
      <c r="W66" s="87"/>
      <c r="X66" s="88">
        <f t="shared" si="10"/>
        <v>0</v>
      </c>
      <c r="Y66" s="89">
        <f t="shared" si="11"/>
        <v>0</v>
      </c>
      <c r="Z66" s="87"/>
      <c r="AA66" s="88">
        <f>'Lista de precios'!K30</f>
        <v>0</v>
      </c>
      <c r="AB66" s="89">
        <f t="shared" si="12"/>
        <v>0</v>
      </c>
      <c r="AC66" s="87"/>
      <c r="AD66" s="88">
        <f t="shared" si="13"/>
        <v>0</v>
      </c>
      <c r="AE66" s="89">
        <f t="shared" si="14"/>
        <v>0</v>
      </c>
      <c r="AF66" s="87"/>
      <c r="AG66" s="88">
        <f>'Lista de precios'!M30</f>
        <v>0</v>
      </c>
      <c r="AH66" s="89">
        <f t="shared" si="15"/>
        <v>0</v>
      </c>
      <c r="AI66" s="87"/>
      <c r="AJ66" s="88">
        <f t="shared" si="16"/>
        <v>0</v>
      </c>
      <c r="AK66" s="89">
        <f t="shared" si="17"/>
        <v>0</v>
      </c>
    </row>
    <row r="67" spans="1:37" ht="15.75" customHeight="1">
      <c r="A67" s="325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>'Lista de precios'!C31</f>
        <v>849</v>
      </c>
      <c r="G67" s="89">
        <f t="shared" si="2"/>
        <v>0</v>
      </c>
      <c r="H67" s="108"/>
      <c r="I67" s="104"/>
      <c r="J67" s="105"/>
      <c r="K67" s="108"/>
      <c r="L67" s="104"/>
      <c r="M67" s="105"/>
      <c r="N67" s="108"/>
      <c r="O67" s="88"/>
      <c r="P67" s="105"/>
      <c r="Q67" s="108"/>
      <c r="R67" s="104"/>
      <c r="S67" s="105"/>
      <c r="T67" s="108"/>
      <c r="U67" s="104"/>
      <c r="V67" s="105"/>
      <c r="W67" s="108"/>
      <c r="X67" s="104"/>
      <c r="Y67" s="105"/>
      <c r="Z67" s="108"/>
      <c r="AA67" s="104"/>
      <c r="AB67" s="105"/>
      <c r="AC67" s="108"/>
      <c r="AD67" s="104"/>
      <c r="AE67" s="105"/>
      <c r="AF67" s="108"/>
      <c r="AG67" s="104"/>
      <c r="AH67" s="105"/>
      <c r="AI67" s="108"/>
      <c r="AJ67" s="104"/>
      <c r="AK67" s="105"/>
    </row>
    <row r="68" spans="1:37" ht="15.75" customHeight="1">
      <c r="A68" s="326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>'Lista de precios'!C32</f>
        <v>530.625</v>
      </c>
      <c r="G68" s="89">
        <f t="shared" si="2"/>
        <v>0</v>
      </c>
      <c r="H68" s="108"/>
      <c r="I68" s="104"/>
      <c r="J68" s="105"/>
      <c r="K68" s="108"/>
      <c r="L68" s="104"/>
      <c r="M68" s="105"/>
      <c r="N68" s="108"/>
      <c r="O68" s="88"/>
      <c r="P68" s="105"/>
      <c r="Q68" s="108"/>
      <c r="R68" s="104"/>
      <c r="S68" s="105"/>
      <c r="T68" s="108"/>
      <c r="U68" s="104"/>
      <c r="V68" s="105"/>
      <c r="W68" s="108"/>
      <c r="X68" s="104"/>
      <c r="Y68" s="105"/>
      <c r="Z68" s="108"/>
      <c r="AA68" s="104"/>
      <c r="AB68" s="105"/>
      <c r="AC68" s="108"/>
      <c r="AD68" s="104"/>
      <c r="AE68" s="105"/>
      <c r="AF68" s="108"/>
      <c r="AG68" s="104"/>
      <c r="AH68" s="105"/>
      <c r="AI68" s="108"/>
      <c r="AJ68" s="104"/>
      <c r="AK68" s="105"/>
    </row>
    <row r="69" spans="1:37" ht="15.75" customHeight="1">
      <c r="A69" s="325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>'Lista de precios'!C33</f>
        <v>1061.25</v>
      </c>
      <c r="G69" s="89">
        <f t="shared" si="2"/>
        <v>0</v>
      </c>
      <c r="H69" s="108"/>
      <c r="I69" s="104"/>
      <c r="J69" s="105"/>
      <c r="K69" s="108"/>
      <c r="L69" s="104"/>
      <c r="M69" s="105"/>
      <c r="N69" s="108"/>
      <c r="O69" s="88"/>
      <c r="P69" s="105"/>
      <c r="Q69" s="108"/>
      <c r="R69" s="104"/>
      <c r="S69" s="105"/>
      <c r="T69" s="108"/>
      <c r="U69" s="104"/>
      <c r="V69" s="105"/>
      <c r="W69" s="108"/>
      <c r="X69" s="104"/>
      <c r="Y69" s="105"/>
      <c r="Z69" s="108"/>
      <c r="AA69" s="104"/>
      <c r="AB69" s="105"/>
      <c r="AC69" s="108"/>
      <c r="AD69" s="104"/>
      <c r="AE69" s="105"/>
      <c r="AF69" s="108"/>
      <c r="AG69" s="104"/>
      <c r="AH69" s="105"/>
      <c r="AI69" s="108"/>
      <c r="AJ69" s="104"/>
      <c r="AK69" s="105"/>
    </row>
    <row r="70" spans="1:37" ht="15.75" customHeight="1">
      <c r="A70" s="125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>'Lista de precios'!C34</f>
        <v>3576.4124999999999</v>
      </c>
      <c r="G70" s="89">
        <f t="shared" si="2"/>
        <v>0</v>
      </c>
      <c r="H70" s="108"/>
      <c r="I70" s="104"/>
      <c r="J70" s="105"/>
      <c r="K70" s="108"/>
      <c r="L70" s="104"/>
      <c r="M70" s="105"/>
      <c r="N70" s="108"/>
      <c r="O70" s="88"/>
      <c r="P70" s="105"/>
      <c r="Q70" s="108"/>
      <c r="R70" s="104"/>
      <c r="S70" s="105"/>
      <c r="T70" s="108"/>
      <c r="U70" s="104"/>
      <c r="V70" s="105"/>
      <c r="W70" s="108"/>
      <c r="X70" s="104"/>
      <c r="Y70" s="105"/>
      <c r="Z70" s="108"/>
      <c r="AA70" s="104"/>
      <c r="AB70" s="105"/>
      <c r="AC70" s="108"/>
      <c r="AD70" s="104"/>
      <c r="AE70" s="105"/>
      <c r="AF70" s="108"/>
      <c r="AG70" s="104"/>
      <c r="AH70" s="105"/>
      <c r="AI70" s="108"/>
      <c r="AJ70" s="104"/>
      <c r="AK70" s="105"/>
    </row>
    <row r="71" spans="1:37" ht="15.75" customHeight="1">
      <c r="A71" s="133" t="s">
        <v>96</v>
      </c>
      <c r="B71" s="134"/>
      <c r="C71" s="135"/>
      <c r="D71" s="236">
        <f>SUM(D43:D70)</f>
        <v>1231.05</v>
      </c>
      <c r="E71" s="137"/>
      <c r="F71" s="88"/>
      <c r="G71" s="237">
        <f>SUM(G43:G70)</f>
        <v>39043.387499999997</v>
      </c>
      <c r="H71" s="134"/>
      <c r="I71" s="135"/>
      <c r="J71" s="236">
        <f>SUM(J43:J66)</f>
        <v>0</v>
      </c>
      <c r="K71" s="137"/>
      <c r="L71" s="138"/>
      <c r="M71" s="237">
        <f>SUM(M43:M66)</f>
        <v>0</v>
      </c>
      <c r="N71" s="134"/>
      <c r="O71" s="88">
        <f>'Lista de precios'!G31</f>
        <v>0</v>
      </c>
      <c r="P71" s="236">
        <f>SUM(P43:P66)</f>
        <v>0</v>
      </c>
      <c r="Q71" s="137"/>
      <c r="R71" s="138"/>
      <c r="S71" s="237">
        <f>SUM(S43:S66)</f>
        <v>0</v>
      </c>
      <c r="T71" s="134"/>
      <c r="U71" s="135"/>
      <c r="V71" s="236">
        <f>SUM(V43:V66)</f>
        <v>0</v>
      </c>
      <c r="W71" s="137"/>
      <c r="X71" s="138"/>
      <c r="Y71" s="237">
        <f>SUM(Y43:Y66)</f>
        <v>0</v>
      </c>
      <c r="Z71" s="134"/>
      <c r="AA71" s="135"/>
      <c r="AB71" s="236">
        <f>SUM(AB43:AB66)</f>
        <v>0</v>
      </c>
      <c r="AC71" s="137"/>
      <c r="AD71" s="138"/>
      <c r="AE71" s="237">
        <f>SUM(AE43:AE66)</f>
        <v>0</v>
      </c>
      <c r="AF71" s="134"/>
      <c r="AG71" s="135"/>
      <c r="AH71" s="236">
        <f>SUM(AH43:AH66)</f>
        <v>0</v>
      </c>
      <c r="AI71" s="137"/>
      <c r="AJ71" s="138"/>
      <c r="AK71" s="237">
        <f>SUM(AK43:AK66)</f>
        <v>0</v>
      </c>
    </row>
    <row r="72" spans="1:37" ht="15.75" customHeight="1">
      <c r="A72" s="141" t="s">
        <v>97</v>
      </c>
      <c r="B72" s="456">
        <f>D71+G71</f>
        <v>40274.4375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4" priority="1" operator="lessThan">
      <formula>0</formula>
    </cfRule>
  </conditionalFormatting>
  <conditionalFormatting sqref="A1:AK1019">
    <cfRule type="cellIs" dxfId="1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1020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181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4.25" customHeight="1">
      <c r="A4" s="470" t="s">
        <v>114</v>
      </c>
      <c r="B4" s="465" t="s">
        <v>10</v>
      </c>
      <c r="C4" s="415"/>
      <c r="D4" s="457"/>
      <c r="E4" s="465" t="s">
        <v>11</v>
      </c>
      <c r="F4" s="415"/>
      <c r="G4" s="416"/>
      <c r="H4" s="466" t="s">
        <v>12</v>
      </c>
      <c r="I4" s="415"/>
      <c r="J4" s="416"/>
      <c r="K4" s="466" t="s">
        <v>13</v>
      </c>
      <c r="L4" s="415"/>
      <c r="M4" s="416"/>
      <c r="N4" s="466" t="s">
        <v>182</v>
      </c>
      <c r="O4" s="415"/>
      <c r="P4" s="416"/>
      <c r="Q4" s="466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7" ht="14.25" customHeight="1">
      <c r="A5" s="452"/>
      <c r="B5" s="449" t="s">
        <v>115</v>
      </c>
      <c r="C5" s="467" t="s">
        <v>116</v>
      </c>
      <c r="D5" s="467" t="s">
        <v>117</v>
      </c>
      <c r="E5" s="449" t="s">
        <v>115</v>
      </c>
      <c r="F5" s="467" t="s">
        <v>116</v>
      </c>
      <c r="G5" s="468" t="s">
        <v>117</v>
      </c>
      <c r="H5" s="459" t="s">
        <v>115</v>
      </c>
      <c r="I5" s="467" t="s">
        <v>116</v>
      </c>
      <c r="J5" s="468" t="s">
        <v>117</v>
      </c>
      <c r="K5" s="459" t="s">
        <v>115</v>
      </c>
      <c r="L5" s="467" t="s">
        <v>116</v>
      </c>
      <c r="M5" s="468" t="s">
        <v>117</v>
      </c>
      <c r="N5" s="459" t="s">
        <v>115</v>
      </c>
      <c r="O5" s="467" t="s">
        <v>116</v>
      </c>
      <c r="P5" s="468" t="s">
        <v>117</v>
      </c>
      <c r="Q5" s="45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7" ht="14.25" customHeight="1">
      <c r="A6" s="453"/>
      <c r="B6" s="450"/>
      <c r="C6" s="446"/>
      <c r="D6" s="446"/>
      <c r="E6" s="450"/>
      <c r="F6" s="446"/>
      <c r="G6" s="448"/>
      <c r="H6" s="429"/>
      <c r="I6" s="446"/>
      <c r="J6" s="448"/>
      <c r="K6" s="429"/>
      <c r="L6" s="446"/>
      <c r="M6" s="448"/>
      <c r="N6" s="429"/>
      <c r="O6" s="446"/>
      <c r="P6" s="448"/>
      <c r="Q6" s="429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7" ht="14.25" customHeight="1">
      <c r="A7" s="259" t="s">
        <v>118</v>
      </c>
      <c r="B7" s="190"/>
      <c r="C7" s="191"/>
      <c r="D7" s="209">
        <v>-69614.503406859629</v>
      </c>
      <c r="E7" s="193"/>
      <c r="F7" s="191"/>
      <c r="G7" s="194">
        <f>D15</f>
        <v>-112071.96682409593</v>
      </c>
      <c r="H7" s="243"/>
      <c r="I7" s="191"/>
      <c r="J7" s="194" t="e">
        <f>G15</f>
        <v>#DIV/0!</v>
      </c>
      <c r="K7" s="243"/>
      <c r="L7" s="191"/>
      <c r="M7" s="194" t="e">
        <f>J15</f>
        <v>#DIV/0!</v>
      </c>
      <c r="N7" s="243"/>
      <c r="O7" s="191"/>
      <c r="P7" s="194" t="e">
        <f>M15</f>
        <v>#DIV/0!</v>
      </c>
      <c r="Q7" s="243"/>
      <c r="R7" s="191"/>
      <c r="S7" s="194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7" ht="14.25" customHeight="1">
      <c r="A8" s="261" t="s">
        <v>115</v>
      </c>
      <c r="B8" s="193">
        <f>C34</f>
        <v>0</v>
      </c>
      <c r="C8" s="196"/>
      <c r="D8" s="209"/>
      <c r="E8" s="193">
        <f>E34</f>
        <v>0</v>
      </c>
      <c r="F8" s="196"/>
      <c r="G8" s="192"/>
      <c r="H8" s="243">
        <f>G34</f>
        <v>0</v>
      </c>
      <c r="I8" s="196"/>
      <c r="J8" s="192"/>
      <c r="K8" s="243">
        <f>I34</f>
        <v>0</v>
      </c>
      <c r="L8" s="196"/>
      <c r="M8" s="192"/>
      <c r="N8" s="243">
        <f>K34</f>
        <v>0</v>
      </c>
      <c r="O8" s="196"/>
      <c r="P8" s="192"/>
      <c r="Q8" s="243">
        <f>M34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7" ht="14.25" customHeight="1">
      <c r="A9" s="244" t="s">
        <v>150</v>
      </c>
      <c r="B9" s="198"/>
      <c r="C9" s="199"/>
      <c r="D9" s="320">
        <f>(D7+B8)/1032.5</f>
        <v>-67.423247851680031</v>
      </c>
      <c r="E9" s="198"/>
      <c r="F9" s="199"/>
      <c r="G9" s="200">
        <f>(G7+E8)/'Lista de precios'!C4</f>
        <v>-105.60373787900676</v>
      </c>
      <c r="H9" s="246"/>
      <c r="I9" s="199"/>
      <c r="J9" s="200" t="e">
        <f>(J7+H8)/'Lista de precios'!E4</f>
        <v>#DIV/0!</v>
      </c>
      <c r="K9" s="246"/>
      <c r="L9" s="199"/>
      <c r="M9" s="200" t="e">
        <f>(M7+K8)/'Lista de precios'!G4</f>
        <v>#DIV/0!</v>
      </c>
      <c r="N9" s="246"/>
      <c r="O9" s="199"/>
      <c r="P9" s="200" t="e">
        <f>(P7+N8)/'Lista de precios'!I4</f>
        <v>#DIV/0!</v>
      </c>
      <c r="Q9" s="246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</row>
    <row r="10" spans="1:37" ht="14.25" customHeight="1">
      <c r="A10" s="195" t="s">
        <v>121</v>
      </c>
      <c r="B10" s="202"/>
      <c r="C10" s="203"/>
      <c r="D10" s="321">
        <f>D9*'Lista de precios'!C4</f>
        <v>-71552.92178259544</v>
      </c>
      <c r="E10" s="202"/>
      <c r="F10" s="203"/>
      <c r="G10" s="204">
        <f>G9*'Lista de precios'!E4</f>
        <v>0</v>
      </c>
      <c r="H10" s="249"/>
      <c r="I10" s="203"/>
      <c r="J10" s="204" t="e">
        <f>J9*'Lista de precios'!G4</f>
        <v>#DIV/0!</v>
      </c>
      <c r="K10" s="249"/>
      <c r="L10" s="203"/>
      <c r="M10" s="204" t="e">
        <f>M9*'Lista de precios'!I4</f>
        <v>#DIV/0!</v>
      </c>
      <c r="N10" s="249"/>
      <c r="O10" s="203"/>
      <c r="P10" s="204" t="e">
        <f>P9*'Lista de precios'!K4</f>
        <v>#DIV/0!</v>
      </c>
      <c r="Q10" s="249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7" ht="14.25" customHeight="1">
      <c r="A11" s="259" t="s">
        <v>122</v>
      </c>
      <c r="B11" s="193"/>
      <c r="C11" s="206">
        <f>B73</f>
        <v>31158.3</v>
      </c>
      <c r="D11" s="209"/>
      <c r="E11" s="193"/>
      <c r="F11" s="206">
        <f>H73</f>
        <v>0</v>
      </c>
      <c r="G11" s="192"/>
      <c r="H11" s="243"/>
      <c r="I11" s="206">
        <f>N73</f>
        <v>0</v>
      </c>
      <c r="J11" s="192"/>
      <c r="K11" s="243"/>
      <c r="L11" s="206">
        <f>T73</f>
        <v>0</v>
      </c>
      <c r="M11" s="192"/>
      <c r="N11" s="243"/>
      <c r="O11" s="206">
        <f>Z73</f>
        <v>0</v>
      </c>
      <c r="P11" s="192"/>
      <c r="Q11" s="243"/>
      <c r="R11" s="206">
        <f>AF73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7" ht="14.25" customHeight="1">
      <c r="A12" s="265" t="s">
        <v>123</v>
      </c>
      <c r="B12" s="193"/>
      <c r="C12" s="206">
        <f>CULTIVO!D63</f>
        <v>9360.7450415004841</v>
      </c>
      <c r="D12" s="209"/>
      <c r="E12" s="193"/>
      <c r="F12" s="206" t="e">
        <f>CULTIVO!G63</f>
        <v>#DIV/0!</v>
      </c>
      <c r="G12" s="192"/>
      <c r="H12" s="243"/>
      <c r="I12" s="206" t="e">
        <f>CULTIVO!J63</f>
        <v>#DIV/0!</v>
      </c>
      <c r="J12" s="192"/>
      <c r="K12" s="243"/>
      <c r="L12" s="206" t="e">
        <f>CULTIVO!M63</f>
        <v>#DIV/0!</v>
      </c>
      <c r="M12" s="192"/>
      <c r="N12" s="243"/>
      <c r="O12" s="206" t="e">
        <f>CULTIVO!P63</f>
        <v>#DIV/0!</v>
      </c>
      <c r="P12" s="192"/>
      <c r="Q12" s="243"/>
      <c r="R12" s="206" t="e">
        <f>CULTIVO!S63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7" ht="14.25" customHeight="1">
      <c r="A13" s="208" t="s">
        <v>124</v>
      </c>
      <c r="B13" s="193"/>
      <c r="C13" s="206">
        <f>CULTIVO!D88</f>
        <v>0</v>
      </c>
      <c r="D13" s="209"/>
      <c r="E13" s="193"/>
      <c r="F13" s="206">
        <f>CULTIVO!G85</f>
        <v>0</v>
      </c>
      <c r="G13" s="192"/>
      <c r="H13" s="243"/>
      <c r="I13" s="206">
        <f>CULTIVO!J85</f>
        <v>0</v>
      </c>
      <c r="J13" s="192"/>
      <c r="K13" s="243"/>
      <c r="L13" s="206">
        <f>CULTIVO!M85</f>
        <v>0</v>
      </c>
      <c r="M13" s="192"/>
      <c r="N13" s="243"/>
      <c r="O13" s="206">
        <f>CULTIVO!P85</f>
        <v>0</v>
      </c>
      <c r="P13" s="192"/>
      <c r="Q13" s="243"/>
      <c r="R13" s="206">
        <f>CULTIVO!S85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7" ht="14.25" customHeight="1">
      <c r="A14" s="211" t="s">
        <v>125</v>
      </c>
      <c r="B14" s="193"/>
      <c r="C14" s="191"/>
      <c r="D14" s="191"/>
      <c r="E14" s="193"/>
      <c r="F14" s="191"/>
      <c r="G14" s="267"/>
      <c r="H14" s="243"/>
      <c r="I14" s="191"/>
      <c r="J14" s="267"/>
      <c r="K14" s="243"/>
      <c r="L14" s="191"/>
      <c r="M14" s="252"/>
      <c r="N14" s="243"/>
      <c r="O14" s="212"/>
      <c r="P14" s="252"/>
      <c r="Q14" s="243"/>
      <c r="R14" s="212"/>
      <c r="S14" s="25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7" ht="14.25" customHeight="1">
      <c r="A15" s="259" t="s">
        <v>126</v>
      </c>
      <c r="B15" s="193"/>
      <c r="C15" s="191"/>
      <c r="D15" s="191">
        <f>D10-C11-C12-C13</f>
        <v>-112071.96682409593</v>
      </c>
      <c r="E15" s="193"/>
      <c r="F15" s="191"/>
      <c r="G15" s="267" t="e">
        <f>G10-F11-F12-F13</f>
        <v>#DIV/0!</v>
      </c>
      <c r="H15" s="243"/>
      <c r="I15" s="191"/>
      <c r="J15" s="267" t="e">
        <f>J7+H8-I11-I12-I13</f>
        <v>#DIV/0!</v>
      </c>
      <c r="K15" s="243"/>
      <c r="L15" s="191"/>
      <c r="M15" s="252" t="e">
        <f>M10-L11-L12-L13</f>
        <v>#DIV/0!</v>
      </c>
      <c r="N15" s="243"/>
      <c r="O15" s="191"/>
      <c r="P15" s="252" t="e">
        <f>P10-O11-O12-O13-O14</f>
        <v>#DIV/0!</v>
      </c>
      <c r="Q15" s="24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7" ht="14.25" customHeight="1">
      <c r="A16" s="259" t="s">
        <v>127</v>
      </c>
      <c r="B16" s="269"/>
      <c r="C16" s="270"/>
      <c r="D16" s="270">
        <f>D15/'Lista de precios'!C4</f>
        <v>-105.60373787900676</v>
      </c>
      <c r="E16" s="269"/>
      <c r="F16" s="270"/>
      <c r="G16" s="215" t="e">
        <f>G15/'Lista de precios'!E4</f>
        <v>#DIV/0!</v>
      </c>
      <c r="H16" s="272"/>
      <c r="I16" s="270"/>
      <c r="J16" s="215" t="e">
        <f>J15/'Lista de precios'!G4</f>
        <v>#DIV/0!</v>
      </c>
      <c r="K16" s="272"/>
      <c r="L16" s="270"/>
      <c r="M16" s="215" t="e">
        <f>M15/'Lista de precios'!I4</f>
        <v>#DIV/0!</v>
      </c>
      <c r="N16" s="272"/>
      <c r="O16" s="270"/>
      <c r="P16" s="215" t="e">
        <f>P15/'Lista de precios'!K4</f>
        <v>#DIV/0!</v>
      </c>
      <c r="Q16" s="272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7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62" t="s">
        <v>128</v>
      </c>
      <c r="B20" s="441"/>
      <c r="C20" s="442"/>
      <c r="D20" s="273"/>
      <c r="E20" s="273"/>
      <c r="F20" s="27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74" t="s">
        <v>129</v>
      </c>
      <c r="B21" s="274" t="s">
        <v>130</v>
      </c>
      <c r="C21" s="275" t="s">
        <v>131</v>
      </c>
      <c r="D21" s="276" t="s">
        <v>132</v>
      </c>
      <c r="E21" s="276" t="s">
        <v>133</v>
      </c>
      <c r="F21" s="276" t="s">
        <v>134</v>
      </c>
      <c r="G21" s="276" t="s">
        <v>135</v>
      </c>
      <c r="H21" s="276" t="s">
        <v>136</v>
      </c>
      <c r="I21" s="276" t="s">
        <v>137</v>
      </c>
      <c r="J21" s="276" t="s">
        <v>138</v>
      </c>
      <c r="K21" s="276" t="s">
        <v>139</v>
      </c>
      <c r="L21" s="276" t="s">
        <v>140</v>
      </c>
      <c r="M21" s="276" t="s">
        <v>141</v>
      </c>
      <c r="N21" s="276" t="s">
        <v>142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112"/>
      <c r="B22" s="112"/>
      <c r="C22" s="1"/>
      <c r="D22" s="51"/>
      <c r="E22" s="51"/>
      <c r="F22" s="51"/>
      <c r="G22" s="51"/>
      <c r="H22" s="277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3" t="s">
        <v>145</v>
      </c>
      <c r="B33" s="401"/>
      <c r="C33" s="279">
        <f t="shared" ref="C33:N33" si="0">SUM(C22:C32)</f>
        <v>0</v>
      </c>
      <c r="D33" s="279">
        <f t="shared" si="0"/>
        <v>0</v>
      </c>
      <c r="E33" s="279">
        <f t="shared" si="0"/>
        <v>0</v>
      </c>
      <c r="F33" s="279">
        <f t="shared" si="0"/>
        <v>0</v>
      </c>
      <c r="G33" s="279">
        <f t="shared" si="0"/>
        <v>0</v>
      </c>
      <c r="H33" s="279">
        <f t="shared" si="0"/>
        <v>0</v>
      </c>
      <c r="I33" s="279">
        <f t="shared" si="0"/>
        <v>0</v>
      </c>
      <c r="J33" s="279">
        <f t="shared" si="0"/>
        <v>0</v>
      </c>
      <c r="K33" s="279">
        <f t="shared" si="0"/>
        <v>0</v>
      </c>
      <c r="L33" s="279">
        <f t="shared" si="0"/>
        <v>0</v>
      </c>
      <c r="M33" s="279">
        <f t="shared" si="0"/>
        <v>0</v>
      </c>
      <c r="N33" s="279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61" t="s">
        <v>146</v>
      </c>
      <c r="B34" s="401"/>
      <c r="C34" s="461">
        <f>C33+D33</f>
        <v>0</v>
      </c>
      <c r="D34" s="401"/>
      <c r="E34" s="461">
        <f>E33+F33</f>
        <v>0</v>
      </c>
      <c r="F34" s="401"/>
      <c r="G34" s="461">
        <f>G33+H33</f>
        <v>0</v>
      </c>
      <c r="H34" s="401"/>
      <c r="I34" s="461">
        <f>I33+J33</f>
        <v>0</v>
      </c>
      <c r="J34" s="401"/>
      <c r="K34" s="461">
        <f>K33+L33</f>
        <v>0</v>
      </c>
      <c r="L34" s="401"/>
      <c r="M34" s="461">
        <f>M33+N33</f>
        <v>0</v>
      </c>
      <c r="N34" s="40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0" t="s">
        <v>69</v>
      </c>
      <c r="B40" s="1"/>
      <c r="C40" s="1"/>
      <c r="D40" s="27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81"/>
      <c r="B41" s="479" t="s">
        <v>70</v>
      </c>
      <c r="C41" s="480"/>
      <c r="D41" s="481"/>
      <c r="E41" s="479" t="s">
        <v>71</v>
      </c>
      <c r="F41" s="480"/>
      <c r="G41" s="481"/>
      <c r="H41" s="471" t="s">
        <v>72</v>
      </c>
      <c r="I41" s="423"/>
      <c r="J41" s="424"/>
      <c r="K41" s="471" t="s">
        <v>73</v>
      </c>
      <c r="L41" s="423"/>
      <c r="M41" s="424"/>
      <c r="N41" s="471" t="s">
        <v>74</v>
      </c>
      <c r="O41" s="423"/>
      <c r="P41" s="424"/>
      <c r="Q41" s="471" t="s">
        <v>75</v>
      </c>
      <c r="R41" s="423"/>
      <c r="S41" s="424"/>
      <c r="T41" s="471" t="s">
        <v>76</v>
      </c>
      <c r="U41" s="423"/>
      <c r="V41" s="424"/>
      <c r="W41" s="471" t="s">
        <v>77</v>
      </c>
      <c r="X41" s="423"/>
      <c r="Y41" s="424"/>
      <c r="Z41" s="471" t="s">
        <v>78</v>
      </c>
      <c r="AA41" s="423"/>
      <c r="AB41" s="424"/>
      <c r="AC41" s="471" t="s">
        <v>79</v>
      </c>
      <c r="AD41" s="423"/>
      <c r="AE41" s="424"/>
      <c r="AF41" s="471" t="s">
        <v>80</v>
      </c>
      <c r="AG41" s="423"/>
      <c r="AH41" s="424"/>
      <c r="AI41" s="471" t="s">
        <v>81</v>
      </c>
      <c r="AJ41" s="423"/>
      <c r="AK41" s="424"/>
    </row>
    <row r="42" spans="1:37" ht="15.75" customHeight="1">
      <c r="A42" s="282" t="s">
        <v>82</v>
      </c>
      <c r="B42" s="361" t="s">
        <v>83</v>
      </c>
      <c r="C42" s="361" t="s">
        <v>84</v>
      </c>
      <c r="D42" s="361" t="s">
        <v>85</v>
      </c>
      <c r="E42" s="361" t="s">
        <v>83</v>
      </c>
      <c r="F42" s="361" t="s">
        <v>84</v>
      </c>
      <c r="G42" s="361" t="s">
        <v>85</v>
      </c>
      <c r="H42" s="283" t="s">
        <v>83</v>
      </c>
      <c r="I42" s="284" t="s">
        <v>84</v>
      </c>
      <c r="J42" s="284" t="s">
        <v>85</v>
      </c>
      <c r="K42" s="283" t="s">
        <v>83</v>
      </c>
      <c r="L42" s="284" t="s">
        <v>84</v>
      </c>
      <c r="M42" s="284" t="s">
        <v>85</v>
      </c>
      <c r="N42" s="283" t="s">
        <v>83</v>
      </c>
      <c r="O42" s="284" t="s">
        <v>84</v>
      </c>
      <c r="P42" s="284" t="s">
        <v>85</v>
      </c>
      <c r="Q42" s="283" t="s">
        <v>83</v>
      </c>
      <c r="R42" s="284" t="s">
        <v>84</v>
      </c>
      <c r="S42" s="284" t="s">
        <v>85</v>
      </c>
      <c r="T42" s="283" t="s">
        <v>83</v>
      </c>
      <c r="U42" s="284" t="s">
        <v>84</v>
      </c>
      <c r="V42" s="284" t="s">
        <v>85</v>
      </c>
      <c r="W42" s="283" t="s">
        <v>83</v>
      </c>
      <c r="X42" s="284" t="s">
        <v>84</v>
      </c>
      <c r="Y42" s="284" t="s">
        <v>85</v>
      </c>
      <c r="Z42" s="283" t="s">
        <v>83</v>
      </c>
      <c r="AA42" s="284" t="s">
        <v>84</v>
      </c>
      <c r="AB42" s="284" t="s">
        <v>85</v>
      </c>
      <c r="AC42" s="283" t="s">
        <v>83</v>
      </c>
      <c r="AD42" s="284" t="s">
        <v>84</v>
      </c>
      <c r="AE42" s="284" t="s">
        <v>85</v>
      </c>
      <c r="AF42" s="283" t="s">
        <v>83</v>
      </c>
      <c r="AG42" s="284" t="s">
        <v>84</v>
      </c>
      <c r="AH42" s="284" t="s">
        <v>85</v>
      </c>
      <c r="AI42" s="283" t="s">
        <v>83</v>
      </c>
      <c r="AJ42" s="284" t="s">
        <v>84</v>
      </c>
      <c r="AK42" s="284" t="s">
        <v>85</v>
      </c>
    </row>
    <row r="43" spans="1:37" ht="15.75" customHeight="1">
      <c r="A43" s="282"/>
      <c r="B43" s="362"/>
      <c r="C43" s="363"/>
      <c r="D43" s="364"/>
      <c r="E43" s="365"/>
      <c r="F43" s="366"/>
      <c r="G43" s="365"/>
      <c r="H43" s="285"/>
      <c r="I43" s="78"/>
      <c r="J43" s="286"/>
      <c r="K43" s="206"/>
      <c r="L43" s="81"/>
      <c r="M43" s="203"/>
      <c r="N43" s="285"/>
      <c r="O43" s="78"/>
      <c r="P43" s="286"/>
      <c r="Q43" s="206"/>
      <c r="R43" s="81"/>
      <c r="S43" s="203"/>
      <c r="T43" s="285"/>
      <c r="U43" s="78"/>
      <c r="V43" s="286"/>
      <c r="W43" s="206"/>
      <c r="X43" s="81"/>
      <c r="Y43" s="203"/>
      <c r="Z43" s="285"/>
      <c r="AA43" s="78"/>
      <c r="AB43" s="286"/>
      <c r="AC43" s="206"/>
      <c r="AD43" s="81"/>
      <c r="AE43" s="203"/>
      <c r="AF43" s="285"/>
      <c r="AG43" s="78"/>
      <c r="AH43" s="286"/>
      <c r="AI43" s="206"/>
      <c r="AJ43" s="81"/>
      <c r="AK43" s="203"/>
    </row>
    <row r="44" spans="1:37" ht="15.75" customHeight="1">
      <c r="A44" s="287" t="s">
        <v>18</v>
      </c>
      <c r="B44" s="367"/>
      <c r="C44" s="368">
        <f>'Lista de precios'!C7</f>
        <v>1114.3125</v>
      </c>
      <c r="D44" s="369">
        <f t="shared" ref="D44:D71" si="1">C44*B44</f>
        <v>0</v>
      </c>
      <c r="E44" s="370"/>
      <c r="F44" s="368">
        <f t="shared" ref="F44:F71" si="2">C44</f>
        <v>1114.3125</v>
      </c>
      <c r="G44" s="369">
        <f t="shared" ref="G44:G71" si="3">F44*E44</f>
        <v>0</v>
      </c>
      <c r="H44" s="288"/>
      <c r="I44" s="88">
        <f>'Lista de precios'!E7</f>
        <v>0</v>
      </c>
      <c r="J44" s="89">
        <f t="shared" ref="J44:J66" si="4">H44*I44</f>
        <v>0</v>
      </c>
      <c r="K44" s="288"/>
      <c r="L44" s="88"/>
      <c r="M44" s="89">
        <f t="shared" ref="M44:M66" si="5">L44*K44</f>
        <v>0</v>
      </c>
      <c r="N44" s="288"/>
      <c r="O44" s="88">
        <f>'Lista de precios'!G7</f>
        <v>0</v>
      </c>
      <c r="P44" s="89">
        <f t="shared" ref="P44:P67" si="6">N44*O44</f>
        <v>0</v>
      </c>
      <c r="Q44" s="288"/>
      <c r="R44" s="88">
        <f t="shared" ref="R44:R67" si="7">O44</f>
        <v>0</v>
      </c>
      <c r="S44" s="89">
        <f t="shared" ref="S44:S67" si="8">R44*Q44</f>
        <v>0</v>
      </c>
      <c r="T44" s="288"/>
      <c r="U44" s="88">
        <f>'Lista de precios'!I7</f>
        <v>0</v>
      </c>
      <c r="V44" s="89">
        <f t="shared" ref="V44:V67" si="9">T44*U44</f>
        <v>0</v>
      </c>
      <c r="W44" s="288"/>
      <c r="X44" s="88">
        <f t="shared" ref="X44:X67" si="10">U44</f>
        <v>0</v>
      </c>
      <c r="Y44" s="89">
        <f t="shared" ref="Y44:Y67" si="11">X44*W44</f>
        <v>0</v>
      </c>
      <c r="Z44" s="288"/>
      <c r="AA44" s="88">
        <f>'Lista de precios'!K7</f>
        <v>0</v>
      </c>
      <c r="AB44" s="89">
        <f t="shared" ref="AB44:AB67" si="12">Z44*AA44</f>
        <v>0</v>
      </c>
      <c r="AC44" s="288"/>
      <c r="AD44" s="88">
        <f t="shared" ref="AD44:AD67" si="13">AA44</f>
        <v>0</v>
      </c>
      <c r="AE44" s="89">
        <f t="shared" ref="AE44:AE67" si="14">AD44*AC44</f>
        <v>0</v>
      </c>
      <c r="AF44" s="288"/>
      <c r="AG44" s="88">
        <f>'Lista de precios'!Q7</f>
        <v>0</v>
      </c>
      <c r="AH44" s="89">
        <f t="shared" ref="AH44:AH67" si="15">AF44*AG44</f>
        <v>0</v>
      </c>
      <c r="AI44" s="288"/>
      <c r="AJ44" s="88">
        <f t="shared" ref="AJ44:AJ67" si="16">AG44</f>
        <v>0</v>
      </c>
      <c r="AK44" s="89">
        <f t="shared" ref="AK44:AK67" si="17">AJ44*AI44</f>
        <v>0</v>
      </c>
    </row>
    <row r="45" spans="1:37" ht="15.75" customHeight="1">
      <c r="A45" s="287" t="s">
        <v>19</v>
      </c>
      <c r="B45" s="367"/>
      <c r="C45" s="368">
        <f>'Lista de precios'!C8</f>
        <v>1231.05</v>
      </c>
      <c r="D45" s="369">
        <f t="shared" si="1"/>
        <v>0</v>
      </c>
      <c r="E45" s="370"/>
      <c r="F45" s="368">
        <f t="shared" si="2"/>
        <v>1231.05</v>
      </c>
      <c r="G45" s="369">
        <f t="shared" si="3"/>
        <v>0</v>
      </c>
      <c r="H45" s="288"/>
      <c r="I45" s="88">
        <f>'Lista de precios'!E8</f>
        <v>0</v>
      </c>
      <c r="J45" s="89">
        <f t="shared" si="4"/>
        <v>0</v>
      </c>
      <c r="K45" s="288"/>
      <c r="L45" s="88"/>
      <c r="M45" s="89">
        <f t="shared" si="5"/>
        <v>0</v>
      </c>
      <c r="N45" s="288"/>
      <c r="O45" s="88">
        <f>'Lista de precios'!G8</f>
        <v>0</v>
      </c>
      <c r="P45" s="89">
        <f t="shared" si="6"/>
        <v>0</v>
      </c>
      <c r="Q45" s="288"/>
      <c r="R45" s="88">
        <f t="shared" si="7"/>
        <v>0</v>
      </c>
      <c r="S45" s="89">
        <f t="shared" si="8"/>
        <v>0</v>
      </c>
      <c r="T45" s="288"/>
      <c r="U45" s="88">
        <f>'Lista de precios'!I8</f>
        <v>0</v>
      </c>
      <c r="V45" s="89">
        <f t="shared" si="9"/>
        <v>0</v>
      </c>
      <c r="W45" s="288"/>
      <c r="X45" s="88">
        <f t="shared" si="10"/>
        <v>0</v>
      </c>
      <c r="Y45" s="89">
        <f t="shared" si="11"/>
        <v>0</v>
      </c>
      <c r="Z45" s="288"/>
      <c r="AA45" s="88">
        <f>'Lista de precios'!K8</f>
        <v>0</v>
      </c>
      <c r="AB45" s="89">
        <f t="shared" si="12"/>
        <v>0</v>
      </c>
      <c r="AC45" s="288"/>
      <c r="AD45" s="88">
        <f t="shared" si="13"/>
        <v>0</v>
      </c>
      <c r="AE45" s="89">
        <f t="shared" si="14"/>
        <v>0</v>
      </c>
      <c r="AF45" s="288"/>
      <c r="AG45" s="88">
        <f>'Lista de precios'!Q8</f>
        <v>0</v>
      </c>
      <c r="AH45" s="89">
        <f t="shared" si="15"/>
        <v>0</v>
      </c>
      <c r="AI45" s="288"/>
      <c r="AJ45" s="88">
        <f t="shared" si="16"/>
        <v>0</v>
      </c>
      <c r="AK45" s="89">
        <f t="shared" si="17"/>
        <v>0</v>
      </c>
    </row>
    <row r="46" spans="1:37" ht="15.75" customHeight="1">
      <c r="A46" s="287" t="s">
        <v>20</v>
      </c>
      <c r="B46" s="367"/>
      <c r="C46" s="368">
        <f>'Lista de precios'!C9</f>
        <v>1273.5</v>
      </c>
      <c r="D46" s="369">
        <f t="shared" si="1"/>
        <v>0</v>
      </c>
      <c r="E46" s="371">
        <v>2</v>
      </c>
      <c r="F46" s="368">
        <f t="shared" si="2"/>
        <v>1273.5</v>
      </c>
      <c r="G46" s="369">
        <f t="shared" si="3"/>
        <v>2547</v>
      </c>
      <c r="H46" s="288"/>
      <c r="I46" s="88">
        <f>'Lista de precios'!E9</f>
        <v>0</v>
      </c>
      <c r="J46" s="89">
        <f t="shared" si="4"/>
        <v>0</v>
      </c>
      <c r="K46" s="288"/>
      <c r="L46" s="88"/>
      <c r="M46" s="89">
        <f t="shared" si="5"/>
        <v>0</v>
      </c>
      <c r="N46" s="288"/>
      <c r="O46" s="88">
        <f>'Lista de precios'!G9</f>
        <v>0</v>
      </c>
      <c r="P46" s="89">
        <f t="shared" si="6"/>
        <v>0</v>
      </c>
      <c r="Q46" s="288"/>
      <c r="R46" s="88">
        <f t="shared" si="7"/>
        <v>0</v>
      </c>
      <c r="S46" s="89">
        <f t="shared" si="8"/>
        <v>0</v>
      </c>
      <c r="T46" s="289"/>
      <c r="U46" s="88">
        <f>'Lista de precios'!I9</f>
        <v>0</v>
      </c>
      <c r="V46" s="89">
        <f t="shared" si="9"/>
        <v>0</v>
      </c>
      <c r="W46" s="288"/>
      <c r="X46" s="88">
        <f t="shared" si="10"/>
        <v>0</v>
      </c>
      <c r="Y46" s="89">
        <f t="shared" si="11"/>
        <v>0</v>
      </c>
      <c r="Z46" s="288"/>
      <c r="AA46" s="88">
        <f>'Lista de precios'!K9</f>
        <v>0</v>
      </c>
      <c r="AB46" s="89">
        <f t="shared" si="12"/>
        <v>0</v>
      </c>
      <c r="AC46" s="289"/>
      <c r="AD46" s="88">
        <f t="shared" si="13"/>
        <v>0</v>
      </c>
      <c r="AE46" s="89">
        <f t="shared" si="14"/>
        <v>0</v>
      </c>
      <c r="AF46" s="288"/>
      <c r="AG46" s="88">
        <f>'Lista de precios'!Q9</f>
        <v>0</v>
      </c>
      <c r="AH46" s="89">
        <f t="shared" si="15"/>
        <v>0</v>
      </c>
      <c r="AI46" s="289"/>
      <c r="AJ46" s="88">
        <f t="shared" si="16"/>
        <v>0</v>
      </c>
      <c r="AK46" s="89">
        <f t="shared" si="17"/>
        <v>0</v>
      </c>
    </row>
    <row r="47" spans="1:37" ht="15.75" customHeight="1">
      <c r="A47" s="287" t="s">
        <v>21</v>
      </c>
      <c r="B47" s="367"/>
      <c r="C47" s="368">
        <f>'Lista de precios'!C10</f>
        <v>4775.625</v>
      </c>
      <c r="D47" s="369">
        <f t="shared" si="1"/>
        <v>0</v>
      </c>
      <c r="E47" s="370"/>
      <c r="F47" s="368">
        <f t="shared" si="2"/>
        <v>4775.625</v>
      </c>
      <c r="G47" s="369">
        <f t="shared" si="3"/>
        <v>0</v>
      </c>
      <c r="H47" s="288"/>
      <c r="I47" s="88">
        <f>'Lista de precios'!E10</f>
        <v>0</v>
      </c>
      <c r="J47" s="89">
        <f t="shared" si="4"/>
        <v>0</v>
      </c>
      <c r="K47" s="288"/>
      <c r="L47" s="88"/>
      <c r="M47" s="89">
        <f t="shared" si="5"/>
        <v>0</v>
      </c>
      <c r="N47" s="288"/>
      <c r="O47" s="88">
        <f>'Lista de precios'!G10</f>
        <v>0</v>
      </c>
      <c r="P47" s="89">
        <f t="shared" si="6"/>
        <v>0</v>
      </c>
      <c r="Q47" s="288"/>
      <c r="R47" s="88">
        <f t="shared" si="7"/>
        <v>0</v>
      </c>
      <c r="S47" s="89">
        <f t="shared" si="8"/>
        <v>0</v>
      </c>
      <c r="T47" s="288"/>
      <c r="U47" s="88">
        <f>'Lista de precios'!I10</f>
        <v>0</v>
      </c>
      <c r="V47" s="89">
        <f t="shared" si="9"/>
        <v>0</v>
      </c>
      <c r="W47" s="288"/>
      <c r="X47" s="88">
        <f t="shared" si="10"/>
        <v>0</v>
      </c>
      <c r="Y47" s="89">
        <f t="shared" si="11"/>
        <v>0</v>
      </c>
      <c r="Z47" s="288"/>
      <c r="AA47" s="88">
        <f>'Lista de precios'!K10</f>
        <v>0</v>
      </c>
      <c r="AB47" s="89">
        <f t="shared" si="12"/>
        <v>0</v>
      </c>
      <c r="AC47" s="288"/>
      <c r="AD47" s="88">
        <f t="shared" si="13"/>
        <v>0</v>
      </c>
      <c r="AE47" s="89">
        <f t="shared" si="14"/>
        <v>0</v>
      </c>
      <c r="AF47" s="288"/>
      <c r="AG47" s="88">
        <f>'Lista de precios'!Q10</f>
        <v>0</v>
      </c>
      <c r="AH47" s="89">
        <f t="shared" si="15"/>
        <v>0</v>
      </c>
      <c r="AI47" s="288"/>
      <c r="AJ47" s="88">
        <f t="shared" si="16"/>
        <v>0</v>
      </c>
      <c r="AK47" s="89">
        <f t="shared" si="17"/>
        <v>0</v>
      </c>
    </row>
    <row r="48" spans="1:37" ht="15.75" customHeight="1">
      <c r="A48" s="287" t="s">
        <v>22</v>
      </c>
      <c r="B48" s="367"/>
      <c r="C48" s="368">
        <f>'Lista de precios'!C11</f>
        <v>4775.625</v>
      </c>
      <c r="D48" s="369">
        <f t="shared" si="1"/>
        <v>0</v>
      </c>
      <c r="E48" s="372"/>
      <c r="F48" s="368">
        <f t="shared" si="2"/>
        <v>4775.625</v>
      </c>
      <c r="G48" s="369">
        <f t="shared" si="3"/>
        <v>0</v>
      </c>
      <c r="H48" s="288"/>
      <c r="I48" s="88">
        <f>'Lista de precios'!E11</f>
        <v>0</v>
      </c>
      <c r="J48" s="98">
        <f t="shared" si="4"/>
        <v>0</v>
      </c>
      <c r="K48" s="288"/>
      <c r="L48" s="88"/>
      <c r="M48" s="89">
        <f t="shared" si="5"/>
        <v>0</v>
      </c>
      <c r="N48" s="288"/>
      <c r="O48" s="88">
        <f>'Lista de precios'!G11</f>
        <v>0</v>
      </c>
      <c r="P48" s="98">
        <f t="shared" si="6"/>
        <v>0</v>
      </c>
      <c r="Q48" s="288"/>
      <c r="R48" s="88">
        <f t="shared" si="7"/>
        <v>0</v>
      </c>
      <c r="S48" s="89">
        <f t="shared" si="8"/>
        <v>0</v>
      </c>
      <c r="T48" s="288"/>
      <c r="U48" s="88">
        <f>'Lista de precios'!I11</f>
        <v>0</v>
      </c>
      <c r="V48" s="98">
        <f t="shared" si="9"/>
        <v>0</v>
      </c>
      <c r="W48" s="288"/>
      <c r="X48" s="88">
        <f t="shared" si="10"/>
        <v>0</v>
      </c>
      <c r="Y48" s="89">
        <f t="shared" si="11"/>
        <v>0</v>
      </c>
      <c r="Z48" s="288"/>
      <c r="AA48" s="88">
        <f>'Lista de precios'!K11</f>
        <v>0</v>
      </c>
      <c r="AB48" s="98">
        <f t="shared" si="12"/>
        <v>0</v>
      </c>
      <c r="AC48" s="288"/>
      <c r="AD48" s="88">
        <f t="shared" si="13"/>
        <v>0</v>
      </c>
      <c r="AE48" s="89">
        <f t="shared" si="14"/>
        <v>0</v>
      </c>
      <c r="AF48" s="288"/>
      <c r="AG48" s="88">
        <f>'Lista de precios'!Q11</f>
        <v>0</v>
      </c>
      <c r="AH48" s="98">
        <f t="shared" si="15"/>
        <v>0</v>
      </c>
      <c r="AI48" s="288"/>
      <c r="AJ48" s="88">
        <f t="shared" si="16"/>
        <v>0</v>
      </c>
      <c r="AK48" s="89">
        <f t="shared" si="17"/>
        <v>0</v>
      </c>
    </row>
    <row r="49" spans="1:37" ht="15.75" customHeight="1">
      <c r="A49" s="287" t="s">
        <v>23</v>
      </c>
      <c r="B49" s="367"/>
      <c r="C49" s="368">
        <f>'Lista de precios'!C12</f>
        <v>4987.875</v>
      </c>
      <c r="D49" s="369">
        <f t="shared" si="1"/>
        <v>0</v>
      </c>
      <c r="E49" s="367"/>
      <c r="F49" s="368">
        <f t="shared" si="2"/>
        <v>4987.875</v>
      </c>
      <c r="G49" s="369">
        <f t="shared" si="3"/>
        <v>0</v>
      </c>
      <c r="H49" s="288"/>
      <c r="I49" s="88">
        <f>'Lista de precios'!E12</f>
        <v>0</v>
      </c>
      <c r="J49" s="98">
        <f t="shared" si="4"/>
        <v>0</v>
      </c>
      <c r="K49" s="288"/>
      <c r="L49" s="88"/>
      <c r="M49" s="89">
        <f t="shared" si="5"/>
        <v>0</v>
      </c>
      <c r="N49" s="288"/>
      <c r="O49" s="88">
        <f>'Lista de precios'!G12</f>
        <v>0</v>
      </c>
      <c r="P49" s="98">
        <f t="shared" si="6"/>
        <v>0</v>
      </c>
      <c r="Q49" s="288"/>
      <c r="R49" s="88">
        <f t="shared" si="7"/>
        <v>0</v>
      </c>
      <c r="S49" s="89">
        <f t="shared" si="8"/>
        <v>0</v>
      </c>
      <c r="T49" s="288"/>
      <c r="U49" s="88">
        <f>'Lista de precios'!I12</f>
        <v>0</v>
      </c>
      <c r="V49" s="98">
        <f t="shared" si="9"/>
        <v>0</v>
      </c>
      <c r="W49" s="288"/>
      <c r="X49" s="88">
        <f t="shared" si="10"/>
        <v>0</v>
      </c>
      <c r="Y49" s="89">
        <f t="shared" si="11"/>
        <v>0</v>
      </c>
      <c r="Z49" s="288"/>
      <c r="AA49" s="88">
        <f>'Lista de precios'!K12</f>
        <v>0</v>
      </c>
      <c r="AB49" s="98">
        <f t="shared" si="12"/>
        <v>0</v>
      </c>
      <c r="AC49" s="289"/>
      <c r="AD49" s="88">
        <f t="shared" si="13"/>
        <v>0</v>
      </c>
      <c r="AE49" s="89">
        <f t="shared" si="14"/>
        <v>0</v>
      </c>
      <c r="AF49" s="288"/>
      <c r="AG49" s="88">
        <f>'Lista de precios'!Q12</f>
        <v>0</v>
      </c>
      <c r="AH49" s="98">
        <f t="shared" si="15"/>
        <v>0</v>
      </c>
      <c r="AI49" s="289"/>
      <c r="AJ49" s="88">
        <f t="shared" si="16"/>
        <v>0</v>
      </c>
      <c r="AK49" s="89">
        <f t="shared" si="17"/>
        <v>0</v>
      </c>
    </row>
    <row r="50" spans="1:37" ht="15.75" customHeight="1">
      <c r="A50" s="287" t="s">
        <v>24</v>
      </c>
      <c r="B50" s="367"/>
      <c r="C50" s="368">
        <f>'Lista de precios'!C13</f>
        <v>477.5625</v>
      </c>
      <c r="D50" s="369">
        <f t="shared" si="1"/>
        <v>0</v>
      </c>
      <c r="E50" s="372">
        <v>4</v>
      </c>
      <c r="F50" s="368">
        <f t="shared" si="2"/>
        <v>477.5625</v>
      </c>
      <c r="G50" s="369">
        <f t="shared" si="3"/>
        <v>1910.25</v>
      </c>
      <c r="H50" s="288"/>
      <c r="I50" s="88">
        <f>'Lista de precios'!E13</f>
        <v>0</v>
      </c>
      <c r="J50" s="98">
        <f t="shared" si="4"/>
        <v>0</v>
      </c>
      <c r="K50" s="288"/>
      <c r="L50" s="88"/>
      <c r="M50" s="89">
        <f t="shared" si="5"/>
        <v>0</v>
      </c>
      <c r="N50" s="288"/>
      <c r="O50" s="88">
        <f>'Lista de precios'!G13</f>
        <v>0</v>
      </c>
      <c r="P50" s="98">
        <f t="shared" si="6"/>
        <v>0</v>
      </c>
      <c r="Q50" s="288"/>
      <c r="R50" s="88">
        <f t="shared" si="7"/>
        <v>0</v>
      </c>
      <c r="S50" s="89">
        <f t="shared" si="8"/>
        <v>0</v>
      </c>
      <c r="T50" s="288"/>
      <c r="U50" s="88">
        <f>'Lista de precios'!I13</f>
        <v>0</v>
      </c>
      <c r="V50" s="98">
        <f t="shared" si="9"/>
        <v>0</v>
      </c>
      <c r="W50" s="288"/>
      <c r="X50" s="88">
        <f t="shared" si="10"/>
        <v>0</v>
      </c>
      <c r="Y50" s="89">
        <f t="shared" si="11"/>
        <v>0</v>
      </c>
      <c r="Z50" s="288"/>
      <c r="AA50" s="88">
        <f>'Lista de precios'!K13</f>
        <v>0</v>
      </c>
      <c r="AB50" s="98">
        <f t="shared" si="12"/>
        <v>0</v>
      </c>
      <c r="AC50" s="289"/>
      <c r="AD50" s="88">
        <f t="shared" si="13"/>
        <v>0</v>
      </c>
      <c r="AE50" s="89">
        <f t="shared" si="14"/>
        <v>0</v>
      </c>
      <c r="AF50" s="288"/>
      <c r="AG50" s="88">
        <f>'Lista de precios'!Q13</f>
        <v>0</v>
      </c>
      <c r="AH50" s="98">
        <f t="shared" si="15"/>
        <v>0</v>
      </c>
      <c r="AI50" s="289"/>
      <c r="AJ50" s="88">
        <f t="shared" si="16"/>
        <v>0</v>
      </c>
      <c r="AK50" s="89">
        <f t="shared" si="17"/>
        <v>0</v>
      </c>
    </row>
    <row r="51" spans="1:37" ht="15.75" customHeight="1">
      <c r="A51" s="287" t="s">
        <v>25</v>
      </c>
      <c r="B51" s="367"/>
      <c r="C51" s="368">
        <f>'Lista de precios'!C14</f>
        <v>742.875</v>
      </c>
      <c r="D51" s="369">
        <f t="shared" si="1"/>
        <v>0</v>
      </c>
      <c r="E51" s="372">
        <v>3</v>
      </c>
      <c r="F51" s="368">
        <f t="shared" si="2"/>
        <v>742.875</v>
      </c>
      <c r="G51" s="369">
        <f t="shared" si="3"/>
        <v>2228.625</v>
      </c>
      <c r="H51" s="288"/>
      <c r="I51" s="88">
        <f>'Lista de precios'!E14</f>
        <v>0</v>
      </c>
      <c r="J51" s="98">
        <f t="shared" si="4"/>
        <v>0</v>
      </c>
      <c r="K51" s="288"/>
      <c r="L51" s="88"/>
      <c r="M51" s="89">
        <f t="shared" si="5"/>
        <v>0</v>
      </c>
      <c r="N51" s="288"/>
      <c r="O51" s="88">
        <f>'Lista de precios'!G14</f>
        <v>0</v>
      </c>
      <c r="P51" s="98">
        <f t="shared" si="6"/>
        <v>0</v>
      </c>
      <c r="Q51" s="288"/>
      <c r="R51" s="88">
        <f t="shared" si="7"/>
        <v>0</v>
      </c>
      <c r="S51" s="89">
        <f t="shared" si="8"/>
        <v>0</v>
      </c>
      <c r="T51" s="288"/>
      <c r="U51" s="88">
        <f>'Lista de precios'!I14</f>
        <v>0</v>
      </c>
      <c r="V51" s="98">
        <f t="shared" si="9"/>
        <v>0</v>
      </c>
      <c r="W51" s="288"/>
      <c r="X51" s="88">
        <f t="shared" si="10"/>
        <v>0</v>
      </c>
      <c r="Y51" s="89">
        <f t="shared" si="11"/>
        <v>0</v>
      </c>
      <c r="Z51" s="288"/>
      <c r="AA51" s="88">
        <f>'Lista de precios'!K14</f>
        <v>0</v>
      </c>
      <c r="AB51" s="98">
        <f t="shared" si="12"/>
        <v>0</v>
      </c>
      <c r="AC51" s="288"/>
      <c r="AD51" s="88">
        <f t="shared" si="13"/>
        <v>0</v>
      </c>
      <c r="AE51" s="89">
        <f t="shared" si="14"/>
        <v>0</v>
      </c>
      <c r="AF51" s="288"/>
      <c r="AG51" s="88">
        <f>'Lista de precios'!Q14</f>
        <v>0</v>
      </c>
      <c r="AH51" s="98">
        <f t="shared" si="15"/>
        <v>0</v>
      </c>
      <c r="AI51" s="288"/>
      <c r="AJ51" s="88">
        <f t="shared" si="16"/>
        <v>0</v>
      </c>
      <c r="AK51" s="89">
        <f t="shared" si="17"/>
        <v>0</v>
      </c>
    </row>
    <row r="52" spans="1:37" ht="15.75" customHeight="1">
      <c r="A52" s="287" t="s">
        <v>26</v>
      </c>
      <c r="B52" s="367"/>
      <c r="C52" s="368">
        <f>'Lista de precios'!C15</f>
        <v>2207.4</v>
      </c>
      <c r="D52" s="369">
        <f t="shared" si="1"/>
        <v>0</v>
      </c>
      <c r="E52" s="367"/>
      <c r="F52" s="368">
        <f t="shared" si="2"/>
        <v>2207.4</v>
      </c>
      <c r="G52" s="369">
        <f t="shared" si="3"/>
        <v>0</v>
      </c>
      <c r="H52" s="288"/>
      <c r="I52" s="88">
        <f>'Lista de precios'!E15</f>
        <v>0</v>
      </c>
      <c r="J52" s="98">
        <f t="shared" si="4"/>
        <v>0</v>
      </c>
      <c r="K52" s="288"/>
      <c r="L52" s="88"/>
      <c r="M52" s="89">
        <f t="shared" si="5"/>
        <v>0</v>
      </c>
      <c r="N52" s="288"/>
      <c r="O52" s="88">
        <f>'Lista de precios'!G15</f>
        <v>0</v>
      </c>
      <c r="P52" s="98">
        <f t="shared" si="6"/>
        <v>0</v>
      </c>
      <c r="Q52" s="288"/>
      <c r="R52" s="88">
        <f t="shared" si="7"/>
        <v>0</v>
      </c>
      <c r="S52" s="89">
        <f t="shared" si="8"/>
        <v>0</v>
      </c>
      <c r="T52" s="288"/>
      <c r="U52" s="88">
        <f>'Lista de precios'!I15</f>
        <v>0</v>
      </c>
      <c r="V52" s="98">
        <f t="shared" si="9"/>
        <v>0</v>
      </c>
      <c r="W52" s="288"/>
      <c r="X52" s="88">
        <f t="shared" si="10"/>
        <v>0</v>
      </c>
      <c r="Y52" s="89">
        <f t="shared" si="11"/>
        <v>0</v>
      </c>
      <c r="Z52" s="288"/>
      <c r="AA52" s="88">
        <f>'Lista de precios'!K15</f>
        <v>0</v>
      </c>
      <c r="AB52" s="98">
        <f t="shared" si="12"/>
        <v>0</v>
      </c>
      <c r="AC52" s="288"/>
      <c r="AD52" s="88">
        <f t="shared" si="13"/>
        <v>0</v>
      </c>
      <c r="AE52" s="89">
        <f t="shared" si="14"/>
        <v>0</v>
      </c>
      <c r="AF52" s="288"/>
      <c r="AG52" s="88">
        <f>'Lista de precios'!Q15</f>
        <v>0</v>
      </c>
      <c r="AH52" s="98">
        <f t="shared" si="15"/>
        <v>0</v>
      </c>
      <c r="AI52" s="288"/>
      <c r="AJ52" s="88">
        <f t="shared" si="16"/>
        <v>0</v>
      </c>
      <c r="AK52" s="89">
        <f t="shared" si="17"/>
        <v>0</v>
      </c>
    </row>
    <row r="53" spans="1:37" ht="15.75" customHeight="1">
      <c r="A53" s="287" t="s">
        <v>27</v>
      </c>
      <c r="B53" s="367"/>
      <c r="C53" s="368">
        <f>'Lista de precios'!C16</f>
        <v>4733.1750000000002</v>
      </c>
      <c r="D53" s="369">
        <f t="shared" si="1"/>
        <v>0</v>
      </c>
      <c r="E53" s="367"/>
      <c r="F53" s="368">
        <f t="shared" si="2"/>
        <v>4733.1750000000002</v>
      </c>
      <c r="G53" s="369">
        <f t="shared" si="3"/>
        <v>0</v>
      </c>
      <c r="H53" s="288"/>
      <c r="I53" s="88">
        <f>'Lista de precios'!E16</f>
        <v>0</v>
      </c>
      <c r="J53" s="98">
        <f t="shared" si="4"/>
        <v>0</v>
      </c>
      <c r="K53" s="288"/>
      <c r="L53" s="88"/>
      <c r="M53" s="89">
        <f t="shared" si="5"/>
        <v>0</v>
      </c>
      <c r="N53" s="288"/>
      <c r="O53" s="88">
        <f>'Lista de precios'!G16</f>
        <v>0</v>
      </c>
      <c r="P53" s="98">
        <f t="shared" si="6"/>
        <v>0</v>
      </c>
      <c r="Q53" s="288"/>
      <c r="R53" s="88">
        <f t="shared" si="7"/>
        <v>0</v>
      </c>
      <c r="S53" s="89">
        <f t="shared" si="8"/>
        <v>0</v>
      </c>
      <c r="T53" s="288"/>
      <c r="U53" s="88">
        <f>'Lista de precios'!I16</f>
        <v>0</v>
      </c>
      <c r="V53" s="98">
        <f t="shared" si="9"/>
        <v>0</v>
      </c>
      <c r="W53" s="288"/>
      <c r="X53" s="88">
        <f t="shared" si="10"/>
        <v>0</v>
      </c>
      <c r="Y53" s="89">
        <f t="shared" si="11"/>
        <v>0</v>
      </c>
      <c r="Z53" s="288"/>
      <c r="AA53" s="88">
        <f>'Lista de precios'!K16</f>
        <v>0</v>
      </c>
      <c r="AB53" s="98">
        <f t="shared" si="12"/>
        <v>0</v>
      </c>
      <c r="AC53" s="288"/>
      <c r="AD53" s="88">
        <f t="shared" si="13"/>
        <v>0</v>
      </c>
      <c r="AE53" s="89">
        <f t="shared" si="14"/>
        <v>0</v>
      </c>
      <c r="AF53" s="288"/>
      <c r="AG53" s="88">
        <f>'Lista de precios'!Q16</f>
        <v>0</v>
      </c>
      <c r="AH53" s="98">
        <f t="shared" si="15"/>
        <v>0</v>
      </c>
      <c r="AI53" s="288"/>
      <c r="AJ53" s="88">
        <f t="shared" si="16"/>
        <v>0</v>
      </c>
      <c r="AK53" s="89">
        <f t="shared" si="17"/>
        <v>0</v>
      </c>
    </row>
    <row r="54" spans="1:37" ht="15.75" customHeight="1">
      <c r="A54" s="287" t="s">
        <v>28</v>
      </c>
      <c r="B54" s="367"/>
      <c r="C54" s="368">
        <f>'Lista de precios'!C17</f>
        <v>742.875</v>
      </c>
      <c r="D54" s="369">
        <f t="shared" si="1"/>
        <v>0</v>
      </c>
      <c r="E54" s="367"/>
      <c r="F54" s="368">
        <f t="shared" si="2"/>
        <v>742.875</v>
      </c>
      <c r="G54" s="369">
        <f t="shared" si="3"/>
        <v>0</v>
      </c>
      <c r="H54" s="288"/>
      <c r="I54" s="88">
        <f>'Lista de precios'!E17</f>
        <v>0</v>
      </c>
      <c r="J54" s="98">
        <f t="shared" si="4"/>
        <v>0</v>
      </c>
      <c r="K54" s="288"/>
      <c r="L54" s="88"/>
      <c r="M54" s="89">
        <f t="shared" si="5"/>
        <v>0</v>
      </c>
      <c r="N54" s="288"/>
      <c r="O54" s="88">
        <f>'Lista de precios'!G17</f>
        <v>0</v>
      </c>
      <c r="P54" s="98">
        <f t="shared" si="6"/>
        <v>0</v>
      </c>
      <c r="Q54" s="288"/>
      <c r="R54" s="88">
        <f t="shared" si="7"/>
        <v>0</v>
      </c>
      <c r="S54" s="89">
        <f t="shared" si="8"/>
        <v>0</v>
      </c>
      <c r="T54" s="288"/>
      <c r="U54" s="88">
        <f>'Lista de precios'!I17</f>
        <v>0</v>
      </c>
      <c r="V54" s="98">
        <f t="shared" si="9"/>
        <v>0</v>
      </c>
      <c r="W54" s="288"/>
      <c r="X54" s="88">
        <f t="shared" si="10"/>
        <v>0</v>
      </c>
      <c r="Y54" s="89">
        <f t="shared" si="11"/>
        <v>0</v>
      </c>
      <c r="Z54" s="288"/>
      <c r="AA54" s="88">
        <f>'Lista de precios'!K17</f>
        <v>0</v>
      </c>
      <c r="AB54" s="98">
        <f t="shared" si="12"/>
        <v>0</v>
      </c>
      <c r="AC54" s="288"/>
      <c r="AD54" s="88">
        <f t="shared" si="13"/>
        <v>0</v>
      </c>
      <c r="AE54" s="89">
        <f t="shared" si="14"/>
        <v>0</v>
      </c>
      <c r="AF54" s="288"/>
      <c r="AG54" s="88">
        <f>'Lista de precios'!Q17</f>
        <v>0</v>
      </c>
      <c r="AH54" s="98">
        <f t="shared" si="15"/>
        <v>0</v>
      </c>
      <c r="AI54" s="288"/>
      <c r="AJ54" s="88">
        <f t="shared" si="16"/>
        <v>0</v>
      </c>
      <c r="AK54" s="89">
        <f t="shared" si="17"/>
        <v>0</v>
      </c>
    </row>
    <row r="55" spans="1:37" ht="15.75" customHeight="1">
      <c r="A55" s="287" t="s">
        <v>29</v>
      </c>
      <c r="B55" s="367"/>
      <c r="C55" s="368">
        <f>'Lista de precios'!C18</f>
        <v>3289.875</v>
      </c>
      <c r="D55" s="369">
        <f t="shared" si="1"/>
        <v>0</v>
      </c>
      <c r="E55" s="372">
        <v>1</v>
      </c>
      <c r="F55" s="368">
        <f t="shared" si="2"/>
        <v>3289.875</v>
      </c>
      <c r="G55" s="369">
        <f t="shared" si="3"/>
        <v>3289.875</v>
      </c>
      <c r="H55" s="288"/>
      <c r="I55" s="88">
        <f>'Lista de precios'!E18</f>
        <v>0</v>
      </c>
      <c r="J55" s="98">
        <f t="shared" si="4"/>
        <v>0</v>
      </c>
      <c r="K55" s="288"/>
      <c r="L55" s="88"/>
      <c r="M55" s="89">
        <f t="shared" si="5"/>
        <v>0</v>
      </c>
      <c r="N55" s="288"/>
      <c r="O55" s="88">
        <f>'Lista de precios'!G18</f>
        <v>0</v>
      </c>
      <c r="P55" s="98">
        <f t="shared" si="6"/>
        <v>0</v>
      </c>
      <c r="Q55" s="288"/>
      <c r="R55" s="88">
        <f t="shared" si="7"/>
        <v>0</v>
      </c>
      <c r="S55" s="89">
        <f t="shared" si="8"/>
        <v>0</v>
      </c>
      <c r="T55" s="288"/>
      <c r="U55" s="88">
        <f>'Lista de precios'!I18</f>
        <v>0</v>
      </c>
      <c r="V55" s="98">
        <f t="shared" si="9"/>
        <v>0</v>
      </c>
      <c r="W55" s="288"/>
      <c r="X55" s="88">
        <f t="shared" si="10"/>
        <v>0</v>
      </c>
      <c r="Y55" s="89">
        <f t="shared" si="11"/>
        <v>0</v>
      </c>
      <c r="Z55" s="288"/>
      <c r="AA55" s="88">
        <f>'Lista de precios'!K18</f>
        <v>0</v>
      </c>
      <c r="AB55" s="98">
        <f t="shared" si="12"/>
        <v>0</v>
      </c>
      <c r="AC55" s="288"/>
      <c r="AD55" s="88">
        <f t="shared" si="13"/>
        <v>0</v>
      </c>
      <c r="AE55" s="89">
        <f t="shared" si="14"/>
        <v>0</v>
      </c>
      <c r="AF55" s="288"/>
      <c r="AG55" s="88">
        <f>'Lista de precios'!Q18</f>
        <v>0</v>
      </c>
      <c r="AH55" s="98">
        <f t="shared" si="15"/>
        <v>0</v>
      </c>
      <c r="AI55" s="288"/>
      <c r="AJ55" s="88">
        <f t="shared" si="16"/>
        <v>0</v>
      </c>
      <c r="AK55" s="89">
        <f t="shared" si="17"/>
        <v>0</v>
      </c>
    </row>
    <row r="56" spans="1:37" ht="15.75" customHeight="1">
      <c r="A56" s="287" t="s">
        <v>30</v>
      </c>
      <c r="B56" s="367"/>
      <c r="C56" s="368">
        <f>'Lista de precios'!C19</f>
        <v>530.625</v>
      </c>
      <c r="D56" s="369">
        <f t="shared" si="1"/>
        <v>0</v>
      </c>
      <c r="E56" s="372"/>
      <c r="F56" s="368">
        <f t="shared" si="2"/>
        <v>530.625</v>
      </c>
      <c r="G56" s="369">
        <f t="shared" si="3"/>
        <v>0</v>
      </c>
      <c r="H56" s="288"/>
      <c r="I56" s="88">
        <f>'Lista de precios'!E19</f>
        <v>0</v>
      </c>
      <c r="J56" s="98">
        <f t="shared" si="4"/>
        <v>0</v>
      </c>
      <c r="K56" s="288"/>
      <c r="L56" s="88"/>
      <c r="M56" s="89">
        <f t="shared" si="5"/>
        <v>0</v>
      </c>
      <c r="N56" s="288"/>
      <c r="O56" s="88">
        <f>'Lista de precios'!G19</f>
        <v>0</v>
      </c>
      <c r="P56" s="98">
        <f t="shared" si="6"/>
        <v>0</v>
      </c>
      <c r="Q56" s="288"/>
      <c r="R56" s="88">
        <f t="shared" si="7"/>
        <v>0</v>
      </c>
      <c r="S56" s="89">
        <f t="shared" si="8"/>
        <v>0</v>
      </c>
      <c r="T56" s="288"/>
      <c r="U56" s="88">
        <f>'Lista de precios'!I19</f>
        <v>0</v>
      </c>
      <c r="V56" s="98">
        <f t="shared" si="9"/>
        <v>0</v>
      </c>
      <c r="W56" s="288"/>
      <c r="X56" s="88">
        <f t="shared" si="10"/>
        <v>0</v>
      </c>
      <c r="Y56" s="89">
        <f t="shared" si="11"/>
        <v>0</v>
      </c>
      <c r="Z56" s="288"/>
      <c r="AA56" s="88">
        <f>'Lista de precios'!K19</f>
        <v>0</v>
      </c>
      <c r="AB56" s="98">
        <f t="shared" si="12"/>
        <v>0</v>
      </c>
      <c r="AC56" s="288"/>
      <c r="AD56" s="88">
        <f t="shared" si="13"/>
        <v>0</v>
      </c>
      <c r="AE56" s="89">
        <f t="shared" si="14"/>
        <v>0</v>
      </c>
      <c r="AF56" s="288"/>
      <c r="AG56" s="88">
        <f>'Lista de precios'!Q19</f>
        <v>0</v>
      </c>
      <c r="AH56" s="98">
        <f t="shared" si="15"/>
        <v>0</v>
      </c>
      <c r="AI56" s="288"/>
      <c r="AJ56" s="88">
        <f t="shared" si="16"/>
        <v>0</v>
      </c>
      <c r="AK56" s="89">
        <f t="shared" si="17"/>
        <v>0</v>
      </c>
    </row>
    <row r="57" spans="1:37" ht="15.75" customHeight="1">
      <c r="A57" s="287" t="s">
        <v>31</v>
      </c>
      <c r="B57" s="367"/>
      <c r="C57" s="368">
        <f>'Lista de precios'!C20</f>
        <v>647.36249999999995</v>
      </c>
      <c r="D57" s="369">
        <f t="shared" si="1"/>
        <v>0</v>
      </c>
      <c r="E57" s="372"/>
      <c r="F57" s="368">
        <f t="shared" si="2"/>
        <v>647.36249999999995</v>
      </c>
      <c r="G57" s="369">
        <f t="shared" si="3"/>
        <v>0</v>
      </c>
      <c r="H57" s="288"/>
      <c r="I57" s="88">
        <f>'Lista de precios'!E20</f>
        <v>0</v>
      </c>
      <c r="J57" s="98">
        <f t="shared" si="4"/>
        <v>0</v>
      </c>
      <c r="K57" s="288"/>
      <c r="L57" s="88"/>
      <c r="M57" s="89">
        <f t="shared" si="5"/>
        <v>0</v>
      </c>
      <c r="N57" s="288"/>
      <c r="O57" s="88">
        <f>'Lista de precios'!G20</f>
        <v>0</v>
      </c>
      <c r="P57" s="98">
        <f t="shared" si="6"/>
        <v>0</v>
      </c>
      <c r="Q57" s="288"/>
      <c r="R57" s="88">
        <f t="shared" si="7"/>
        <v>0</v>
      </c>
      <c r="S57" s="89">
        <f t="shared" si="8"/>
        <v>0</v>
      </c>
      <c r="T57" s="288"/>
      <c r="U57" s="88">
        <f>'Lista de precios'!I20</f>
        <v>0</v>
      </c>
      <c r="V57" s="98">
        <f t="shared" si="9"/>
        <v>0</v>
      </c>
      <c r="W57" s="288"/>
      <c r="X57" s="88">
        <f t="shared" si="10"/>
        <v>0</v>
      </c>
      <c r="Y57" s="89">
        <f t="shared" si="11"/>
        <v>0</v>
      </c>
      <c r="Z57" s="288"/>
      <c r="AA57" s="88">
        <f>'Lista de precios'!K20</f>
        <v>0</v>
      </c>
      <c r="AB57" s="98">
        <f t="shared" si="12"/>
        <v>0</v>
      </c>
      <c r="AC57" s="288"/>
      <c r="AD57" s="88">
        <f t="shared" si="13"/>
        <v>0</v>
      </c>
      <c r="AE57" s="89">
        <f t="shared" si="14"/>
        <v>0</v>
      </c>
      <c r="AF57" s="288"/>
      <c r="AG57" s="88">
        <f>'Lista de precios'!Q20</f>
        <v>0</v>
      </c>
      <c r="AH57" s="98">
        <f t="shared" si="15"/>
        <v>0</v>
      </c>
      <c r="AI57" s="288"/>
      <c r="AJ57" s="88">
        <f t="shared" si="16"/>
        <v>0</v>
      </c>
      <c r="AK57" s="89">
        <f t="shared" si="17"/>
        <v>0</v>
      </c>
    </row>
    <row r="58" spans="1:37" ht="15.75" customHeight="1">
      <c r="A58" s="287" t="s">
        <v>32</v>
      </c>
      <c r="B58" s="372"/>
      <c r="C58" s="368">
        <f>'Lista de precios'!C21</f>
        <v>4775.625</v>
      </c>
      <c r="D58" s="369">
        <f t="shared" si="1"/>
        <v>0</v>
      </c>
      <c r="E58" s="372">
        <v>2</v>
      </c>
      <c r="F58" s="368">
        <f t="shared" si="2"/>
        <v>4775.625</v>
      </c>
      <c r="G58" s="369">
        <f t="shared" si="3"/>
        <v>9551.25</v>
      </c>
      <c r="H58" s="288"/>
      <c r="I58" s="88">
        <f>'Lista de precios'!E21</f>
        <v>0</v>
      </c>
      <c r="J58" s="98">
        <f t="shared" si="4"/>
        <v>0</v>
      </c>
      <c r="K58" s="288"/>
      <c r="L58" s="88"/>
      <c r="M58" s="89">
        <f t="shared" si="5"/>
        <v>0</v>
      </c>
      <c r="N58" s="288"/>
      <c r="O58" s="88">
        <f>'Lista de precios'!G21</f>
        <v>0</v>
      </c>
      <c r="P58" s="98">
        <f t="shared" si="6"/>
        <v>0</v>
      </c>
      <c r="Q58" s="288"/>
      <c r="R58" s="88">
        <f t="shared" si="7"/>
        <v>0</v>
      </c>
      <c r="S58" s="89">
        <f t="shared" si="8"/>
        <v>0</v>
      </c>
      <c r="T58" s="288"/>
      <c r="U58" s="88">
        <f>'Lista de precios'!I21</f>
        <v>0</v>
      </c>
      <c r="V58" s="98">
        <f t="shared" si="9"/>
        <v>0</v>
      </c>
      <c r="W58" s="288"/>
      <c r="X58" s="88">
        <f t="shared" si="10"/>
        <v>0</v>
      </c>
      <c r="Y58" s="89">
        <f t="shared" si="11"/>
        <v>0</v>
      </c>
      <c r="Z58" s="288"/>
      <c r="AA58" s="88">
        <f>'Lista de precios'!K21</f>
        <v>0</v>
      </c>
      <c r="AB58" s="98">
        <f t="shared" si="12"/>
        <v>0</v>
      </c>
      <c r="AC58" s="288"/>
      <c r="AD58" s="88">
        <f t="shared" si="13"/>
        <v>0</v>
      </c>
      <c r="AE58" s="89">
        <f t="shared" si="14"/>
        <v>0</v>
      </c>
      <c r="AF58" s="288"/>
      <c r="AG58" s="88">
        <f>'Lista de precios'!Q21</f>
        <v>0</v>
      </c>
      <c r="AH58" s="98">
        <f t="shared" si="15"/>
        <v>0</v>
      </c>
      <c r="AI58" s="288"/>
      <c r="AJ58" s="88">
        <f t="shared" si="16"/>
        <v>0</v>
      </c>
      <c r="AK58" s="89">
        <f t="shared" si="17"/>
        <v>0</v>
      </c>
    </row>
    <row r="59" spans="1:37" ht="15.75" customHeight="1">
      <c r="A59" s="287" t="s">
        <v>33</v>
      </c>
      <c r="B59" s="372"/>
      <c r="C59" s="368">
        <f>'Lista de precios'!C22</f>
        <v>4775.625</v>
      </c>
      <c r="D59" s="369">
        <f t="shared" si="1"/>
        <v>0</v>
      </c>
      <c r="E59" s="372">
        <v>2</v>
      </c>
      <c r="F59" s="368">
        <f t="shared" si="2"/>
        <v>4775.625</v>
      </c>
      <c r="G59" s="369">
        <f t="shared" si="3"/>
        <v>9551.25</v>
      </c>
      <c r="H59" s="288"/>
      <c r="I59" s="88">
        <f>'Lista de precios'!E22</f>
        <v>0</v>
      </c>
      <c r="J59" s="98">
        <f t="shared" si="4"/>
        <v>0</v>
      </c>
      <c r="K59" s="288"/>
      <c r="L59" s="88"/>
      <c r="M59" s="89">
        <f t="shared" si="5"/>
        <v>0</v>
      </c>
      <c r="N59" s="288"/>
      <c r="O59" s="88">
        <f>'Lista de precios'!G22</f>
        <v>0</v>
      </c>
      <c r="P59" s="98">
        <f t="shared" si="6"/>
        <v>0</v>
      </c>
      <c r="Q59" s="288"/>
      <c r="R59" s="88">
        <f t="shared" si="7"/>
        <v>0</v>
      </c>
      <c r="S59" s="89">
        <f t="shared" si="8"/>
        <v>0</v>
      </c>
      <c r="T59" s="288"/>
      <c r="U59" s="88">
        <f>'Lista de precios'!I22</f>
        <v>0</v>
      </c>
      <c r="V59" s="98">
        <f t="shared" si="9"/>
        <v>0</v>
      </c>
      <c r="W59" s="288"/>
      <c r="X59" s="88">
        <f t="shared" si="10"/>
        <v>0</v>
      </c>
      <c r="Y59" s="89">
        <f t="shared" si="11"/>
        <v>0</v>
      </c>
      <c r="Z59" s="288"/>
      <c r="AA59" s="88">
        <f>'Lista de precios'!K22</f>
        <v>0</v>
      </c>
      <c r="AB59" s="98">
        <f t="shared" si="12"/>
        <v>0</v>
      </c>
      <c r="AC59" s="288"/>
      <c r="AD59" s="88">
        <f t="shared" si="13"/>
        <v>0</v>
      </c>
      <c r="AE59" s="89">
        <f t="shared" si="14"/>
        <v>0</v>
      </c>
      <c r="AF59" s="288"/>
      <c r="AG59" s="88">
        <f>'Lista de precios'!Q22</f>
        <v>0</v>
      </c>
      <c r="AH59" s="98">
        <f t="shared" si="15"/>
        <v>0</v>
      </c>
      <c r="AI59" s="288"/>
      <c r="AJ59" s="88">
        <f t="shared" si="16"/>
        <v>0</v>
      </c>
      <c r="AK59" s="89">
        <f t="shared" si="17"/>
        <v>0</v>
      </c>
    </row>
    <row r="60" spans="1:37" ht="15.75" customHeight="1">
      <c r="A60" s="287" t="s">
        <v>34</v>
      </c>
      <c r="B60" s="367"/>
      <c r="C60" s="368">
        <f>'Lista de precios'!C23</f>
        <v>4775.625</v>
      </c>
      <c r="D60" s="369">
        <f t="shared" si="1"/>
        <v>0</v>
      </c>
      <c r="E60" s="367"/>
      <c r="F60" s="368">
        <f t="shared" si="2"/>
        <v>4775.625</v>
      </c>
      <c r="G60" s="369">
        <f t="shared" si="3"/>
        <v>0</v>
      </c>
      <c r="H60" s="288"/>
      <c r="I60" s="88">
        <f>'Lista de precios'!E23</f>
        <v>0</v>
      </c>
      <c r="J60" s="98">
        <f t="shared" si="4"/>
        <v>0</v>
      </c>
      <c r="K60" s="288"/>
      <c r="L60" s="88"/>
      <c r="M60" s="89">
        <f t="shared" si="5"/>
        <v>0</v>
      </c>
      <c r="N60" s="288"/>
      <c r="O60" s="88">
        <f>'Lista de precios'!G23</f>
        <v>0</v>
      </c>
      <c r="P60" s="98">
        <f t="shared" si="6"/>
        <v>0</v>
      </c>
      <c r="Q60" s="288"/>
      <c r="R60" s="88">
        <f t="shared" si="7"/>
        <v>0</v>
      </c>
      <c r="S60" s="89">
        <f t="shared" si="8"/>
        <v>0</v>
      </c>
      <c r="T60" s="288"/>
      <c r="U60" s="88">
        <f>'Lista de precios'!I23</f>
        <v>0</v>
      </c>
      <c r="V60" s="98">
        <f t="shared" si="9"/>
        <v>0</v>
      </c>
      <c r="W60" s="288"/>
      <c r="X60" s="88">
        <f t="shared" si="10"/>
        <v>0</v>
      </c>
      <c r="Y60" s="89">
        <f t="shared" si="11"/>
        <v>0</v>
      </c>
      <c r="Z60" s="288"/>
      <c r="AA60" s="88">
        <f>'Lista de precios'!K23</f>
        <v>0</v>
      </c>
      <c r="AB60" s="98">
        <f t="shared" si="12"/>
        <v>0</v>
      </c>
      <c r="AC60" s="288"/>
      <c r="AD60" s="88">
        <f t="shared" si="13"/>
        <v>0</v>
      </c>
      <c r="AE60" s="89">
        <f t="shared" si="14"/>
        <v>0</v>
      </c>
      <c r="AF60" s="288"/>
      <c r="AG60" s="88">
        <f>'Lista de precios'!Q23</f>
        <v>0</v>
      </c>
      <c r="AH60" s="98">
        <f t="shared" si="15"/>
        <v>0</v>
      </c>
      <c r="AI60" s="288"/>
      <c r="AJ60" s="88">
        <f t="shared" si="16"/>
        <v>0</v>
      </c>
      <c r="AK60" s="89">
        <f t="shared" si="17"/>
        <v>0</v>
      </c>
    </row>
    <row r="61" spans="1:37" ht="15.75" customHeight="1">
      <c r="A61" s="287" t="s">
        <v>35</v>
      </c>
      <c r="B61" s="367"/>
      <c r="C61" s="368">
        <f>'Lista de precios'!C24</f>
        <v>4775.625</v>
      </c>
      <c r="D61" s="369">
        <f t="shared" si="1"/>
        <v>0</v>
      </c>
      <c r="E61" s="367"/>
      <c r="F61" s="368">
        <f t="shared" si="2"/>
        <v>4775.625</v>
      </c>
      <c r="G61" s="369">
        <f t="shared" si="3"/>
        <v>0</v>
      </c>
      <c r="H61" s="288"/>
      <c r="I61" s="88">
        <f>'Lista de precios'!E24</f>
        <v>0</v>
      </c>
      <c r="J61" s="98">
        <f t="shared" si="4"/>
        <v>0</v>
      </c>
      <c r="K61" s="288"/>
      <c r="L61" s="88"/>
      <c r="M61" s="89">
        <f t="shared" si="5"/>
        <v>0</v>
      </c>
      <c r="N61" s="288"/>
      <c r="O61" s="88">
        <f>'Lista de precios'!G24</f>
        <v>0</v>
      </c>
      <c r="P61" s="98">
        <f t="shared" si="6"/>
        <v>0</v>
      </c>
      <c r="Q61" s="288"/>
      <c r="R61" s="88">
        <f t="shared" si="7"/>
        <v>0</v>
      </c>
      <c r="S61" s="89">
        <f t="shared" si="8"/>
        <v>0</v>
      </c>
      <c r="T61" s="288"/>
      <c r="U61" s="88">
        <f>'Lista de precios'!I24</f>
        <v>0</v>
      </c>
      <c r="V61" s="98">
        <f t="shared" si="9"/>
        <v>0</v>
      </c>
      <c r="W61" s="288"/>
      <c r="X61" s="88">
        <f t="shared" si="10"/>
        <v>0</v>
      </c>
      <c r="Y61" s="89">
        <f t="shared" si="11"/>
        <v>0</v>
      </c>
      <c r="Z61" s="288"/>
      <c r="AA61" s="88">
        <f>'Lista de precios'!K24</f>
        <v>0</v>
      </c>
      <c r="AB61" s="98">
        <f t="shared" si="12"/>
        <v>0</v>
      </c>
      <c r="AC61" s="288"/>
      <c r="AD61" s="88">
        <f t="shared" si="13"/>
        <v>0</v>
      </c>
      <c r="AE61" s="89">
        <f t="shared" si="14"/>
        <v>0</v>
      </c>
      <c r="AF61" s="288"/>
      <c r="AG61" s="88">
        <f>'Lista de precios'!Q24</f>
        <v>0</v>
      </c>
      <c r="AH61" s="98">
        <f t="shared" si="15"/>
        <v>0</v>
      </c>
      <c r="AI61" s="288"/>
      <c r="AJ61" s="88">
        <f t="shared" si="16"/>
        <v>0</v>
      </c>
      <c r="AK61" s="89">
        <f t="shared" si="17"/>
        <v>0</v>
      </c>
    </row>
    <row r="62" spans="1:37" ht="15.75" customHeight="1">
      <c r="A62" s="287" t="s">
        <v>36</v>
      </c>
      <c r="B62" s="367"/>
      <c r="C62" s="368">
        <f>'Lista de precios'!C25</f>
        <v>1379.625</v>
      </c>
      <c r="D62" s="369">
        <f t="shared" si="1"/>
        <v>0</v>
      </c>
      <c r="E62" s="372">
        <v>1</v>
      </c>
      <c r="F62" s="368">
        <f t="shared" si="2"/>
        <v>1379.625</v>
      </c>
      <c r="G62" s="369">
        <f t="shared" si="3"/>
        <v>1379.625</v>
      </c>
      <c r="H62" s="288"/>
      <c r="I62" s="88">
        <f>'Lista de precios'!E25</f>
        <v>0</v>
      </c>
      <c r="J62" s="98">
        <f t="shared" si="4"/>
        <v>0</v>
      </c>
      <c r="K62" s="288"/>
      <c r="L62" s="88"/>
      <c r="M62" s="89">
        <f t="shared" si="5"/>
        <v>0</v>
      </c>
      <c r="N62" s="288"/>
      <c r="O62" s="88">
        <f>'Lista de precios'!G25</f>
        <v>0</v>
      </c>
      <c r="P62" s="98">
        <f t="shared" si="6"/>
        <v>0</v>
      </c>
      <c r="Q62" s="288"/>
      <c r="R62" s="88">
        <f t="shared" si="7"/>
        <v>0</v>
      </c>
      <c r="S62" s="89">
        <f t="shared" si="8"/>
        <v>0</v>
      </c>
      <c r="T62" s="288"/>
      <c r="U62" s="88">
        <f>'Lista de precios'!I25</f>
        <v>0</v>
      </c>
      <c r="V62" s="98">
        <f t="shared" si="9"/>
        <v>0</v>
      </c>
      <c r="W62" s="288"/>
      <c r="X62" s="88">
        <f t="shared" si="10"/>
        <v>0</v>
      </c>
      <c r="Y62" s="89">
        <f t="shared" si="11"/>
        <v>0</v>
      </c>
      <c r="Z62" s="288"/>
      <c r="AA62" s="88">
        <f>'Lista de precios'!K25</f>
        <v>0</v>
      </c>
      <c r="AB62" s="98">
        <f t="shared" si="12"/>
        <v>0</v>
      </c>
      <c r="AC62" s="288"/>
      <c r="AD62" s="88">
        <f t="shared" si="13"/>
        <v>0</v>
      </c>
      <c r="AE62" s="89">
        <f t="shared" si="14"/>
        <v>0</v>
      </c>
      <c r="AF62" s="288"/>
      <c r="AG62" s="88">
        <f>'Lista de precios'!Q25</f>
        <v>0</v>
      </c>
      <c r="AH62" s="98">
        <f t="shared" si="15"/>
        <v>0</v>
      </c>
      <c r="AI62" s="288"/>
      <c r="AJ62" s="88">
        <f t="shared" si="16"/>
        <v>0</v>
      </c>
      <c r="AK62" s="89">
        <f t="shared" si="17"/>
        <v>0</v>
      </c>
    </row>
    <row r="63" spans="1:37" ht="15.75" customHeight="1">
      <c r="A63" s="287" t="s">
        <v>37</v>
      </c>
      <c r="B63" s="367"/>
      <c r="C63" s="368">
        <f>'Lista de precios'!C26</f>
        <v>2568.2249999999999</v>
      </c>
      <c r="D63" s="369">
        <f t="shared" si="1"/>
        <v>0</v>
      </c>
      <c r="E63" s="370"/>
      <c r="F63" s="368">
        <f t="shared" si="2"/>
        <v>2568.2249999999999</v>
      </c>
      <c r="G63" s="369">
        <f t="shared" si="3"/>
        <v>0</v>
      </c>
      <c r="H63" s="288"/>
      <c r="I63" s="88">
        <f>'Lista de precios'!E26</f>
        <v>0</v>
      </c>
      <c r="J63" s="89">
        <f t="shared" si="4"/>
        <v>0</v>
      </c>
      <c r="K63" s="288"/>
      <c r="L63" s="88"/>
      <c r="M63" s="89">
        <f t="shared" si="5"/>
        <v>0</v>
      </c>
      <c r="N63" s="288"/>
      <c r="O63" s="88">
        <f>'Lista de precios'!G26</f>
        <v>0</v>
      </c>
      <c r="P63" s="89">
        <f t="shared" si="6"/>
        <v>0</v>
      </c>
      <c r="Q63" s="288"/>
      <c r="R63" s="88">
        <f t="shared" si="7"/>
        <v>0</v>
      </c>
      <c r="S63" s="89">
        <f t="shared" si="8"/>
        <v>0</v>
      </c>
      <c r="T63" s="288"/>
      <c r="U63" s="88">
        <f>'Lista de precios'!I26</f>
        <v>0</v>
      </c>
      <c r="V63" s="89">
        <f t="shared" si="9"/>
        <v>0</v>
      </c>
      <c r="W63" s="288"/>
      <c r="X63" s="88">
        <f t="shared" si="10"/>
        <v>0</v>
      </c>
      <c r="Y63" s="89">
        <f t="shared" si="11"/>
        <v>0</v>
      </c>
      <c r="Z63" s="288"/>
      <c r="AA63" s="88">
        <f>'Lista de precios'!K26</f>
        <v>0</v>
      </c>
      <c r="AB63" s="89">
        <f t="shared" si="12"/>
        <v>0</v>
      </c>
      <c r="AC63" s="288"/>
      <c r="AD63" s="88">
        <f t="shared" si="13"/>
        <v>0</v>
      </c>
      <c r="AE63" s="89">
        <f t="shared" si="14"/>
        <v>0</v>
      </c>
      <c r="AF63" s="288"/>
      <c r="AG63" s="88">
        <f>'Lista de precios'!Q26</f>
        <v>0</v>
      </c>
      <c r="AH63" s="89">
        <f t="shared" si="15"/>
        <v>0</v>
      </c>
      <c r="AI63" s="288"/>
      <c r="AJ63" s="88">
        <f t="shared" si="16"/>
        <v>0</v>
      </c>
      <c r="AK63" s="89">
        <f t="shared" si="17"/>
        <v>0</v>
      </c>
    </row>
    <row r="64" spans="1:37" ht="15.75" customHeight="1">
      <c r="A64" s="287" t="s">
        <v>38</v>
      </c>
      <c r="B64" s="367"/>
      <c r="C64" s="368">
        <f>'Lista de precios'!C27</f>
        <v>51258.375</v>
      </c>
      <c r="D64" s="369">
        <f t="shared" si="1"/>
        <v>0</v>
      </c>
      <c r="E64" s="370"/>
      <c r="F64" s="368">
        <f t="shared" si="2"/>
        <v>51258.375</v>
      </c>
      <c r="G64" s="369">
        <f t="shared" si="3"/>
        <v>0</v>
      </c>
      <c r="H64" s="288"/>
      <c r="I64" s="88">
        <f>'Lista de precios'!E27</f>
        <v>0</v>
      </c>
      <c r="J64" s="89">
        <f t="shared" si="4"/>
        <v>0</v>
      </c>
      <c r="K64" s="288"/>
      <c r="L64" s="88"/>
      <c r="M64" s="89">
        <f t="shared" si="5"/>
        <v>0</v>
      </c>
      <c r="N64" s="288"/>
      <c r="O64" s="88">
        <f>'Lista de precios'!G27</f>
        <v>0</v>
      </c>
      <c r="P64" s="89">
        <f t="shared" si="6"/>
        <v>0</v>
      </c>
      <c r="Q64" s="288"/>
      <c r="R64" s="88">
        <f t="shared" si="7"/>
        <v>0</v>
      </c>
      <c r="S64" s="89">
        <f t="shared" si="8"/>
        <v>0</v>
      </c>
      <c r="T64" s="288"/>
      <c r="U64" s="88">
        <f>'Lista de precios'!I27</f>
        <v>0</v>
      </c>
      <c r="V64" s="89">
        <f t="shared" si="9"/>
        <v>0</v>
      </c>
      <c r="W64" s="288"/>
      <c r="X64" s="88">
        <f t="shared" si="10"/>
        <v>0</v>
      </c>
      <c r="Y64" s="89">
        <f t="shared" si="11"/>
        <v>0</v>
      </c>
      <c r="Z64" s="288"/>
      <c r="AA64" s="88">
        <f>'Lista de precios'!K27</f>
        <v>0</v>
      </c>
      <c r="AB64" s="89">
        <f t="shared" si="12"/>
        <v>0</v>
      </c>
      <c r="AC64" s="288"/>
      <c r="AD64" s="88">
        <f t="shared" si="13"/>
        <v>0</v>
      </c>
      <c r="AE64" s="89">
        <f t="shared" si="14"/>
        <v>0</v>
      </c>
      <c r="AF64" s="288"/>
      <c r="AG64" s="88">
        <f>'Lista de precios'!Q27</f>
        <v>0</v>
      </c>
      <c r="AH64" s="89">
        <f t="shared" si="15"/>
        <v>0</v>
      </c>
      <c r="AI64" s="288"/>
      <c r="AJ64" s="88">
        <f t="shared" si="16"/>
        <v>0</v>
      </c>
      <c r="AK64" s="89">
        <f t="shared" si="17"/>
        <v>0</v>
      </c>
    </row>
    <row r="65" spans="1:37" ht="15.75" customHeight="1">
      <c r="A65" s="287" t="s">
        <v>39</v>
      </c>
      <c r="B65" s="367"/>
      <c r="C65" s="368">
        <f>'Lista de precios'!C28</f>
        <v>700.42500000000007</v>
      </c>
      <c r="D65" s="369">
        <f t="shared" si="1"/>
        <v>0</v>
      </c>
      <c r="E65" s="371">
        <v>1</v>
      </c>
      <c r="F65" s="368">
        <f t="shared" si="2"/>
        <v>700.42500000000007</v>
      </c>
      <c r="G65" s="369">
        <f t="shared" si="3"/>
        <v>700.42500000000007</v>
      </c>
      <c r="H65" s="288"/>
      <c r="I65" s="88">
        <f>'Lista de precios'!E28</f>
        <v>0</v>
      </c>
      <c r="J65" s="89">
        <f t="shared" si="4"/>
        <v>0</v>
      </c>
      <c r="K65" s="288"/>
      <c r="L65" s="88"/>
      <c r="M65" s="89">
        <f t="shared" si="5"/>
        <v>0</v>
      </c>
      <c r="N65" s="288"/>
      <c r="O65" s="88">
        <f>'Lista de precios'!G28</f>
        <v>0</v>
      </c>
      <c r="P65" s="89">
        <f t="shared" si="6"/>
        <v>0</v>
      </c>
      <c r="Q65" s="288"/>
      <c r="R65" s="88">
        <f t="shared" si="7"/>
        <v>0</v>
      </c>
      <c r="S65" s="89">
        <f t="shared" si="8"/>
        <v>0</v>
      </c>
      <c r="T65" s="288"/>
      <c r="U65" s="88">
        <f>'Lista de precios'!I28</f>
        <v>0</v>
      </c>
      <c r="V65" s="89">
        <f t="shared" si="9"/>
        <v>0</v>
      </c>
      <c r="W65" s="288"/>
      <c r="X65" s="88">
        <f t="shared" si="10"/>
        <v>0</v>
      </c>
      <c r="Y65" s="89">
        <f t="shared" si="11"/>
        <v>0</v>
      </c>
      <c r="Z65" s="288"/>
      <c r="AA65" s="88">
        <f>'Lista de precios'!K28</f>
        <v>0</v>
      </c>
      <c r="AB65" s="89">
        <f t="shared" si="12"/>
        <v>0</v>
      </c>
      <c r="AC65" s="288"/>
      <c r="AD65" s="88">
        <f t="shared" si="13"/>
        <v>0</v>
      </c>
      <c r="AE65" s="89">
        <f t="shared" si="14"/>
        <v>0</v>
      </c>
      <c r="AF65" s="288"/>
      <c r="AG65" s="88">
        <f>'Lista de precios'!Q28</f>
        <v>0</v>
      </c>
      <c r="AH65" s="89">
        <f t="shared" si="15"/>
        <v>0</v>
      </c>
      <c r="AI65" s="288"/>
      <c r="AJ65" s="88">
        <f t="shared" si="16"/>
        <v>0</v>
      </c>
      <c r="AK65" s="89">
        <f t="shared" si="17"/>
        <v>0</v>
      </c>
    </row>
    <row r="66" spans="1:37" ht="15.75" customHeight="1">
      <c r="A66" s="287" t="s">
        <v>40</v>
      </c>
      <c r="B66" s="367"/>
      <c r="C66" s="368">
        <f>'Lista de precios'!C29</f>
        <v>26000.625</v>
      </c>
      <c r="D66" s="369">
        <f t="shared" si="1"/>
        <v>0</v>
      </c>
      <c r="E66" s="370"/>
      <c r="F66" s="368">
        <f t="shared" si="2"/>
        <v>26000.625</v>
      </c>
      <c r="G66" s="369">
        <f t="shared" si="3"/>
        <v>0</v>
      </c>
      <c r="H66" s="288"/>
      <c r="I66" s="88">
        <f>'Lista de precios'!E29</f>
        <v>0</v>
      </c>
      <c r="J66" s="89">
        <f t="shared" si="4"/>
        <v>0</v>
      </c>
      <c r="K66" s="288"/>
      <c r="L66" s="88"/>
      <c r="M66" s="89">
        <f t="shared" si="5"/>
        <v>0</v>
      </c>
      <c r="N66" s="288"/>
      <c r="O66" s="88">
        <f>'Lista de precios'!G29</f>
        <v>0</v>
      </c>
      <c r="P66" s="89">
        <f t="shared" si="6"/>
        <v>0</v>
      </c>
      <c r="Q66" s="288"/>
      <c r="R66" s="88">
        <f t="shared" si="7"/>
        <v>0</v>
      </c>
      <c r="S66" s="89">
        <f t="shared" si="8"/>
        <v>0</v>
      </c>
      <c r="T66" s="288"/>
      <c r="U66" s="88">
        <f>'Lista de precios'!I29</f>
        <v>0</v>
      </c>
      <c r="V66" s="89">
        <f t="shared" si="9"/>
        <v>0</v>
      </c>
      <c r="W66" s="288"/>
      <c r="X66" s="88">
        <f t="shared" si="10"/>
        <v>0</v>
      </c>
      <c r="Y66" s="89">
        <f t="shared" si="11"/>
        <v>0</v>
      </c>
      <c r="Z66" s="288"/>
      <c r="AA66" s="88">
        <f>'Lista de precios'!K29</f>
        <v>0</v>
      </c>
      <c r="AB66" s="89">
        <f t="shared" si="12"/>
        <v>0</v>
      </c>
      <c r="AC66" s="288"/>
      <c r="AD66" s="88">
        <f t="shared" si="13"/>
        <v>0</v>
      </c>
      <c r="AE66" s="89">
        <f t="shared" si="14"/>
        <v>0</v>
      </c>
      <c r="AF66" s="288"/>
      <c r="AG66" s="88">
        <f>'Lista de precios'!Q29</f>
        <v>0</v>
      </c>
      <c r="AH66" s="89">
        <f t="shared" si="15"/>
        <v>0</v>
      </c>
      <c r="AI66" s="288"/>
      <c r="AJ66" s="88">
        <f t="shared" si="16"/>
        <v>0</v>
      </c>
      <c r="AK66" s="89">
        <f t="shared" si="17"/>
        <v>0</v>
      </c>
    </row>
    <row r="67" spans="1:37" ht="15.75" customHeight="1">
      <c r="A67" s="308" t="s">
        <v>41</v>
      </c>
      <c r="B67" s="367"/>
      <c r="C67" s="368">
        <f>'Lista de precios'!C30</f>
        <v>711.03750000000002</v>
      </c>
      <c r="D67" s="369">
        <f t="shared" si="1"/>
        <v>0</v>
      </c>
      <c r="E67" s="370"/>
      <c r="F67" s="368">
        <f t="shared" si="2"/>
        <v>711.03750000000002</v>
      </c>
      <c r="G67" s="369">
        <f t="shared" si="3"/>
        <v>0</v>
      </c>
      <c r="H67" s="288"/>
      <c r="I67" s="88"/>
      <c r="J67" s="89"/>
      <c r="K67" s="288"/>
      <c r="L67" s="88"/>
      <c r="M67" s="89"/>
      <c r="N67" s="288"/>
      <c r="O67" s="88">
        <f>'Lista de precios'!G30</f>
        <v>0</v>
      </c>
      <c r="P67" s="89">
        <f t="shared" si="6"/>
        <v>0</v>
      </c>
      <c r="Q67" s="288"/>
      <c r="R67" s="88">
        <f t="shared" si="7"/>
        <v>0</v>
      </c>
      <c r="S67" s="89">
        <f t="shared" si="8"/>
        <v>0</v>
      </c>
      <c r="T67" s="288"/>
      <c r="U67" s="88">
        <f>'Lista de precios'!I30</f>
        <v>0</v>
      </c>
      <c r="V67" s="89">
        <f t="shared" si="9"/>
        <v>0</v>
      </c>
      <c r="W67" s="288"/>
      <c r="X67" s="88">
        <f t="shared" si="10"/>
        <v>0</v>
      </c>
      <c r="Y67" s="89">
        <f t="shared" si="11"/>
        <v>0</v>
      </c>
      <c r="Z67" s="288"/>
      <c r="AA67" s="88">
        <f>'Lista de precios'!K30</f>
        <v>0</v>
      </c>
      <c r="AB67" s="89">
        <f t="shared" si="12"/>
        <v>0</v>
      </c>
      <c r="AC67" s="288"/>
      <c r="AD67" s="88">
        <f t="shared" si="13"/>
        <v>0</v>
      </c>
      <c r="AE67" s="89">
        <f t="shared" si="14"/>
        <v>0</v>
      </c>
      <c r="AF67" s="288"/>
      <c r="AG67" s="88">
        <f>'Lista de precios'!Q30</f>
        <v>0</v>
      </c>
      <c r="AH67" s="89">
        <f t="shared" si="15"/>
        <v>0</v>
      </c>
      <c r="AI67" s="288"/>
      <c r="AJ67" s="88">
        <f t="shared" si="16"/>
        <v>0</v>
      </c>
      <c r="AK67" s="89">
        <f t="shared" si="17"/>
        <v>0</v>
      </c>
    </row>
    <row r="68" spans="1:37" ht="15.75" customHeight="1">
      <c r="A68" s="309" t="s">
        <v>42</v>
      </c>
      <c r="B68" s="373"/>
      <c r="C68" s="368">
        <f>'Lista de precios'!C31</f>
        <v>849</v>
      </c>
      <c r="D68" s="369">
        <f t="shared" si="1"/>
        <v>0</v>
      </c>
      <c r="E68" s="373"/>
      <c r="F68" s="368">
        <f t="shared" si="2"/>
        <v>849</v>
      </c>
      <c r="G68" s="369">
        <f t="shared" si="3"/>
        <v>0</v>
      </c>
      <c r="H68" s="290"/>
      <c r="I68" s="104"/>
      <c r="J68" s="105"/>
      <c r="K68" s="290"/>
      <c r="L68" s="104"/>
      <c r="M68" s="105"/>
      <c r="N68" s="290"/>
      <c r="O68" s="88"/>
      <c r="P68" s="105"/>
      <c r="Q68" s="290"/>
      <c r="R68" s="104"/>
      <c r="S68" s="105"/>
      <c r="T68" s="290"/>
      <c r="U68" s="88"/>
      <c r="V68" s="105"/>
      <c r="W68" s="290"/>
      <c r="X68" s="104"/>
      <c r="Y68" s="105"/>
      <c r="Z68" s="290"/>
      <c r="AA68" s="88"/>
      <c r="AB68" s="105"/>
      <c r="AC68" s="290"/>
      <c r="AD68" s="104"/>
      <c r="AE68" s="105"/>
      <c r="AF68" s="290"/>
      <c r="AG68" s="88"/>
      <c r="AH68" s="105"/>
      <c r="AI68" s="290"/>
      <c r="AJ68" s="104"/>
      <c r="AK68" s="105"/>
    </row>
    <row r="69" spans="1:37" ht="15.75" customHeight="1">
      <c r="A69" s="313" t="s">
        <v>43</v>
      </c>
      <c r="B69" s="373"/>
      <c r="C69" s="368">
        <f>'Lista de precios'!C32</f>
        <v>530.625</v>
      </c>
      <c r="D69" s="369">
        <f t="shared" si="1"/>
        <v>0</v>
      </c>
      <c r="E69" s="373"/>
      <c r="F69" s="368">
        <f t="shared" si="2"/>
        <v>530.625</v>
      </c>
      <c r="G69" s="369">
        <f t="shared" si="3"/>
        <v>0</v>
      </c>
      <c r="H69" s="290"/>
      <c r="I69" s="104"/>
      <c r="J69" s="105"/>
      <c r="K69" s="290"/>
      <c r="L69" s="104"/>
      <c r="M69" s="105"/>
      <c r="N69" s="290"/>
      <c r="O69" s="88"/>
      <c r="P69" s="105"/>
      <c r="Q69" s="290"/>
      <c r="R69" s="104"/>
      <c r="S69" s="105"/>
      <c r="T69" s="290"/>
      <c r="U69" s="88"/>
      <c r="V69" s="105"/>
      <c r="W69" s="290"/>
      <c r="X69" s="104"/>
      <c r="Y69" s="105"/>
      <c r="Z69" s="290"/>
      <c r="AA69" s="88"/>
      <c r="AB69" s="105"/>
      <c r="AC69" s="290"/>
      <c r="AD69" s="104"/>
      <c r="AE69" s="105"/>
      <c r="AF69" s="290"/>
      <c r="AG69" s="88"/>
      <c r="AH69" s="105"/>
      <c r="AI69" s="290"/>
      <c r="AJ69" s="104"/>
      <c r="AK69" s="105"/>
    </row>
    <row r="70" spans="1:37" ht="15.75" customHeight="1">
      <c r="A70" s="309" t="s">
        <v>44</v>
      </c>
      <c r="B70" s="373"/>
      <c r="C70" s="368">
        <f>'Lista de precios'!C33</f>
        <v>1061.25</v>
      </c>
      <c r="D70" s="369">
        <f t="shared" si="1"/>
        <v>0</v>
      </c>
      <c r="E70" s="373"/>
      <c r="F70" s="368">
        <f t="shared" si="2"/>
        <v>1061.25</v>
      </c>
      <c r="G70" s="369">
        <f t="shared" si="3"/>
        <v>0</v>
      </c>
      <c r="H70" s="290"/>
      <c r="I70" s="104"/>
      <c r="J70" s="105"/>
      <c r="K70" s="290"/>
      <c r="L70" s="104"/>
      <c r="M70" s="105"/>
      <c r="N70" s="290"/>
      <c r="O70" s="88"/>
      <c r="P70" s="105"/>
      <c r="Q70" s="290"/>
      <c r="R70" s="104"/>
      <c r="S70" s="105"/>
      <c r="T70" s="290"/>
      <c r="U70" s="88"/>
      <c r="V70" s="105"/>
      <c r="W70" s="290"/>
      <c r="X70" s="104"/>
      <c r="Y70" s="105"/>
      <c r="Z70" s="290"/>
      <c r="AA70" s="88"/>
      <c r="AB70" s="105"/>
      <c r="AC70" s="290"/>
      <c r="AD70" s="104"/>
      <c r="AE70" s="105"/>
      <c r="AF70" s="290"/>
      <c r="AG70" s="88"/>
      <c r="AH70" s="105"/>
      <c r="AI70" s="290"/>
      <c r="AJ70" s="104"/>
      <c r="AK70" s="105"/>
    </row>
    <row r="71" spans="1:37" ht="15.75" customHeight="1">
      <c r="A71" s="340" t="s">
        <v>147</v>
      </c>
      <c r="B71" s="373"/>
      <c r="C71" s="368">
        <f>'Lista de precios'!C34</f>
        <v>3576.4124999999999</v>
      </c>
      <c r="D71" s="369">
        <f t="shared" si="1"/>
        <v>0</v>
      </c>
      <c r="E71" s="373"/>
      <c r="F71" s="368">
        <f t="shared" si="2"/>
        <v>3576.4124999999999</v>
      </c>
      <c r="G71" s="369">
        <f t="shared" si="3"/>
        <v>0</v>
      </c>
      <c r="H71" s="290"/>
      <c r="I71" s="104"/>
      <c r="J71" s="105"/>
      <c r="K71" s="290"/>
      <c r="L71" s="104"/>
      <c r="M71" s="105"/>
      <c r="N71" s="290"/>
      <c r="O71" s="88"/>
      <c r="P71" s="105"/>
      <c r="Q71" s="290"/>
      <c r="R71" s="104"/>
      <c r="S71" s="105"/>
      <c r="T71" s="290"/>
      <c r="U71" s="88"/>
      <c r="V71" s="105"/>
      <c r="W71" s="290"/>
      <c r="X71" s="104"/>
      <c r="Y71" s="105"/>
      <c r="Z71" s="290"/>
      <c r="AA71" s="88"/>
      <c r="AB71" s="105"/>
      <c r="AC71" s="290"/>
      <c r="AD71" s="104"/>
      <c r="AE71" s="105"/>
      <c r="AF71" s="290"/>
      <c r="AG71" s="88"/>
      <c r="AH71" s="105"/>
      <c r="AI71" s="290"/>
      <c r="AJ71" s="104"/>
      <c r="AK71" s="105"/>
    </row>
    <row r="72" spans="1:37" ht="15.75" customHeight="1">
      <c r="A72" s="293" t="s">
        <v>96</v>
      </c>
      <c r="B72" s="373"/>
      <c r="C72" s="374"/>
      <c r="D72" s="375">
        <f>SUM(D44:D71)</f>
        <v>0</v>
      </c>
      <c r="E72" s="376"/>
      <c r="F72" s="377"/>
      <c r="G72" s="378">
        <f>SUM(G44:G71)</f>
        <v>31158.3</v>
      </c>
      <c r="H72" s="290"/>
      <c r="I72" s="294"/>
      <c r="J72" s="236">
        <f>SUM(J44:J67)</f>
        <v>0</v>
      </c>
      <c r="K72" s="295"/>
      <c r="L72" s="296"/>
      <c r="M72" s="237">
        <f>SUM(M44:M67)</f>
        <v>0</v>
      </c>
      <c r="N72" s="290"/>
      <c r="O72" s="88"/>
      <c r="P72" s="236">
        <f>SUM(P44:P67)</f>
        <v>0</v>
      </c>
      <c r="Q72" s="295"/>
      <c r="R72" s="296"/>
      <c r="S72" s="237">
        <f>SUM(S44:S67)</f>
        <v>0</v>
      </c>
      <c r="T72" s="290"/>
      <c r="U72" s="88"/>
      <c r="V72" s="236">
        <f>SUM(V44:V67)</f>
        <v>0</v>
      </c>
      <c r="W72" s="295"/>
      <c r="X72" s="296"/>
      <c r="Y72" s="237">
        <f>SUM(Y44:Y67)</f>
        <v>0</v>
      </c>
      <c r="Z72" s="290"/>
      <c r="AA72" s="88"/>
      <c r="AB72" s="236">
        <f>SUM(AB44:AB67)</f>
        <v>0</v>
      </c>
      <c r="AC72" s="295"/>
      <c r="AD72" s="296"/>
      <c r="AE72" s="237">
        <f>SUM(AE44:AE67)</f>
        <v>0</v>
      </c>
      <c r="AF72" s="290"/>
      <c r="AG72" s="88"/>
      <c r="AH72" s="236">
        <f>SUM(AH44:AH67)</f>
        <v>0</v>
      </c>
      <c r="AI72" s="295"/>
      <c r="AJ72" s="296"/>
      <c r="AK72" s="237">
        <f>SUM(AK44:AK67)</f>
        <v>0</v>
      </c>
    </row>
    <row r="73" spans="1:37" ht="15.75" customHeight="1">
      <c r="A73" s="297" t="s">
        <v>97</v>
      </c>
      <c r="B73" s="482">
        <f>D72+G72</f>
        <v>31158.3</v>
      </c>
      <c r="C73" s="413"/>
      <c r="D73" s="413"/>
      <c r="E73" s="413"/>
      <c r="F73" s="413"/>
      <c r="G73" s="401"/>
      <c r="H73" s="456">
        <f>J72+M72</f>
        <v>0</v>
      </c>
      <c r="I73" s="413"/>
      <c r="J73" s="413"/>
      <c r="K73" s="413"/>
      <c r="L73" s="413"/>
      <c r="M73" s="401"/>
      <c r="N73" s="456">
        <f>P72+S72</f>
        <v>0</v>
      </c>
      <c r="O73" s="413"/>
      <c r="P73" s="413"/>
      <c r="Q73" s="413"/>
      <c r="R73" s="413"/>
      <c r="S73" s="401"/>
      <c r="T73" s="456">
        <f>V72+Y72</f>
        <v>0</v>
      </c>
      <c r="U73" s="413"/>
      <c r="V73" s="413"/>
      <c r="W73" s="413"/>
      <c r="X73" s="413"/>
      <c r="Y73" s="401"/>
      <c r="Z73" s="456">
        <f>AB72+AE72</f>
        <v>0</v>
      </c>
      <c r="AA73" s="413"/>
      <c r="AB73" s="413"/>
      <c r="AC73" s="413"/>
      <c r="AD73" s="413"/>
      <c r="AE73" s="401"/>
      <c r="AF73" s="456">
        <f>AH72+AK72</f>
        <v>0</v>
      </c>
      <c r="AG73" s="413"/>
      <c r="AH73" s="413"/>
      <c r="AI73" s="413"/>
      <c r="AJ73" s="413"/>
      <c r="AK73" s="40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4:L34"/>
    <mergeCell ref="M34:N34"/>
    <mergeCell ref="A20:C20"/>
    <mergeCell ref="A33:B33"/>
    <mergeCell ref="A34:B34"/>
    <mergeCell ref="C34:D34"/>
    <mergeCell ref="E34:F34"/>
    <mergeCell ref="G34:H34"/>
    <mergeCell ref="I34:J34"/>
  </mergeCells>
  <conditionalFormatting sqref="A9:A10">
    <cfRule type="cellIs" dxfId="12" priority="1" operator="lessThan">
      <formula>0</formula>
    </cfRule>
  </conditionalFormatting>
  <conditionalFormatting sqref="A1:AK1020">
    <cfRule type="cellIs" dxfId="1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1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13" customWidth="1"/>
    <col min="3" max="4" width="10.7109375" customWidth="1"/>
    <col min="5" max="5" width="12.5703125" customWidth="1"/>
    <col min="6" max="6" width="18" customWidth="1"/>
    <col min="7" max="26" width="10.7109375" customWidth="1"/>
  </cols>
  <sheetData>
    <row r="1" spans="1:7" ht="18">
      <c r="A1" s="408" t="s">
        <v>46</v>
      </c>
      <c r="B1" s="409"/>
      <c r="C1" s="409"/>
      <c r="D1" s="409"/>
      <c r="E1" s="409"/>
      <c r="F1" s="409"/>
      <c r="G1" s="409"/>
    </row>
    <row r="2" spans="1:7" ht="18">
      <c r="A2" s="42"/>
      <c r="B2" s="43" t="s">
        <v>10</v>
      </c>
      <c r="C2" s="43" t="s">
        <v>11</v>
      </c>
      <c r="D2" s="43" t="s">
        <v>12</v>
      </c>
      <c r="E2" s="43" t="s">
        <v>13</v>
      </c>
      <c r="F2" s="43" t="s">
        <v>14</v>
      </c>
      <c r="G2" s="44" t="s">
        <v>15</v>
      </c>
    </row>
    <row r="3" spans="1:7">
      <c r="A3" s="45" t="s">
        <v>47</v>
      </c>
      <c r="B3" s="46">
        <f>AMBROGGIO!D15</f>
        <v>-43911.160486129113</v>
      </c>
      <c r="C3" s="47" t="e">
        <f>AMBROGGIO!G15</f>
        <v>#DIV/0!</v>
      </c>
      <c r="D3" s="47" t="e">
        <f>AMBROGGIO!J15</f>
        <v>#DIV/0!</v>
      </c>
      <c r="E3" s="47" t="e">
        <f>AMBROGGIO!M15</f>
        <v>#DIV/0!</v>
      </c>
      <c r="F3" s="48" t="e">
        <f>AMBROGGIO!P15</f>
        <v>#DIV/0!</v>
      </c>
      <c r="G3" s="49" t="e">
        <f>AMBROGGIO!S15</f>
        <v>#DIV/0!</v>
      </c>
    </row>
    <row r="4" spans="1:7">
      <c r="A4" s="50" t="s">
        <v>48</v>
      </c>
      <c r="B4" s="51">
        <f>BARRA!D15</f>
        <v>124521.38834409723</v>
      </c>
      <c r="C4" s="51" t="e">
        <f>BARRA!G15</f>
        <v>#DIV/0!</v>
      </c>
      <c r="D4" s="51" t="e">
        <f>BARRA!J15</f>
        <v>#DIV/0!</v>
      </c>
      <c r="E4" s="51" t="e">
        <f>BARRA!M15</f>
        <v>#DIV/0!</v>
      </c>
      <c r="F4" s="51" t="e">
        <f>BARRA!P15</f>
        <v>#DIV/0!</v>
      </c>
      <c r="G4" s="51" t="e">
        <f>BARRA!S15</f>
        <v>#DIV/0!</v>
      </c>
    </row>
    <row r="5" spans="1:7">
      <c r="A5" s="52" t="s">
        <v>49</v>
      </c>
      <c r="B5" s="53">
        <f>BIGNANTE!D16</f>
        <v>28711.568473659157</v>
      </c>
      <c r="C5" s="51"/>
      <c r="D5" s="51"/>
      <c r="E5" s="51"/>
      <c r="F5" s="51"/>
      <c r="G5" s="51"/>
    </row>
    <row r="6" spans="1:7">
      <c r="A6" s="54" t="s">
        <v>50</v>
      </c>
      <c r="B6" s="53">
        <f>BISIG!D15</f>
        <v>-32985.561303948271</v>
      </c>
      <c r="C6" s="51" t="e">
        <f>BISIG!G15</f>
        <v>#DIV/0!</v>
      </c>
      <c r="D6" s="51" t="e">
        <f>BISIG!J15</f>
        <v>#DIV/0!</v>
      </c>
      <c r="E6" s="51" t="e">
        <f>BISIG!M15</f>
        <v>#DIV/0!</v>
      </c>
      <c r="F6" s="51" t="e">
        <f>BISIG!P15</f>
        <v>#DIV/0!</v>
      </c>
      <c r="G6" s="51" t="e">
        <f>BISIG!S15</f>
        <v>#DIV/0!</v>
      </c>
    </row>
    <row r="7" spans="1:7">
      <c r="A7" s="55" t="s">
        <v>51</v>
      </c>
      <c r="B7" s="51">
        <f>CARRIZO!D15</f>
        <v>-5069.914527203684</v>
      </c>
      <c r="C7" s="51" t="e">
        <f>CARRIZO!G15</f>
        <v>#DIV/0!</v>
      </c>
      <c r="D7" s="51" t="e">
        <f>CARRIZO!J15</f>
        <v>#DIV/0!</v>
      </c>
      <c r="E7" s="51" t="e">
        <f>CARRIZO!M15</f>
        <v>#DIV/0!</v>
      </c>
      <c r="F7" s="51" t="e">
        <f>CARRIZO!P15</f>
        <v>#DIV/0!</v>
      </c>
      <c r="G7" s="51" t="e">
        <f>CARRIZO!S15</f>
        <v>#DIV/0!</v>
      </c>
    </row>
    <row r="8" spans="1:7">
      <c r="A8" s="56" t="s">
        <v>52</v>
      </c>
      <c r="B8" s="51">
        <f>CONTIN!D15</f>
        <v>-62596.756616322033</v>
      </c>
      <c r="C8" s="51" t="e">
        <f>CONTIN!G15</f>
        <v>#DIV/0!</v>
      </c>
      <c r="D8" s="51" t="e">
        <f>CONTIN!J15</f>
        <v>#DIV/0!</v>
      </c>
      <c r="E8" s="51" t="e">
        <f>CONTIN!M15</f>
        <v>#DIV/0!</v>
      </c>
      <c r="F8" s="51" t="e">
        <f>CONTIN!P15</f>
        <v>#DIV/0!</v>
      </c>
      <c r="G8" s="51" t="e">
        <f>CONTIN!S15</f>
        <v>#DIV/0!</v>
      </c>
    </row>
    <row r="9" spans="1:7">
      <c r="A9" s="55" t="s">
        <v>53</v>
      </c>
      <c r="B9" s="51">
        <f>DEGANO!D15</f>
        <v>-428287.78313770698</v>
      </c>
      <c r="C9" s="51" t="e">
        <f>DEGANO!G15</f>
        <v>#DIV/0!</v>
      </c>
      <c r="D9" s="51" t="e">
        <f>DEGANO!J15</f>
        <v>#DIV/0!</v>
      </c>
      <c r="E9" s="51" t="e">
        <f>DEGANO!M15</f>
        <v>#DIV/0!</v>
      </c>
      <c r="F9" s="51" t="e">
        <f>DEGANO!P15</f>
        <v>#DIV/0!</v>
      </c>
      <c r="G9" s="51" t="e">
        <f>DEGANO!S15</f>
        <v>#DIV/0!</v>
      </c>
    </row>
    <row r="10" spans="1:7">
      <c r="A10" s="55" t="s">
        <v>54</v>
      </c>
      <c r="B10" s="57">
        <f>GALIANO!D15</f>
        <v>-170511.80117507555</v>
      </c>
      <c r="C10" s="51" t="e">
        <f>GALIANO!G15</f>
        <v>#DIV/0!</v>
      </c>
      <c r="D10" s="51" t="e">
        <f>GALIANO!J15</f>
        <v>#DIV/0!</v>
      </c>
      <c r="E10" s="51" t="e">
        <f>GALIANO!M15</f>
        <v>#DIV/0!</v>
      </c>
      <c r="F10" s="51" t="e">
        <f>GALIANO!P15</f>
        <v>#DIV/0!</v>
      </c>
      <c r="G10" s="51" t="e">
        <f>GALIANO!S15</f>
        <v>#DIV/0!</v>
      </c>
    </row>
    <row r="11" spans="1:7">
      <c r="A11" s="56" t="s">
        <v>55</v>
      </c>
      <c r="B11" s="57">
        <f>GARBARINO!D15</f>
        <v>-27063.299498086664</v>
      </c>
      <c r="C11" s="51"/>
      <c r="D11" s="51"/>
      <c r="E11" s="51"/>
      <c r="F11" s="51"/>
      <c r="G11" s="51"/>
    </row>
    <row r="12" spans="1:7">
      <c r="A12" s="56" t="s">
        <v>56</v>
      </c>
      <c r="B12" s="57">
        <f>GIL!D15</f>
        <v>-26827.581991647494</v>
      </c>
      <c r="C12" s="51"/>
      <c r="D12" s="51"/>
      <c r="E12" s="51"/>
      <c r="F12" s="51"/>
      <c r="G12" s="51"/>
    </row>
    <row r="13" spans="1:7">
      <c r="A13" s="55" t="s">
        <v>57</v>
      </c>
      <c r="B13" s="57">
        <f>GUIDO!D15</f>
        <v>-646041.96272795741</v>
      </c>
      <c r="C13" s="51" t="e">
        <f>GUIDO!G15</f>
        <v>#DIV/0!</v>
      </c>
      <c r="D13" s="51" t="e">
        <f>GUIDO!J15</f>
        <v>#DIV/0!</v>
      </c>
      <c r="E13" s="51" t="e">
        <f>GUIDO!M15</f>
        <v>#DIV/0!</v>
      </c>
      <c r="F13" s="51" t="e">
        <f>GUIDO!P15</f>
        <v>#DIV/0!</v>
      </c>
      <c r="G13" s="51" t="e">
        <f>GUIDO!S15</f>
        <v>#DIV/0!</v>
      </c>
    </row>
    <row r="14" spans="1:7">
      <c r="A14" s="55" t="s">
        <v>58</v>
      </c>
      <c r="B14" s="51">
        <f>IRAZOQUI!D15</f>
        <v>-113636.48991721803</v>
      </c>
      <c r="C14" s="51" t="e">
        <f>IRAZOQUI!G15</f>
        <v>#DIV/0!</v>
      </c>
      <c r="D14" s="51" t="e">
        <f>IRAZOQUI!J15</f>
        <v>#DIV/0!</v>
      </c>
      <c r="E14" s="51" t="e">
        <f>IRAZOQUI!M15</f>
        <v>#DIV/0!</v>
      </c>
      <c r="F14" s="51" t="e">
        <f>IRAZOQUI!P15</f>
        <v>#DIV/0!</v>
      </c>
      <c r="G14" s="51" t="e">
        <f>IRAZOQUI!S15</f>
        <v>#DIV/0!</v>
      </c>
    </row>
    <row r="15" spans="1:7">
      <c r="A15" s="55" t="s">
        <v>59</v>
      </c>
      <c r="B15" s="51">
        <f>LOPEZ!D15</f>
        <v>-424040.97534437239</v>
      </c>
      <c r="C15" s="51" t="e">
        <f>LOPEZ!G15</f>
        <v>#DIV/0!</v>
      </c>
      <c r="D15" s="51" t="e">
        <f>LOPEZ!J15</f>
        <v>#DIV/0!</v>
      </c>
      <c r="E15" s="51" t="e">
        <f>LOPEZ!M15</f>
        <v>#DIV/0!</v>
      </c>
      <c r="F15" s="51" t="e">
        <f>LOPEZ!P15</f>
        <v>#DIV/0!</v>
      </c>
      <c r="G15" s="51" t="e">
        <f>LOPEZ!S15</f>
        <v>#DIV/0!</v>
      </c>
    </row>
    <row r="16" spans="1:7">
      <c r="A16" s="56" t="s">
        <v>60</v>
      </c>
      <c r="B16" s="53">
        <f>MONTI!D15</f>
        <v>4055.1941482858933</v>
      </c>
      <c r="C16" s="51" t="e">
        <f>MONTI!G15</f>
        <v>#DIV/0!</v>
      </c>
      <c r="D16" s="51" t="e">
        <f>MONTI!J15</f>
        <v>#DIV/0!</v>
      </c>
      <c r="E16" s="51" t="e">
        <f>MONTI!M15</f>
        <v>#DIV/0!</v>
      </c>
      <c r="F16" s="51" t="e">
        <f>MONTI!P15</f>
        <v>#DIV/0!</v>
      </c>
      <c r="G16" s="51" t="e">
        <f>MONTI!S15</f>
        <v>#DIV/0!</v>
      </c>
    </row>
    <row r="17" spans="1:7">
      <c r="A17" s="55" t="s">
        <v>61</v>
      </c>
      <c r="B17" s="53">
        <f>PRUCCA!D15</f>
        <v>-164619.03353957186</v>
      </c>
      <c r="C17" s="51" t="e">
        <f>PRUCCA!G15</f>
        <v>#DIV/0!</v>
      </c>
      <c r="D17" s="51" t="e">
        <f>PRUCCA!J15</f>
        <v>#DIV/0!</v>
      </c>
      <c r="E17" s="51" t="e">
        <f>PRUCCA!M15</f>
        <v>#DIV/0!</v>
      </c>
      <c r="F17" s="51" t="e">
        <f>PRUCCA!P15</f>
        <v>#DIV/0!</v>
      </c>
      <c r="G17" s="51" t="e">
        <f>PRUCCA!S15</f>
        <v>#DIV/0!</v>
      </c>
    </row>
    <row r="18" spans="1:7">
      <c r="A18" s="55" t="s">
        <v>62</v>
      </c>
      <c r="B18" s="57">
        <f>SMANIA!D15</f>
        <v>-112071.96682409593</v>
      </c>
      <c r="C18" s="51" t="e">
        <f>SMANIA!G15</f>
        <v>#DIV/0!</v>
      </c>
      <c r="D18" s="51" t="e">
        <f>SMANIA!J15</f>
        <v>#DIV/0!</v>
      </c>
      <c r="E18" s="51" t="e">
        <f>SMANIA!M15</f>
        <v>#DIV/0!</v>
      </c>
      <c r="F18" s="51" t="e">
        <f>SMANIA!P15</f>
        <v>#DIV/0!</v>
      </c>
      <c r="G18" s="51" t="e">
        <f>SMANIA!S15</f>
        <v>#DIV/0!</v>
      </c>
    </row>
    <row r="19" spans="1:7">
      <c r="A19" s="55" t="s">
        <v>63</v>
      </c>
      <c r="B19" s="57">
        <f>VALDEZ!D15</f>
        <v>-59038.106652541639</v>
      </c>
      <c r="C19" s="51" t="e">
        <f>VALDEZ!G15</f>
        <v>#DIV/0!</v>
      </c>
      <c r="D19" s="51" t="e">
        <f>VALDEZ!J15</f>
        <v>#DIV/0!</v>
      </c>
      <c r="E19" s="51" t="e">
        <f>VALDEZ!M15</f>
        <v>#DIV/0!</v>
      </c>
      <c r="F19" s="51" t="e">
        <f>VALDEZ!P15</f>
        <v>#DIV/0!</v>
      </c>
      <c r="G19" s="51" t="e">
        <f>VALDEZ!S15</f>
        <v>#DIV/0!</v>
      </c>
    </row>
    <row r="20" spans="1:7">
      <c r="A20" s="55" t="s">
        <v>64</v>
      </c>
      <c r="B20" s="53">
        <f>VILCAES!D16</f>
        <v>2096.619368818253</v>
      </c>
      <c r="C20" s="51" t="e">
        <f>VILCAES!G16</f>
        <v>#DIV/0!</v>
      </c>
      <c r="D20" s="51" t="e">
        <f>VILCAES!J16</f>
        <v>#DIV/0!</v>
      </c>
      <c r="E20" s="51" t="e">
        <f>VILCAES!M16</f>
        <v>#DIV/0!</v>
      </c>
      <c r="F20" s="51" t="e">
        <f>VILCAES!P16</f>
        <v>#DIV/0!</v>
      </c>
      <c r="G20" s="51" t="e">
        <f>VILCAES!S16</f>
        <v>#DIV/0!</v>
      </c>
    </row>
    <row r="21" spans="1:7" ht="15.75">
      <c r="A21" s="58" t="s">
        <v>65</v>
      </c>
      <c r="B21" s="59">
        <f>SOSA!D16</f>
        <v>-5855.8320109102351</v>
      </c>
      <c r="C21" s="60" t="e">
        <f>SOSA!G16</f>
        <v>#DIV/0!</v>
      </c>
      <c r="D21" s="60" t="e">
        <f>SOSA!J16</f>
        <v>#DIV/0!</v>
      </c>
      <c r="E21" s="60" t="e">
        <f>SOSA!M16</f>
        <v>#DIV/0!</v>
      </c>
      <c r="F21" s="60" t="e">
        <f>SOSA!P16</f>
        <v>#DIV/0!</v>
      </c>
      <c r="G21" s="60" t="e">
        <f>SOSA!S16</f>
        <v>#DIV/0!</v>
      </c>
    </row>
    <row r="22" spans="1:7" ht="15.75" customHeight="1">
      <c r="A22" s="61" t="s">
        <v>66</v>
      </c>
      <c r="B22" s="62">
        <f>MARIANI!D16</f>
        <v>0</v>
      </c>
      <c r="C22" s="63"/>
      <c r="D22" s="37" t="e">
        <f>MARIANI!J16</f>
        <v>#DIV/0!</v>
      </c>
      <c r="E22" s="37" t="e">
        <f>MARIANI!M16</f>
        <v>#DIV/0!</v>
      </c>
      <c r="F22" s="37" t="e">
        <f>MARIANI!P16</f>
        <v>#DIV/0!</v>
      </c>
      <c r="G22" s="64" t="e">
        <f>MARIANI!S16</f>
        <v>#DIV/0!</v>
      </c>
    </row>
    <row r="23" spans="1:7" ht="15.75" customHeight="1">
      <c r="A23" s="65" t="s">
        <v>67</v>
      </c>
      <c r="B23" s="37">
        <f>SUM(B3:B22)</f>
        <v>-2163173.4554179269</v>
      </c>
      <c r="C23" s="63" t="e">
        <f>SUM(C3:C21)</f>
        <v>#DIV/0!</v>
      </c>
      <c r="D23" s="63" t="e">
        <f t="shared" ref="D23:E23" si="0">SUM(D3:D22)</f>
        <v>#DIV/0!</v>
      </c>
      <c r="E23" s="63" t="e">
        <f t="shared" si="0"/>
        <v>#DIV/0!</v>
      </c>
      <c r="F23" s="63" t="e">
        <f>SUM(F3:F22)</f>
        <v>#DIV/0!</v>
      </c>
      <c r="G23" s="66" t="e">
        <f>SUM(G3:G22)</f>
        <v>#DIV/0!</v>
      </c>
    </row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1:G1"/>
  </mergeCells>
  <conditionalFormatting sqref="A1:Z1001">
    <cfRule type="cellIs" dxfId="36" priority="1" operator="lessThan">
      <formula>0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K1021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183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3"/>
      <c r="C8" s="191"/>
      <c r="D8" s="60">
        <v>-3951.6974462079452</v>
      </c>
      <c r="E8" s="193"/>
      <c r="F8" s="191"/>
      <c r="G8" s="194">
        <f>D17*'Lista de precios'!E4</f>
        <v>0</v>
      </c>
      <c r="H8" s="243"/>
      <c r="I8" s="191"/>
      <c r="J8" s="260" t="e">
        <f>G16</f>
        <v>#DIV/0!</v>
      </c>
      <c r="K8" s="193"/>
      <c r="L8" s="191"/>
      <c r="M8" s="194" t="e">
        <f>J16</f>
        <v>#DIV/0!</v>
      </c>
      <c r="N8" s="193"/>
      <c r="O8" s="191"/>
      <c r="P8" s="194" t="e">
        <f>M16</f>
        <v>#DIV/0!</v>
      </c>
      <c r="Q8" s="193"/>
      <c r="R8" s="191"/>
      <c r="S8" s="192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C34</f>
        <v>0</v>
      </c>
      <c r="C9" s="196"/>
      <c r="D9" s="242"/>
      <c r="E9" s="193">
        <f>E34</f>
        <v>0</v>
      </c>
      <c r="F9" s="196"/>
      <c r="G9" s="192"/>
      <c r="H9" s="243">
        <f>G34</f>
        <v>0</v>
      </c>
      <c r="I9" s="196"/>
      <c r="J9" s="242"/>
      <c r="K9" s="193">
        <f>I34</f>
        <v>0</v>
      </c>
      <c r="L9" s="196"/>
      <c r="M9" s="192"/>
      <c r="N9" s="193">
        <f>K34</f>
        <v>0</v>
      </c>
      <c r="O9" s="196"/>
      <c r="P9" s="192"/>
      <c r="Q9" s="193">
        <f>M34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>
        <f>(D8+B9)/1032.5</f>
        <v>-3.8273098752619323</v>
      </c>
      <c r="E10" s="198"/>
      <c r="F10" s="199"/>
      <c r="G10" s="200">
        <f>(G8+E9)/'Lista de precios'!C4</f>
        <v>0</v>
      </c>
      <c r="H10" s="246"/>
      <c r="I10" s="199"/>
      <c r="J10" s="245" t="e">
        <f>(J8+H9)/'Lista de precios'!E4</f>
        <v>#DIV/0!</v>
      </c>
      <c r="K10" s="198"/>
      <c r="L10" s="199"/>
      <c r="M10" s="200" t="e">
        <f>(M8+K9)/'Lista de precios'!G4</f>
        <v>#DIV/0!</v>
      </c>
      <c r="N10" s="198"/>
      <c r="O10" s="199"/>
      <c r="P10" s="200" t="e">
        <f>(P8+N9)/'Lista de precios'!I4</f>
        <v>#DIV/0!</v>
      </c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248">
        <f>D10*'Lista de precios'!C4</f>
        <v>-4061.7326051217256</v>
      </c>
      <c r="E11" s="202"/>
      <c r="F11" s="203"/>
      <c r="G11" s="204">
        <f>G10*'Lista de precios'!E4</f>
        <v>0</v>
      </c>
      <c r="H11" s="249"/>
      <c r="I11" s="203"/>
      <c r="J11" s="248" t="e">
        <f>J10*'Lista de precios'!G4</f>
        <v>#DIV/0!</v>
      </c>
      <c r="K11" s="202"/>
      <c r="L11" s="203"/>
      <c r="M11" s="204" t="e">
        <f>M10*'Lista de precios'!I4</f>
        <v>#DIV/0!</v>
      </c>
      <c r="N11" s="202"/>
      <c r="O11" s="203"/>
      <c r="P11" s="204" t="e">
        <f>P10*'Lista de precios'!K4</f>
        <v>#DIV/0!</v>
      </c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06">
        <f>B74</f>
        <v>1379.625</v>
      </c>
      <c r="D12" s="242"/>
      <c r="E12" s="193"/>
      <c r="F12" s="206">
        <f>H74</f>
        <v>0</v>
      </c>
      <c r="G12" s="192"/>
      <c r="H12" s="243"/>
      <c r="I12" s="206">
        <f>N74</f>
        <v>0</v>
      </c>
      <c r="J12" s="242"/>
      <c r="K12" s="193"/>
      <c r="L12" s="206">
        <f>T74</f>
        <v>0</v>
      </c>
      <c r="M12" s="192"/>
      <c r="N12" s="193"/>
      <c r="O12" s="206">
        <f>Z74</f>
        <v>0</v>
      </c>
      <c r="P12" s="192"/>
      <c r="Q12" s="193"/>
      <c r="R12" s="206">
        <f>AF74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64">
        <f>CULTIVO!D64</f>
        <v>414.47440578850916</v>
      </c>
      <c r="D13" s="242"/>
      <c r="E13" s="193"/>
      <c r="F13" s="206" t="e">
        <f>CULTIVO!G64</f>
        <v>#DIV/0!</v>
      </c>
      <c r="G13" s="192"/>
      <c r="H13" s="243"/>
      <c r="I13" s="206" t="e">
        <f>CULTIVO!J64</f>
        <v>#DIV/0!</v>
      </c>
      <c r="J13" s="242"/>
      <c r="K13" s="193"/>
      <c r="L13" s="206" t="e">
        <f>CULTIVO!M66</f>
        <v>#DIV/0!</v>
      </c>
      <c r="M13" s="192"/>
      <c r="N13" s="193"/>
      <c r="O13" s="206" t="e">
        <f>CULTIVO!P64</f>
        <v>#DIV/0!</v>
      </c>
      <c r="P13" s="192"/>
      <c r="Q13" s="193"/>
      <c r="R13" s="206" t="e">
        <f>CULTIVO!S64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>
        <f>CULTIVO!D89</f>
        <v>0</v>
      </c>
      <c r="D14" s="242"/>
      <c r="E14" s="193"/>
      <c r="F14" s="206">
        <f>CULTIVO!G91</f>
        <v>0</v>
      </c>
      <c r="G14" s="192"/>
      <c r="H14" s="243"/>
      <c r="I14" s="206">
        <f>CULTIVO!J91</f>
        <v>0</v>
      </c>
      <c r="J14" s="242"/>
      <c r="K14" s="193"/>
      <c r="L14" s="206">
        <f>CULTIVO!M87</f>
        <v>0</v>
      </c>
      <c r="M14" s="192"/>
      <c r="N14" s="193"/>
      <c r="O14" s="206">
        <f>CULTIVO!P87</f>
        <v>0</v>
      </c>
      <c r="P14" s="192"/>
      <c r="Q14" s="193"/>
      <c r="R14" s="206">
        <f>CULTIVO!S87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11" t="s">
        <v>125</v>
      </c>
      <c r="B15" s="193"/>
      <c r="C15" s="191"/>
      <c r="D15" s="266"/>
      <c r="E15" s="193"/>
      <c r="F15" s="191"/>
      <c r="G15" s="267"/>
      <c r="H15" s="243"/>
      <c r="I15" s="191"/>
      <c r="J15" s="266"/>
      <c r="K15" s="193"/>
      <c r="L15" s="191"/>
      <c r="M15" s="267"/>
      <c r="N15" s="193"/>
      <c r="O15" s="212"/>
      <c r="P15" s="267"/>
      <c r="Q15" s="193"/>
      <c r="R15" s="191"/>
      <c r="S15" s="26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126</v>
      </c>
      <c r="B16" s="193"/>
      <c r="C16" s="191"/>
      <c r="D16" s="266">
        <f>D11-C12-C13-C14</f>
        <v>-5855.8320109102351</v>
      </c>
      <c r="E16" s="193"/>
      <c r="F16" s="191"/>
      <c r="G16" s="267" t="e">
        <f>G11-F12-F13-F14</f>
        <v>#DIV/0!</v>
      </c>
      <c r="H16" s="243"/>
      <c r="I16" s="191"/>
      <c r="J16" s="266" t="e">
        <f>J11-I12-I13-I14</f>
        <v>#DIV/0!</v>
      </c>
      <c r="K16" s="193"/>
      <c r="L16" s="191"/>
      <c r="M16" s="267" t="e">
        <f>M11-L12-L13-L14</f>
        <v>#DIV/0!</v>
      </c>
      <c r="N16" s="193"/>
      <c r="O16" s="191"/>
      <c r="P16" s="252" t="e">
        <f>P11-O12-O13-O14-O15</f>
        <v>#DIV/0!</v>
      </c>
      <c r="Q16" s="193"/>
      <c r="R16" s="191"/>
      <c r="S16" s="267" t="e">
        <f>S11-R12-R13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9" t="s">
        <v>127</v>
      </c>
      <c r="B17" s="269"/>
      <c r="C17" s="270"/>
      <c r="D17" s="271">
        <f>D16/'Lista de precios'!C4</f>
        <v>-5.5178629078070527</v>
      </c>
      <c r="E17" s="269"/>
      <c r="F17" s="270"/>
      <c r="G17" s="215" t="e">
        <f>G16/'Lista de precios'!E4</f>
        <v>#DIV/0!</v>
      </c>
      <c r="H17" s="272"/>
      <c r="I17" s="270"/>
      <c r="J17" s="271" t="e">
        <f>J16/'Lista de precios'!G4</f>
        <v>#DIV/0!</v>
      </c>
      <c r="K17" s="269"/>
      <c r="L17" s="270"/>
      <c r="M17" s="215" t="e">
        <f>M16/'Lista de precios'!I4</f>
        <v>#DIV/0!</v>
      </c>
      <c r="N17" s="269"/>
      <c r="O17" s="270"/>
      <c r="P17" s="215" t="e">
        <f>P16/'Lista de precios'!K4</f>
        <v>#DIV/0!</v>
      </c>
      <c r="Q17" s="269"/>
      <c r="R17" s="270"/>
      <c r="S17" s="215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62" t="s">
        <v>128</v>
      </c>
      <c r="B21" s="441"/>
      <c r="C21" s="442"/>
      <c r="D21" s="273"/>
      <c r="E21" s="273"/>
      <c r="F21" s="27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74" t="s">
        <v>129</v>
      </c>
      <c r="B22" s="274" t="s">
        <v>130</v>
      </c>
      <c r="C22" s="275" t="s">
        <v>131</v>
      </c>
      <c r="D22" s="276" t="s">
        <v>132</v>
      </c>
      <c r="E22" s="276" t="s">
        <v>133</v>
      </c>
      <c r="F22" s="276" t="s">
        <v>134</v>
      </c>
      <c r="G22" s="276" t="s">
        <v>135</v>
      </c>
      <c r="H22" s="276" t="s">
        <v>136</v>
      </c>
      <c r="I22" s="276" t="s">
        <v>137</v>
      </c>
      <c r="J22" s="276" t="s">
        <v>138</v>
      </c>
      <c r="K22" s="276" t="s">
        <v>139</v>
      </c>
      <c r="L22" s="276" t="s">
        <v>140</v>
      </c>
      <c r="M22" s="276" t="s">
        <v>141</v>
      </c>
      <c r="N22" s="276" t="s">
        <v>142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277"/>
      <c r="C23" s="1"/>
      <c r="D23" s="342"/>
      <c r="E23" s="51"/>
      <c r="F23" s="51"/>
      <c r="G23" s="51"/>
      <c r="H23" s="277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77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277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77"/>
      <c r="B25" s="277"/>
      <c r="C25" s="51"/>
      <c r="D25" s="51"/>
      <c r="E25" s="51"/>
      <c r="F25" s="51"/>
      <c r="G25" s="51"/>
      <c r="H25" s="51"/>
      <c r="I25" s="51"/>
      <c r="J25" s="51"/>
      <c r="K25" s="51"/>
      <c r="L25" s="277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379"/>
      <c r="B26" s="379"/>
      <c r="C26" s="51"/>
      <c r="D26" s="51"/>
      <c r="E26" s="51"/>
      <c r="F26" s="51"/>
      <c r="G26" s="51"/>
      <c r="H26" s="51"/>
      <c r="I26" s="51"/>
      <c r="J26" s="51"/>
      <c r="K26" s="51"/>
      <c r="L26" s="277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3" t="s">
        <v>145</v>
      </c>
      <c r="B33" s="401"/>
      <c r="C33" s="279">
        <f t="shared" ref="C33:N33" si="0">SUM(C23:C32)</f>
        <v>0</v>
      </c>
      <c r="D33" s="279">
        <f t="shared" si="0"/>
        <v>0</v>
      </c>
      <c r="E33" s="279">
        <f t="shared" si="0"/>
        <v>0</v>
      </c>
      <c r="F33" s="279">
        <f t="shared" si="0"/>
        <v>0</v>
      </c>
      <c r="G33" s="279">
        <f t="shared" si="0"/>
        <v>0</v>
      </c>
      <c r="H33" s="279">
        <f t="shared" si="0"/>
        <v>0</v>
      </c>
      <c r="I33" s="279">
        <f t="shared" si="0"/>
        <v>0</v>
      </c>
      <c r="J33" s="279">
        <f t="shared" si="0"/>
        <v>0</v>
      </c>
      <c r="K33" s="279">
        <f t="shared" si="0"/>
        <v>0</v>
      </c>
      <c r="L33" s="279">
        <f t="shared" si="0"/>
        <v>0</v>
      </c>
      <c r="M33" s="279">
        <f t="shared" si="0"/>
        <v>0</v>
      </c>
      <c r="N33" s="279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61" t="s">
        <v>146</v>
      </c>
      <c r="B34" s="401"/>
      <c r="C34" s="461">
        <f>C33+D33</f>
        <v>0</v>
      </c>
      <c r="D34" s="401"/>
      <c r="E34" s="461">
        <f>E33+F33</f>
        <v>0</v>
      </c>
      <c r="F34" s="401"/>
      <c r="G34" s="461">
        <f>G33+H33</f>
        <v>0</v>
      </c>
      <c r="H34" s="401"/>
      <c r="I34" s="461">
        <f>I33+J33</f>
        <v>0</v>
      </c>
      <c r="J34" s="401"/>
      <c r="K34" s="461">
        <f>K33+L33</f>
        <v>0</v>
      </c>
      <c r="L34" s="401"/>
      <c r="M34" s="461">
        <f>M33+N33</f>
        <v>0</v>
      </c>
      <c r="N34" s="40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0" t="s">
        <v>69</v>
      </c>
      <c r="B40" s="1"/>
      <c r="C40" s="1"/>
      <c r="D40" s="27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81"/>
      <c r="B41" s="471" t="s">
        <v>70</v>
      </c>
      <c r="C41" s="423"/>
      <c r="D41" s="424"/>
      <c r="E41" s="471" t="s">
        <v>71</v>
      </c>
      <c r="F41" s="423"/>
      <c r="G41" s="424"/>
      <c r="H41" s="471" t="s">
        <v>72</v>
      </c>
      <c r="I41" s="423"/>
      <c r="J41" s="424"/>
      <c r="K41" s="471" t="s">
        <v>73</v>
      </c>
      <c r="L41" s="423"/>
      <c r="M41" s="424"/>
      <c r="N41" s="471" t="s">
        <v>74</v>
      </c>
      <c r="O41" s="423"/>
      <c r="P41" s="424"/>
      <c r="Q41" s="471" t="s">
        <v>75</v>
      </c>
      <c r="R41" s="423"/>
      <c r="S41" s="424"/>
      <c r="T41" s="471" t="s">
        <v>76</v>
      </c>
      <c r="U41" s="423"/>
      <c r="V41" s="424"/>
      <c r="W41" s="471" t="s">
        <v>77</v>
      </c>
      <c r="X41" s="423"/>
      <c r="Y41" s="424"/>
      <c r="Z41" s="471" t="s">
        <v>78</v>
      </c>
      <c r="AA41" s="423"/>
      <c r="AB41" s="424"/>
      <c r="AC41" s="471" t="s">
        <v>79</v>
      </c>
      <c r="AD41" s="423"/>
      <c r="AE41" s="424"/>
      <c r="AF41" s="471" t="s">
        <v>80</v>
      </c>
      <c r="AG41" s="423"/>
      <c r="AH41" s="424"/>
      <c r="AI41" s="471" t="s">
        <v>81</v>
      </c>
      <c r="AJ41" s="423"/>
      <c r="AK41" s="424"/>
    </row>
    <row r="42" spans="1:37" ht="15.75" customHeight="1">
      <c r="A42" s="282" t="s">
        <v>82</v>
      </c>
      <c r="B42" s="283" t="s">
        <v>83</v>
      </c>
      <c r="C42" s="284" t="s">
        <v>84</v>
      </c>
      <c r="D42" s="284" t="s">
        <v>85</v>
      </c>
      <c r="E42" s="283" t="s">
        <v>83</v>
      </c>
      <c r="F42" s="284" t="s">
        <v>84</v>
      </c>
      <c r="G42" s="284" t="s">
        <v>85</v>
      </c>
      <c r="H42" s="283" t="s">
        <v>83</v>
      </c>
      <c r="I42" s="284" t="s">
        <v>84</v>
      </c>
      <c r="J42" s="284" t="s">
        <v>85</v>
      </c>
      <c r="K42" s="283" t="s">
        <v>83</v>
      </c>
      <c r="L42" s="284" t="s">
        <v>84</v>
      </c>
      <c r="M42" s="284" t="s">
        <v>85</v>
      </c>
      <c r="N42" s="283" t="s">
        <v>83</v>
      </c>
      <c r="O42" s="284" t="s">
        <v>84</v>
      </c>
      <c r="P42" s="284" t="s">
        <v>85</v>
      </c>
      <c r="Q42" s="283" t="s">
        <v>83</v>
      </c>
      <c r="R42" s="284" t="s">
        <v>84</v>
      </c>
      <c r="S42" s="284" t="s">
        <v>85</v>
      </c>
      <c r="T42" s="283" t="s">
        <v>83</v>
      </c>
      <c r="U42" s="284" t="s">
        <v>84</v>
      </c>
      <c r="V42" s="284" t="s">
        <v>85</v>
      </c>
      <c r="W42" s="283" t="s">
        <v>83</v>
      </c>
      <c r="X42" s="284" t="s">
        <v>84</v>
      </c>
      <c r="Y42" s="284" t="s">
        <v>85</v>
      </c>
      <c r="Z42" s="283" t="s">
        <v>83</v>
      </c>
      <c r="AA42" s="284" t="s">
        <v>84</v>
      </c>
      <c r="AB42" s="284" t="s">
        <v>85</v>
      </c>
      <c r="AC42" s="283" t="s">
        <v>83</v>
      </c>
      <c r="AD42" s="284" t="s">
        <v>84</v>
      </c>
      <c r="AE42" s="284" t="s">
        <v>85</v>
      </c>
      <c r="AF42" s="283" t="s">
        <v>83</v>
      </c>
      <c r="AG42" s="284" t="s">
        <v>84</v>
      </c>
      <c r="AH42" s="284" t="s">
        <v>85</v>
      </c>
      <c r="AI42" s="283" t="s">
        <v>83</v>
      </c>
      <c r="AJ42" s="284" t="s">
        <v>84</v>
      </c>
      <c r="AK42" s="284" t="s">
        <v>85</v>
      </c>
    </row>
    <row r="43" spans="1:37" ht="15.75" customHeight="1">
      <c r="A43" s="282"/>
      <c r="B43" s="285"/>
      <c r="C43" s="78"/>
      <c r="D43" s="286"/>
      <c r="E43" s="206"/>
      <c r="F43" s="81"/>
      <c r="G43" s="203"/>
      <c r="H43" s="285"/>
      <c r="I43" s="78"/>
      <c r="J43" s="286"/>
      <c r="K43" s="206"/>
      <c r="L43" s="81"/>
      <c r="M43" s="203"/>
      <c r="N43" s="285"/>
      <c r="O43" s="78"/>
      <c r="P43" s="286"/>
      <c r="Q43" s="206"/>
      <c r="R43" s="81"/>
      <c r="S43" s="203"/>
      <c r="T43" s="285"/>
      <c r="U43" s="78"/>
      <c r="V43" s="286"/>
      <c r="W43" s="206"/>
      <c r="X43" s="81"/>
      <c r="Y43" s="203"/>
      <c r="Z43" s="285"/>
      <c r="AA43" s="78"/>
      <c r="AB43" s="286"/>
      <c r="AC43" s="206"/>
      <c r="AD43" s="81"/>
      <c r="AE43" s="203"/>
      <c r="AF43" s="285"/>
      <c r="AG43" s="78"/>
      <c r="AH43" s="286"/>
      <c r="AI43" s="206"/>
      <c r="AJ43" s="81"/>
      <c r="AK43" s="203"/>
    </row>
    <row r="44" spans="1:37" ht="15.75" customHeight="1">
      <c r="A44" s="287" t="s">
        <v>18</v>
      </c>
      <c r="B44" s="288"/>
      <c r="C44" s="88">
        <f>'Lista de precios'!C7</f>
        <v>1114.3125</v>
      </c>
      <c r="D44" s="89">
        <f t="shared" ref="D44:D72" si="1">B44*C44</f>
        <v>0</v>
      </c>
      <c r="E44" s="288"/>
      <c r="F44" s="88">
        <f>'Lista de precios'!C7</f>
        <v>1114.3125</v>
      </c>
      <c r="G44" s="89">
        <f t="shared" ref="G44:G72" si="2">F44*E44</f>
        <v>0</v>
      </c>
      <c r="H44" s="289"/>
      <c r="I44" s="88">
        <f>'Lista de precios'!E7</f>
        <v>0</v>
      </c>
      <c r="J44" s="89">
        <f t="shared" ref="J44:J66" si="3">H44*I44</f>
        <v>0</v>
      </c>
      <c r="K44" s="289"/>
      <c r="L44" s="88">
        <f>'Lista de precios'!E7</f>
        <v>0</v>
      </c>
      <c r="M44" s="89">
        <f t="shared" ref="M44:M66" si="4">L44*K44</f>
        <v>0</v>
      </c>
      <c r="N44" s="288"/>
      <c r="O44" s="88">
        <f>'Lista de precios'!G7</f>
        <v>0</v>
      </c>
      <c r="P44" s="89">
        <f t="shared" ref="P44:P66" si="5">N44*O44</f>
        <v>0</v>
      </c>
      <c r="Q44" s="289"/>
      <c r="R44" s="88">
        <f>'Lista de precios'!G7</f>
        <v>0</v>
      </c>
      <c r="S44" s="89">
        <f t="shared" ref="S44:S66" si="6">R44*Q44</f>
        <v>0</v>
      </c>
      <c r="T44" s="289"/>
      <c r="U44" s="88">
        <f>'Lista de precios'!I7</f>
        <v>0</v>
      </c>
      <c r="V44" s="89">
        <f t="shared" ref="V44:V67" si="7">T44*U44</f>
        <v>0</v>
      </c>
      <c r="W44" s="289"/>
      <c r="X44" s="88">
        <f t="shared" ref="X44:X67" si="8">U44</f>
        <v>0</v>
      </c>
      <c r="Y44" s="89">
        <f t="shared" ref="Y44:Y67" si="9">X44*W44</f>
        <v>0</v>
      </c>
      <c r="Z44" s="288"/>
      <c r="AA44" s="88">
        <f>'Lista de precios'!K7</f>
        <v>0</v>
      </c>
      <c r="AB44" s="89">
        <f t="shared" ref="AB44:AB67" si="10">Z44*AA44</f>
        <v>0</v>
      </c>
      <c r="AC44" s="288"/>
      <c r="AD44" s="88">
        <f t="shared" ref="AD44:AD67" si="11">AA44</f>
        <v>0</v>
      </c>
      <c r="AE44" s="89">
        <f t="shared" ref="AE44:AE67" si="12">AD44*AC44</f>
        <v>0</v>
      </c>
      <c r="AF44" s="288"/>
      <c r="AG44" s="88">
        <f>'Lista de precios'!M7</f>
        <v>0</v>
      </c>
      <c r="AH44" s="89">
        <f t="shared" ref="AH44:AH67" si="13">AF44*AG44</f>
        <v>0</v>
      </c>
      <c r="AI44" s="288"/>
      <c r="AJ44" s="88">
        <f t="shared" ref="AJ44:AJ67" si="14">AG44</f>
        <v>0</v>
      </c>
      <c r="AK44" s="89">
        <f t="shared" ref="AK44:AK67" si="15">AJ44*AI44</f>
        <v>0</v>
      </c>
    </row>
    <row r="45" spans="1:37" ht="15.75" customHeight="1">
      <c r="A45" s="287" t="s">
        <v>19</v>
      </c>
      <c r="B45" s="288"/>
      <c r="C45" s="88">
        <f>'Lista de precios'!C8</f>
        <v>1231.05</v>
      </c>
      <c r="D45" s="89">
        <f t="shared" si="1"/>
        <v>0</v>
      </c>
      <c r="E45" s="288"/>
      <c r="F45" s="88">
        <f>'Lista de precios'!C8</f>
        <v>1231.05</v>
      </c>
      <c r="G45" s="89">
        <f t="shared" si="2"/>
        <v>0</v>
      </c>
      <c r="H45" s="289"/>
      <c r="I45" s="88">
        <f>'Lista de precios'!E8</f>
        <v>0</v>
      </c>
      <c r="J45" s="89">
        <f t="shared" si="3"/>
        <v>0</v>
      </c>
      <c r="K45" s="289"/>
      <c r="L45" s="88">
        <f>'Lista de precios'!E8</f>
        <v>0</v>
      </c>
      <c r="M45" s="89">
        <f t="shared" si="4"/>
        <v>0</v>
      </c>
      <c r="N45" s="289"/>
      <c r="O45" s="88">
        <f>'Lista de precios'!G8</f>
        <v>0</v>
      </c>
      <c r="P45" s="89">
        <f t="shared" si="5"/>
        <v>0</v>
      </c>
      <c r="Q45" s="288"/>
      <c r="R45" s="88">
        <f>'Lista de precios'!G8</f>
        <v>0</v>
      </c>
      <c r="S45" s="89">
        <f t="shared" si="6"/>
        <v>0</v>
      </c>
      <c r="T45" s="288"/>
      <c r="U45" s="88">
        <f>'Lista de precios'!I8</f>
        <v>0</v>
      </c>
      <c r="V45" s="89">
        <f t="shared" si="7"/>
        <v>0</v>
      </c>
      <c r="W45" s="289"/>
      <c r="X45" s="88">
        <f t="shared" si="8"/>
        <v>0</v>
      </c>
      <c r="Y45" s="89">
        <f t="shared" si="9"/>
        <v>0</v>
      </c>
      <c r="Z45" s="288"/>
      <c r="AA45" s="88">
        <f>'Lista de precios'!K8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precios'!M8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20</v>
      </c>
      <c r="B46" s="288"/>
      <c r="C46" s="88">
        <f>'Lista de precios'!C9</f>
        <v>1273.5</v>
      </c>
      <c r="D46" s="89">
        <f t="shared" si="1"/>
        <v>0</v>
      </c>
      <c r="E46" s="288"/>
      <c r="F46" s="88">
        <f>'Lista de precios'!C9</f>
        <v>1273.5</v>
      </c>
      <c r="G46" s="89">
        <f t="shared" si="2"/>
        <v>0</v>
      </c>
      <c r="H46" s="289"/>
      <c r="I46" s="88">
        <f>'Lista de precios'!E9</f>
        <v>0</v>
      </c>
      <c r="J46" s="89">
        <f t="shared" si="3"/>
        <v>0</v>
      </c>
      <c r="K46" s="288"/>
      <c r="L46" s="88">
        <f>'Lista de precios'!E9</f>
        <v>0</v>
      </c>
      <c r="M46" s="89">
        <f t="shared" si="4"/>
        <v>0</v>
      </c>
      <c r="N46" s="288"/>
      <c r="O46" s="88">
        <f>'Lista de precios'!G9</f>
        <v>0</v>
      </c>
      <c r="P46" s="89">
        <f t="shared" si="5"/>
        <v>0</v>
      </c>
      <c r="Q46" s="288"/>
      <c r="R46" s="88">
        <f>'Lista de precios'!G9</f>
        <v>0</v>
      </c>
      <c r="S46" s="89">
        <f t="shared" si="6"/>
        <v>0</v>
      </c>
      <c r="T46" s="288"/>
      <c r="U46" s="88">
        <f>'Lista de precios'!I9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precios'!K9</f>
        <v>0</v>
      </c>
      <c r="AB46" s="89">
        <f t="shared" si="10"/>
        <v>0</v>
      </c>
      <c r="AC46" s="289"/>
      <c r="AD46" s="88">
        <f t="shared" si="11"/>
        <v>0</v>
      </c>
      <c r="AE46" s="89">
        <f t="shared" si="12"/>
        <v>0</v>
      </c>
      <c r="AF46" s="288"/>
      <c r="AG46" s="88">
        <f>'Lista de precios'!M9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21</v>
      </c>
      <c r="B47" s="288"/>
      <c r="C47" s="88">
        <f>'Lista de precios'!C10</f>
        <v>4775.625</v>
      </c>
      <c r="D47" s="89">
        <f t="shared" si="1"/>
        <v>0</v>
      </c>
      <c r="E47" s="288"/>
      <c r="F47" s="88">
        <f>'Lista de precios'!C10</f>
        <v>4775.625</v>
      </c>
      <c r="G47" s="89">
        <f t="shared" si="2"/>
        <v>0</v>
      </c>
      <c r="H47" s="288"/>
      <c r="I47" s="88">
        <f>'Lista de precios'!E10</f>
        <v>0</v>
      </c>
      <c r="J47" s="89">
        <f t="shared" si="3"/>
        <v>0</v>
      </c>
      <c r="K47" s="288"/>
      <c r="L47" s="88">
        <f>'Lista de precios'!E10</f>
        <v>0</v>
      </c>
      <c r="M47" s="89">
        <f t="shared" si="4"/>
        <v>0</v>
      </c>
      <c r="N47" s="288"/>
      <c r="O47" s="88">
        <f>'Lista de precios'!G10</f>
        <v>0</v>
      </c>
      <c r="P47" s="89">
        <f t="shared" si="5"/>
        <v>0</v>
      </c>
      <c r="Q47" s="288"/>
      <c r="R47" s="88">
        <f>'Lista de precios'!G10</f>
        <v>0</v>
      </c>
      <c r="S47" s="89">
        <f t="shared" si="6"/>
        <v>0</v>
      </c>
      <c r="T47" s="288"/>
      <c r="U47" s="88">
        <f>'Lista de precios'!I10</f>
        <v>0</v>
      </c>
      <c r="V47" s="89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precios'!K10</f>
        <v>0</v>
      </c>
      <c r="AB47" s="89">
        <f t="shared" si="10"/>
        <v>0</v>
      </c>
      <c r="AC47" s="289"/>
      <c r="AD47" s="88">
        <f t="shared" si="11"/>
        <v>0</v>
      </c>
      <c r="AE47" s="89">
        <f t="shared" si="12"/>
        <v>0</v>
      </c>
      <c r="AF47" s="289"/>
      <c r="AG47" s="88">
        <f>'Lista de precios'!M10</f>
        <v>0</v>
      </c>
      <c r="AH47" s="89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22</v>
      </c>
      <c r="B48" s="288"/>
      <c r="C48" s="88">
        <f>'Lista de precios'!C11</f>
        <v>4775.625</v>
      </c>
      <c r="D48" s="98">
        <f t="shared" si="1"/>
        <v>0</v>
      </c>
      <c r="E48" s="288"/>
      <c r="F48" s="88">
        <f>'Lista de precios'!C11</f>
        <v>4775.625</v>
      </c>
      <c r="G48" s="89">
        <f t="shared" si="2"/>
        <v>0</v>
      </c>
      <c r="H48" s="288"/>
      <c r="I48" s="88">
        <f>'Lista de precios'!E11</f>
        <v>0</v>
      </c>
      <c r="J48" s="98">
        <f t="shared" si="3"/>
        <v>0</v>
      </c>
      <c r="K48" s="288"/>
      <c r="L48" s="88">
        <f>'Lista de precios'!E11</f>
        <v>0</v>
      </c>
      <c r="M48" s="89">
        <f t="shared" si="4"/>
        <v>0</v>
      </c>
      <c r="N48" s="288"/>
      <c r="O48" s="88">
        <f>'Lista de precios'!G11</f>
        <v>0</v>
      </c>
      <c r="P48" s="98">
        <f t="shared" si="5"/>
        <v>0</v>
      </c>
      <c r="Q48" s="289"/>
      <c r="R48" s="88">
        <f>'Lista de precios'!G11</f>
        <v>0</v>
      </c>
      <c r="S48" s="89">
        <f t="shared" si="6"/>
        <v>0</v>
      </c>
      <c r="T48" s="288"/>
      <c r="U48" s="88">
        <f>'Lista de precios'!I11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precios'!K11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precios'!M11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23</v>
      </c>
      <c r="B49" s="288"/>
      <c r="C49" s="88">
        <f>'Lista de precios'!C12</f>
        <v>4987.875</v>
      </c>
      <c r="D49" s="98">
        <f t="shared" si="1"/>
        <v>0</v>
      </c>
      <c r="E49" s="288"/>
      <c r="F49" s="88">
        <f>'Lista de precios'!C12</f>
        <v>4987.875</v>
      </c>
      <c r="G49" s="89">
        <f t="shared" si="2"/>
        <v>0</v>
      </c>
      <c r="H49" s="288"/>
      <c r="I49" s="88">
        <f>'Lista de precios'!E12</f>
        <v>0</v>
      </c>
      <c r="J49" s="98">
        <f t="shared" si="3"/>
        <v>0</v>
      </c>
      <c r="K49" s="288"/>
      <c r="L49" s="88">
        <f>'Lista de precios'!E12</f>
        <v>0</v>
      </c>
      <c r="M49" s="89">
        <f t="shared" si="4"/>
        <v>0</v>
      </c>
      <c r="N49" s="289"/>
      <c r="O49" s="88">
        <f>'Lista de precios'!G12</f>
        <v>0</v>
      </c>
      <c r="P49" s="98">
        <f t="shared" si="5"/>
        <v>0</v>
      </c>
      <c r="Q49" s="288"/>
      <c r="R49" s="88">
        <f>'Lista de precios'!G12</f>
        <v>0</v>
      </c>
      <c r="S49" s="89">
        <f t="shared" si="6"/>
        <v>0</v>
      </c>
      <c r="T49" s="288"/>
      <c r="U49" s="88">
        <f>'Lista de precios'!I12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precios'!K12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precios'!M12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24</v>
      </c>
      <c r="B50" s="288"/>
      <c r="C50" s="88">
        <f>'Lista de precios'!C13</f>
        <v>477.5625</v>
      </c>
      <c r="D50" s="98">
        <f t="shared" si="1"/>
        <v>0</v>
      </c>
      <c r="E50" s="288"/>
      <c r="F50" s="88">
        <f>'Lista de precios'!C13</f>
        <v>477.5625</v>
      </c>
      <c r="G50" s="89">
        <f t="shared" si="2"/>
        <v>0</v>
      </c>
      <c r="H50" s="289"/>
      <c r="I50" s="88">
        <f>'Lista de precios'!E13</f>
        <v>0</v>
      </c>
      <c r="J50" s="98">
        <f t="shared" si="3"/>
        <v>0</v>
      </c>
      <c r="K50" s="289"/>
      <c r="L50" s="88">
        <f>'Lista de precios'!E13</f>
        <v>0</v>
      </c>
      <c r="M50" s="89">
        <f t="shared" si="4"/>
        <v>0</v>
      </c>
      <c r="N50" s="289"/>
      <c r="O50" s="88">
        <f>'Lista de precios'!G13</f>
        <v>0</v>
      </c>
      <c r="P50" s="98">
        <f t="shared" si="5"/>
        <v>0</v>
      </c>
      <c r="Q50" s="289"/>
      <c r="R50" s="88">
        <f>'Lista de precios'!G13</f>
        <v>0</v>
      </c>
      <c r="S50" s="89">
        <f t="shared" si="6"/>
        <v>0</v>
      </c>
      <c r="T50" s="289"/>
      <c r="U50" s="88">
        <f>'Lista de precios'!I13</f>
        <v>0</v>
      </c>
      <c r="V50" s="98">
        <f t="shared" si="7"/>
        <v>0</v>
      </c>
      <c r="W50" s="289"/>
      <c r="X50" s="88">
        <f t="shared" si="8"/>
        <v>0</v>
      </c>
      <c r="Y50" s="89">
        <f t="shared" si="9"/>
        <v>0</v>
      </c>
      <c r="Z50" s="288"/>
      <c r="AA50" s="88">
        <f>'Lista de precios'!K13</f>
        <v>0</v>
      </c>
      <c r="AB50" s="98">
        <f t="shared" si="10"/>
        <v>0</v>
      </c>
      <c r="AC50" s="289"/>
      <c r="AD50" s="88">
        <f t="shared" si="11"/>
        <v>0</v>
      </c>
      <c r="AE50" s="89">
        <f t="shared" si="12"/>
        <v>0</v>
      </c>
      <c r="AF50" s="289"/>
      <c r="AG50" s="88">
        <f>'Lista de precios'!M13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25</v>
      </c>
      <c r="B51" s="288"/>
      <c r="C51" s="88">
        <f>'Lista de precios'!C14</f>
        <v>742.875</v>
      </c>
      <c r="D51" s="98">
        <f t="shared" si="1"/>
        <v>0</v>
      </c>
      <c r="E51" s="288"/>
      <c r="F51" s="88">
        <f>'Lista de precios'!C14</f>
        <v>742.875</v>
      </c>
      <c r="G51" s="89">
        <f t="shared" si="2"/>
        <v>0</v>
      </c>
      <c r="H51" s="289"/>
      <c r="I51" s="88">
        <f>'Lista de precios'!E14</f>
        <v>0</v>
      </c>
      <c r="J51" s="98">
        <f t="shared" si="3"/>
        <v>0</v>
      </c>
      <c r="K51" s="289"/>
      <c r="L51" s="88">
        <f>'Lista de precios'!E14</f>
        <v>0</v>
      </c>
      <c r="M51" s="89">
        <f t="shared" si="4"/>
        <v>0</v>
      </c>
      <c r="N51" s="288"/>
      <c r="O51" s="88">
        <f>'Lista de precios'!G14</f>
        <v>0</v>
      </c>
      <c r="P51" s="98">
        <f t="shared" si="5"/>
        <v>0</v>
      </c>
      <c r="Q51" s="288"/>
      <c r="R51" s="88">
        <f>'Lista de precios'!G14</f>
        <v>0</v>
      </c>
      <c r="S51" s="89">
        <f t="shared" si="6"/>
        <v>0</v>
      </c>
      <c r="T51" s="289"/>
      <c r="U51" s="88">
        <f>'Lista de precios'!I14</f>
        <v>0</v>
      </c>
      <c r="V51" s="98">
        <f t="shared" si="7"/>
        <v>0</v>
      </c>
      <c r="W51" s="289"/>
      <c r="X51" s="88">
        <f t="shared" si="8"/>
        <v>0</v>
      </c>
      <c r="Y51" s="89">
        <f t="shared" si="9"/>
        <v>0</v>
      </c>
      <c r="Z51" s="288"/>
      <c r="AA51" s="88">
        <f>'Lista de precios'!K14</f>
        <v>0</v>
      </c>
      <c r="AB51" s="98">
        <f t="shared" si="10"/>
        <v>0</v>
      </c>
      <c r="AC51" s="289"/>
      <c r="AD51" s="88">
        <f t="shared" si="11"/>
        <v>0</v>
      </c>
      <c r="AE51" s="89">
        <f t="shared" si="12"/>
        <v>0</v>
      </c>
      <c r="AF51" s="289"/>
      <c r="AG51" s="88">
        <f>'Lista de precios'!M14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26</v>
      </c>
      <c r="B52" s="288"/>
      <c r="C52" s="88">
        <f>'Lista de precios'!C15</f>
        <v>2207.4</v>
      </c>
      <c r="D52" s="98">
        <f t="shared" si="1"/>
        <v>0</v>
      </c>
      <c r="E52" s="288"/>
      <c r="F52" s="88">
        <f>'Lista de precios'!C15</f>
        <v>2207.4</v>
      </c>
      <c r="G52" s="89">
        <f t="shared" si="2"/>
        <v>0</v>
      </c>
      <c r="H52" s="288"/>
      <c r="I52" s="88">
        <f>'Lista de precios'!E15</f>
        <v>0</v>
      </c>
      <c r="J52" s="98">
        <f t="shared" si="3"/>
        <v>0</v>
      </c>
      <c r="K52" s="288"/>
      <c r="L52" s="88">
        <f>'Lista de precios'!E15</f>
        <v>0</v>
      </c>
      <c r="M52" s="89">
        <f t="shared" si="4"/>
        <v>0</v>
      </c>
      <c r="N52" s="288"/>
      <c r="O52" s="88">
        <f>'Lista de precios'!G15</f>
        <v>0</v>
      </c>
      <c r="P52" s="98">
        <f t="shared" si="5"/>
        <v>0</v>
      </c>
      <c r="Q52" s="288"/>
      <c r="R52" s="88">
        <f>'Lista de precios'!G15</f>
        <v>0</v>
      </c>
      <c r="S52" s="89">
        <f t="shared" si="6"/>
        <v>0</v>
      </c>
      <c r="T52" s="288"/>
      <c r="U52" s="88">
        <f>'Lista de precios'!I15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precios'!K15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precios'!M15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27</v>
      </c>
      <c r="B53" s="288"/>
      <c r="C53" s="88">
        <f>'Lista de precios'!C16</f>
        <v>4733.1750000000002</v>
      </c>
      <c r="D53" s="98">
        <f t="shared" si="1"/>
        <v>0</v>
      </c>
      <c r="E53" s="288"/>
      <c r="F53" s="88">
        <f>'Lista de precios'!C16</f>
        <v>4733.1750000000002</v>
      </c>
      <c r="G53" s="89">
        <f t="shared" si="2"/>
        <v>0</v>
      </c>
      <c r="H53" s="288"/>
      <c r="I53" s="88">
        <f>'Lista de precios'!E16</f>
        <v>0</v>
      </c>
      <c r="J53" s="98">
        <f t="shared" si="3"/>
        <v>0</v>
      </c>
      <c r="K53" s="288"/>
      <c r="L53" s="88">
        <f>'Lista de precios'!E16</f>
        <v>0</v>
      </c>
      <c r="M53" s="89">
        <f t="shared" si="4"/>
        <v>0</v>
      </c>
      <c r="N53" s="288"/>
      <c r="O53" s="88">
        <f>'Lista de precios'!G16</f>
        <v>0</v>
      </c>
      <c r="P53" s="98">
        <f t="shared" si="5"/>
        <v>0</v>
      </c>
      <c r="Q53" s="288"/>
      <c r="R53" s="88">
        <f>'Lista de precios'!G16</f>
        <v>0</v>
      </c>
      <c r="S53" s="89">
        <f t="shared" si="6"/>
        <v>0</v>
      </c>
      <c r="T53" s="288"/>
      <c r="U53" s="88">
        <f>'Lista de precios'!I16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precios'!K16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precios'!M16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28</v>
      </c>
      <c r="B54" s="288"/>
      <c r="C54" s="88">
        <f>'Lista de precios'!C17</f>
        <v>742.875</v>
      </c>
      <c r="D54" s="98">
        <f t="shared" si="1"/>
        <v>0</v>
      </c>
      <c r="E54" s="288"/>
      <c r="F54" s="88">
        <f>'Lista de precios'!C17</f>
        <v>742.875</v>
      </c>
      <c r="G54" s="89">
        <f t="shared" si="2"/>
        <v>0</v>
      </c>
      <c r="H54" s="288"/>
      <c r="I54" s="88">
        <f>'Lista de precios'!E17</f>
        <v>0</v>
      </c>
      <c r="J54" s="98">
        <f t="shared" si="3"/>
        <v>0</v>
      </c>
      <c r="K54" s="288"/>
      <c r="L54" s="88">
        <f>'Lista de precios'!E17</f>
        <v>0</v>
      </c>
      <c r="M54" s="89">
        <f t="shared" si="4"/>
        <v>0</v>
      </c>
      <c r="N54" s="288"/>
      <c r="O54" s="88">
        <f>'Lista de precios'!G17</f>
        <v>0</v>
      </c>
      <c r="P54" s="98">
        <f t="shared" si="5"/>
        <v>0</v>
      </c>
      <c r="Q54" s="288"/>
      <c r="R54" s="88">
        <f>'Lista de precios'!G17</f>
        <v>0</v>
      </c>
      <c r="S54" s="89">
        <f t="shared" si="6"/>
        <v>0</v>
      </c>
      <c r="T54" s="288"/>
      <c r="U54" s="88">
        <f>'Lista de precios'!I17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precios'!K17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precios'!M17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29</v>
      </c>
      <c r="B55" s="288"/>
      <c r="C55" s="88">
        <f>'Lista de precios'!C18</f>
        <v>3289.875</v>
      </c>
      <c r="D55" s="98">
        <f t="shared" si="1"/>
        <v>0</v>
      </c>
      <c r="E55" s="288"/>
      <c r="F55" s="88">
        <f>'Lista de precios'!C18</f>
        <v>3289.875</v>
      </c>
      <c r="G55" s="89">
        <f t="shared" si="2"/>
        <v>0</v>
      </c>
      <c r="H55" s="289"/>
      <c r="I55" s="88">
        <f>'Lista de precios'!E18</f>
        <v>0</v>
      </c>
      <c r="J55" s="98">
        <f t="shared" si="3"/>
        <v>0</v>
      </c>
      <c r="K55" s="289"/>
      <c r="L55" s="88">
        <f>'Lista de precios'!E18</f>
        <v>0</v>
      </c>
      <c r="M55" s="89">
        <f t="shared" si="4"/>
        <v>0</v>
      </c>
      <c r="N55" s="288"/>
      <c r="O55" s="88">
        <f>'Lista de precios'!G18</f>
        <v>0</v>
      </c>
      <c r="P55" s="98">
        <f t="shared" si="5"/>
        <v>0</v>
      </c>
      <c r="Q55" s="288"/>
      <c r="R55" s="88">
        <f>'Lista de precios'!G18</f>
        <v>0</v>
      </c>
      <c r="S55" s="89">
        <f t="shared" si="6"/>
        <v>0</v>
      </c>
      <c r="T55" s="289"/>
      <c r="U55" s="88">
        <f>'Lista de precios'!I18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precios'!K18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precios'!M18</f>
        <v>0</v>
      </c>
      <c r="AH55" s="98">
        <f t="shared" si="13"/>
        <v>0</v>
      </c>
      <c r="AI55" s="289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30</v>
      </c>
      <c r="B56" s="288"/>
      <c r="C56" s="88">
        <f>'Lista de precios'!C19</f>
        <v>530.625</v>
      </c>
      <c r="D56" s="98">
        <f t="shared" si="1"/>
        <v>0</v>
      </c>
      <c r="E56" s="288"/>
      <c r="F56" s="88">
        <f>'Lista de precios'!C19</f>
        <v>530.625</v>
      </c>
      <c r="G56" s="89">
        <f t="shared" si="2"/>
        <v>0</v>
      </c>
      <c r="H56" s="288"/>
      <c r="I56" s="88">
        <f>'Lista de precios'!E19</f>
        <v>0</v>
      </c>
      <c r="J56" s="98">
        <f t="shared" si="3"/>
        <v>0</v>
      </c>
      <c r="K56" s="289"/>
      <c r="L56" s="88">
        <f>'Lista de precios'!E19</f>
        <v>0</v>
      </c>
      <c r="M56" s="89">
        <f t="shared" si="4"/>
        <v>0</v>
      </c>
      <c r="N56" s="289"/>
      <c r="O56" s="88">
        <f>'Lista de precios'!G19</f>
        <v>0</v>
      </c>
      <c r="P56" s="98">
        <f t="shared" si="5"/>
        <v>0</v>
      </c>
      <c r="Q56" s="288"/>
      <c r="R56" s="88">
        <f>'Lista de precios'!G19</f>
        <v>0</v>
      </c>
      <c r="S56" s="89">
        <f t="shared" si="6"/>
        <v>0</v>
      </c>
      <c r="T56" s="289"/>
      <c r="U56" s="88">
        <f>'Lista de precios'!I19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precios'!K19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precios'!M19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31</v>
      </c>
      <c r="B57" s="288"/>
      <c r="C57" s="88">
        <f>'Lista de precios'!C20</f>
        <v>647.36249999999995</v>
      </c>
      <c r="D57" s="98">
        <f t="shared" si="1"/>
        <v>0</v>
      </c>
      <c r="E57" s="288"/>
      <c r="F57" s="88">
        <f>'Lista de precios'!C20</f>
        <v>647.36249999999995</v>
      </c>
      <c r="G57" s="89">
        <f t="shared" si="2"/>
        <v>0</v>
      </c>
      <c r="H57" s="288"/>
      <c r="I57" s="88">
        <f>'Lista de precios'!E20</f>
        <v>0</v>
      </c>
      <c r="J57" s="98">
        <f t="shared" si="3"/>
        <v>0</v>
      </c>
      <c r="K57" s="289"/>
      <c r="L57" s="88">
        <f>'Lista de precios'!E20</f>
        <v>0</v>
      </c>
      <c r="M57" s="89">
        <f t="shared" si="4"/>
        <v>0</v>
      </c>
      <c r="N57" s="288"/>
      <c r="O57" s="88">
        <f>'Lista de precios'!G20</f>
        <v>0</v>
      </c>
      <c r="P57" s="98">
        <f t="shared" si="5"/>
        <v>0</v>
      </c>
      <c r="Q57" s="288"/>
      <c r="R57" s="88">
        <f>'Lista de precios'!G20</f>
        <v>0</v>
      </c>
      <c r="S57" s="89">
        <f t="shared" si="6"/>
        <v>0</v>
      </c>
      <c r="T57" s="289"/>
      <c r="U57" s="88">
        <f>'Lista de precios'!I20</f>
        <v>0</v>
      </c>
      <c r="V57" s="98">
        <f t="shared" si="7"/>
        <v>0</v>
      </c>
      <c r="W57" s="289"/>
      <c r="X57" s="88">
        <f t="shared" si="8"/>
        <v>0</v>
      </c>
      <c r="Y57" s="89">
        <f t="shared" si="9"/>
        <v>0</v>
      </c>
      <c r="Z57" s="288"/>
      <c r="AA57" s="88">
        <f>'Lista de precios'!K20</f>
        <v>0</v>
      </c>
      <c r="AB57" s="98">
        <f t="shared" si="10"/>
        <v>0</v>
      </c>
      <c r="AC57" s="289"/>
      <c r="AD57" s="88">
        <f t="shared" si="11"/>
        <v>0</v>
      </c>
      <c r="AE57" s="89">
        <f t="shared" si="12"/>
        <v>0</v>
      </c>
      <c r="AF57" s="288"/>
      <c r="AG57" s="88">
        <f>'Lista de precios'!M20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32</v>
      </c>
      <c r="B58" s="288"/>
      <c r="C58" s="88">
        <f>'Lista de precios'!C21</f>
        <v>4775.625</v>
      </c>
      <c r="D58" s="98">
        <f t="shared" si="1"/>
        <v>0</v>
      </c>
      <c r="E58" s="288"/>
      <c r="F58" s="88">
        <f>'Lista de precios'!C21</f>
        <v>4775.625</v>
      </c>
      <c r="G58" s="89">
        <f t="shared" si="2"/>
        <v>0</v>
      </c>
      <c r="H58" s="288"/>
      <c r="I58" s="88">
        <f>'Lista de precios'!E21</f>
        <v>0</v>
      </c>
      <c r="J58" s="98">
        <f t="shared" si="3"/>
        <v>0</v>
      </c>
      <c r="K58" s="289"/>
      <c r="L58" s="88">
        <f>'Lista de precios'!E21</f>
        <v>0</v>
      </c>
      <c r="M58" s="89">
        <f t="shared" si="4"/>
        <v>0</v>
      </c>
      <c r="N58" s="288"/>
      <c r="O58" s="88">
        <f>'Lista de precios'!G21</f>
        <v>0</v>
      </c>
      <c r="P58" s="98">
        <f t="shared" si="5"/>
        <v>0</v>
      </c>
      <c r="Q58" s="288"/>
      <c r="R58" s="88">
        <f>'Lista de precios'!G21</f>
        <v>0</v>
      </c>
      <c r="S58" s="89">
        <f t="shared" si="6"/>
        <v>0</v>
      </c>
      <c r="T58" s="288"/>
      <c r="U58" s="88">
        <f>'Lista de precios'!I21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precios'!K21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9"/>
      <c r="AG58" s="88">
        <f>'Lista de precios'!M21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33</v>
      </c>
      <c r="B59" s="288"/>
      <c r="C59" s="88">
        <f>'Lista de precios'!C22</f>
        <v>4775.625</v>
      </c>
      <c r="D59" s="98">
        <f t="shared" si="1"/>
        <v>0</v>
      </c>
      <c r="E59" s="288"/>
      <c r="F59" s="88">
        <f>'Lista de precios'!C22</f>
        <v>4775.625</v>
      </c>
      <c r="G59" s="89">
        <f t="shared" si="2"/>
        <v>0</v>
      </c>
      <c r="H59" s="288"/>
      <c r="I59" s="88">
        <f>'Lista de precios'!E22</f>
        <v>0</v>
      </c>
      <c r="J59" s="98">
        <f t="shared" si="3"/>
        <v>0</v>
      </c>
      <c r="K59" s="289"/>
      <c r="L59" s="88">
        <f>'Lista de precios'!E22</f>
        <v>0</v>
      </c>
      <c r="M59" s="89">
        <f t="shared" si="4"/>
        <v>0</v>
      </c>
      <c r="N59" s="288"/>
      <c r="O59" s="88">
        <f>'Lista de precios'!G22</f>
        <v>0</v>
      </c>
      <c r="P59" s="98">
        <f t="shared" si="5"/>
        <v>0</v>
      </c>
      <c r="Q59" s="288"/>
      <c r="R59" s="88">
        <f>'Lista de precios'!G22</f>
        <v>0</v>
      </c>
      <c r="S59" s="89">
        <f t="shared" si="6"/>
        <v>0</v>
      </c>
      <c r="T59" s="288"/>
      <c r="U59" s="88">
        <f>'Lista de precios'!I22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precios'!K22</f>
        <v>0</v>
      </c>
      <c r="AB59" s="98">
        <f t="shared" si="10"/>
        <v>0</v>
      </c>
      <c r="AC59" s="289"/>
      <c r="AD59" s="88">
        <f t="shared" si="11"/>
        <v>0</v>
      </c>
      <c r="AE59" s="89">
        <f t="shared" si="12"/>
        <v>0</v>
      </c>
      <c r="AF59" s="288"/>
      <c r="AG59" s="88">
        <f>'Lista de precios'!M22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34</v>
      </c>
      <c r="B60" s="288"/>
      <c r="C60" s="88">
        <f>'Lista de precios'!C23</f>
        <v>4775.625</v>
      </c>
      <c r="D60" s="98">
        <f t="shared" si="1"/>
        <v>0</v>
      </c>
      <c r="E60" s="288"/>
      <c r="F60" s="88">
        <f>'Lista de precios'!C23</f>
        <v>4775.625</v>
      </c>
      <c r="G60" s="89">
        <f t="shared" si="2"/>
        <v>0</v>
      </c>
      <c r="H60" s="288"/>
      <c r="I60" s="88">
        <f>'Lista de precios'!E23</f>
        <v>0</v>
      </c>
      <c r="J60" s="98">
        <f t="shared" si="3"/>
        <v>0</v>
      </c>
      <c r="K60" s="288"/>
      <c r="L60" s="88">
        <f>'Lista de precios'!E23</f>
        <v>0</v>
      </c>
      <c r="M60" s="89">
        <f t="shared" si="4"/>
        <v>0</v>
      </c>
      <c r="N60" s="288"/>
      <c r="O60" s="88">
        <f>'Lista de precios'!G23</f>
        <v>0</v>
      </c>
      <c r="P60" s="98">
        <f t="shared" si="5"/>
        <v>0</v>
      </c>
      <c r="Q60" s="288"/>
      <c r="R60" s="88">
        <f>'Lista de precios'!G23</f>
        <v>0</v>
      </c>
      <c r="S60" s="89">
        <f t="shared" si="6"/>
        <v>0</v>
      </c>
      <c r="T60" s="288"/>
      <c r="U60" s="88">
        <f>'Lista de precios'!I23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precios'!K23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precios'!M23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35</v>
      </c>
      <c r="B61" s="288"/>
      <c r="C61" s="88">
        <f>'Lista de precios'!C24</f>
        <v>4775.625</v>
      </c>
      <c r="D61" s="98">
        <f t="shared" si="1"/>
        <v>0</v>
      </c>
      <c r="E61" s="288"/>
      <c r="F61" s="88">
        <f>'Lista de precios'!C24</f>
        <v>4775.625</v>
      </c>
      <c r="G61" s="89">
        <f t="shared" si="2"/>
        <v>0</v>
      </c>
      <c r="H61" s="288"/>
      <c r="I61" s="88">
        <f>'Lista de precios'!E24</f>
        <v>0</v>
      </c>
      <c r="J61" s="98">
        <f t="shared" si="3"/>
        <v>0</v>
      </c>
      <c r="K61" s="288"/>
      <c r="L61" s="88">
        <f>'Lista de precios'!E24</f>
        <v>0</v>
      </c>
      <c r="M61" s="89">
        <f t="shared" si="4"/>
        <v>0</v>
      </c>
      <c r="N61" s="288"/>
      <c r="O61" s="88">
        <f>'Lista de precios'!G24</f>
        <v>0</v>
      </c>
      <c r="P61" s="98">
        <f t="shared" si="5"/>
        <v>0</v>
      </c>
      <c r="Q61" s="288"/>
      <c r="R61" s="88">
        <f>'Lista de precios'!G24</f>
        <v>0</v>
      </c>
      <c r="S61" s="89">
        <f t="shared" si="6"/>
        <v>0</v>
      </c>
      <c r="T61" s="288"/>
      <c r="U61" s="88">
        <f>'Lista de precios'!I24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precios'!K24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precios'!M24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36</v>
      </c>
      <c r="B62" s="288"/>
      <c r="C62" s="88">
        <f>'Lista de precios'!C25</f>
        <v>1379.625</v>
      </c>
      <c r="D62" s="98">
        <f t="shared" si="1"/>
        <v>0</v>
      </c>
      <c r="E62" s="289">
        <v>1</v>
      </c>
      <c r="F62" s="88">
        <f>'Lista de precios'!C25</f>
        <v>1379.625</v>
      </c>
      <c r="G62" s="89">
        <f t="shared" si="2"/>
        <v>1379.625</v>
      </c>
      <c r="H62" s="288"/>
      <c r="I62" s="88">
        <f>'Lista de precios'!E25</f>
        <v>0</v>
      </c>
      <c r="J62" s="98">
        <f t="shared" si="3"/>
        <v>0</v>
      </c>
      <c r="K62" s="289"/>
      <c r="L62" s="88">
        <f>'Lista de precios'!E25</f>
        <v>0</v>
      </c>
      <c r="M62" s="89">
        <f t="shared" si="4"/>
        <v>0</v>
      </c>
      <c r="N62" s="288"/>
      <c r="O62" s="88">
        <f>'Lista de precios'!G25</f>
        <v>0</v>
      </c>
      <c r="P62" s="98">
        <f t="shared" si="5"/>
        <v>0</v>
      </c>
      <c r="Q62" s="288"/>
      <c r="R62" s="88">
        <f>'Lista de precios'!G25</f>
        <v>0</v>
      </c>
      <c r="S62" s="89">
        <f t="shared" si="6"/>
        <v>0</v>
      </c>
      <c r="T62" s="288"/>
      <c r="U62" s="88">
        <f>'Lista de precios'!I25</f>
        <v>0</v>
      </c>
      <c r="V62" s="98">
        <f t="shared" si="7"/>
        <v>0</v>
      </c>
      <c r="W62" s="289"/>
      <c r="X62" s="88">
        <f t="shared" si="8"/>
        <v>0</v>
      </c>
      <c r="Y62" s="89">
        <f t="shared" si="9"/>
        <v>0</v>
      </c>
      <c r="Z62" s="288"/>
      <c r="AA62" s="88">
        <f>'Lista de precios'!K25</f>
        <v>0</v>
      </c>
      <c r="AB62" s="98">
        <f t="shared" si="10"/>
        <v>0</v>
      </c>
      <c r="AC62" s="289"/>
      <c r="AD62" s="88">
        <f t="shared" si="11"/>
        <v>0</v>
      </c>
      <c r="AE62" s="89">
        <f t="shared" si="12"/>
        <v>0</v>
      </c>
      <c r="AF62" s="288"/>
      <c r="AG62" s="88">
        <f>'Lista de precios'!M25</f>
        <v>0</v>
      </c>
      <c r="AH62" s="98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37</v>
      </c>
      <c r="B63" s="288"/>
      <c r="C63" s="88">
        <f>'Lista de precios'!C26</f>
        <v>2568.2249999999999</v>
      </c>
      <c r="D63" s="89">
        <f t="shared" si="1"/>
        <v>0</v>
      </c>
      <c r="E63" s="288"/>
      <c r="F63" s="88">
        <f>'Lista de precios'!C26</f>
        <v>2568.2249999999999</v>
      </c>
      <c r="G63" s="89">
        <f t="shared" si="2"/>
        <v>0</v>
      </c>
      <c r="H63" s="288"/>
      <c r="I63" s="88">
        <f>'Lista de precios'!E26</f>
        <v>0</v>
      </c>
      <c r="J63" s="89">
        <f t="shared" si="3"/>
        <v>0</v>
      </c>
      <c r="K63" s="289"/>
      <c r="L63" s="88">
        <f>'Lista de precios'!E26</f>
        <v>0</v>
      </c>
      <c r="M63" s="89">
        <f t="shared" si="4"/>
        <v>0</v>
      </c>
      <c r="N63" s="288"/>
      <c r="O63" s="88">
        <f>'Lista de precios'!G26</f>
        <v>0</v>
      </c>
      <c r="P63" s="89">
        <f t="shared" si="5"/>
        <v>0</v>
      </c>
      <c r="Q63" s="288"/>
      <c r="R63" s="88">
        <f>'Lista de precios'!G26</f>
        <v>0</v>
      </c>
      <c r="S63" s="89">
        <f t="shared" si="6"/>
        <v>0</v>
      </c>
      <c r="T63" s="289"/>
      <c r="U63" s="88">
        <f>'Lista de precios'!I26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precios'!K26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precios'!M26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38</v>
      </c>
      <c r="B64" s="288"/>
      <c r="C64" s="88">
        <f>'Lista de precios'!C27</f>
        <v>51258.375</v>
      </c>
      <c r="D64" s="89">
        <f t="shared" si="1"/>
        <v>0</v>
      </c>
      <c r="E64" s="288"/>
      <c r="F64" s="88">
        <f>'Lista de precios'!C27</f>
        <v>51258.375</v>
      </c>
      <c r="G64" s="89">
        <f t="shared" si="2"/>
        <v>0</v>
      </c>
      <c r="H64" s="288"/>
      <c r="I64" s="88">
        <f>'Lista de precios'!E27</f>
        <v>0</v>
      </c>
      <c r="J64" s="89">
        <f t="shared" si="3"/>
        <v>0</v>
      </c>
      <c r="K64" s="288"/>
      <c r="L64" s="88">
        <f>'Lista de precios'!E27</f>
        <v>0</v>
      </c>
      <c r="M64" s="89">
        <f t="shared" si="4"/>
        <v>0</v>
      </c>
      <c r="N64" s="288"/>
      <c r="O64" s="88">
        <f>'Lista de precios'!G27</f>
        <v>0</v>
      </c>
      <c r="P64" s="89">
        <f t="shared" si="5"/>
        <v>0</v>
      </c>
      <c r="Q64" s="288"/>
      <c r="R64" s="88">
        <f>'Lista de precios'!G27</f>
        <v>0</v>
      </c>
      <c r="S64" s="89">
        <f t="shared" si="6"/>
        <v>0</v>
      </c>
      <c r="T64" s="288"/>
      <c r="U64" s="88">
        <f>'Lista de precios'!I27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precios'!K27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precios'!M27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39</v>
      </c>
      <c r="B65" s="288"/>
      <c r="C65" s="88">
        <f>'Lista de precios'!C28</f>
        <v>700.42500000000007</v>
      </c>
      <c r="D65" s="89">
        <f t="shared" si="1"/>
        <v>0</v>
      </c>
      <c r="E65" s="288"/>
      <c r="F65" s="88">
        <f>'Lista de precios'!C28</f>
        <v>700.42500000000007</v>
      </c>
      <c r="G65" s="89">
        <f t="shared" si="2"/>
        <v>0</v>
      </c>
      <c r="H65" s="289"/>
      <c r="I65" s="88">
        <f>'Lista de precios'!E28</f>
        <v>0</v>
      </c>
      <c r="J65" s="89">
        <f t="shared" si="3"/>
        <v>0</v>
      </c>
      <c r="K65" s="289"/>
      <c r="L65" s="88">
        <f>'Lista de precios'!E28</f>
        <v>0</v>
      </c>
      <c r="M65" s="89">
        <f t="shared" si="4"/>
        <v>0</v>
      </c>
      <c r="N65" s="288"/>
      <c r="O65" s="88">
        <f>'Lista de precios'!G28</f>
        <v>0</v>
      </c>
      <c r="P65" s="89">
        <f t="shared" si="5"/>
        <v>0</v>
      </c>
      <c r="Q65" s="288"/>
      <c r="R65" s="88">
        <f>'Lista de precios'!G28</f>
        <v>0</v>
      </c>
      <c r="S65" s="89">
        <f t="shared" si="6"/>
        <v>0</v>
      </c>
      <c r="T65" s="289"/>
      <c r="U65" s="88">
        <f>'Lista de precios'!I28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precios'!K28</f>
        <v>0</v>
      </c>
      <c r="AB65" s="89">
        <f t="shared" si="10"/>
        <v>0</v>
      </c>
      <c r="AC65" s="289"/>
      <c r="AD65" s="88">
        <f t="shared" si="11"/>
        <v>0</v>
      </c>
      <c r="AE65" s="89">
        <f t="shared" si="12"/>
        <v>0</v>
      </c>
      <c r="AF65" s="288"/>
      <c r="AG65" s="88">
        <f>'Lista de precios'!M28</f>
        <v>0</v>
      </c>
      <c r="AH65" s="89">
        <f t="shared" si="13"/>
        <v>0</v>
      </c>
      <c r="AI65" s="289"/>
      <c r="AJ65" s="88">
        <f t="shared" si="14"/>
        <v>0</v>
      </c>
      <c r="AK65" s="89">
        <f t="shared" si="15"/>
        <v>0</v>
      </c>
    </row>
    <row r="66" spans="1:37" ht="15.75" customHeight="1">
      <c r="A66" s="287" t="s">
        <v>40</v>
      </c>
      <c r="B66" s="288"/>
      <c r="C66" s="88">
        <f>'Lista de precios'!C29</f>
        <v>26000.625</v>
      </c>
      <c r="D66" s="89">
        <f t="shared" si="1"/>
        <v>0</v>
      </c>
      <c r="E66" s="288"/>
      <c r="F66" s="88">
        <f>'Lista de precios'!C29</f>
        <v>26000.625</v>
      </c>
      <c r="G66" s="89">
        <f t="shared" si="2"/>
        <v>0</v>
      </c>
      <c r="H66" s="288"/>
      <c r="I66" s="88">
        <f>'Lista de precios'!E29</f>
        <v>0</v>
      </c>
      <c r="J66" s="89">
        <f t="shared" si="3"/>
        <v>0</v>
      </c>
      <c r="K66" s="288"/>
      <c r="L66" s="88">
        <f>'Lista de precios'!E29</f>
        <v>0</v>
      </c>
      <c r="M66" s="89">
        <f t="shared" si="4"/>
        <v>0</v>
      </c>
      <c r="N66" s="288"/>
      <c r="O66" s="88">
        <f>'Lista de precios'!G29</f>
        <v>0</v>
      </c>
      <c r="P66" s="89">
        <f t="shared" si="5"/>
        <v>0</v>
      </c>
      <c r="Q66" s="288"/>
      <c r="R66" s="88">
        <f>'Lista de precios'!G29</f>
        <v>0</v>
      </c>
      <c r="S66" s="89">
        <f t="shared" si="6"/>
        <v>0</v>
      </c>
      <c r="T66" s="288"/>
      <c r="U66" s="88">
        <f>'Lista de precios'!I29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precios'!K29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precios'!M29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08" t="s">
        <v>41</v>
      </c>
      <c r="B67" s="288"/>
      <c r="C67" s="88">
        <f>'Lista de precios'!C30</f>
        <v>711.03750000000002</v>
      </c>
      <c r="D67" s="89">
        <f t="shared" si="1"/>
        <v>0</v>
      </c>
      <c r="E67" s="288"/>
      <c r="F67" s="88">
        <f>'Lista de precios'!C30</f>
        <v>711.03750000000002</v>
      </c>
      <c r="G67" s="89">
        <f t="shared" si="2"/>
        <v>0</v>
      </c>
      <c r="H67" s="288"/>
      <c r="I67" s="88"/>
      <c r="J67" s="89"/>
      <c r="K67" s="288"/>
      <c r="L67" s="88"/>
      <c r="M67" s="89"/>
      <c r="N67" s="288"/>
      <c r="O67" s="88"/>
      <c r="P67" s="89"/>
      <c r="Q67" s="288"/>
      <c r="R67" s="88"/>
      <c r="S67" s="89"/>
      <c r="T67" s="288"/>
      <c r="U67" s="88">
        <f>'Lista de precios'!I30</f>
        <v>0</v>
      </c>
      <c r="V67" s="89">
        <f t="shared" si="7"/>
        <v>0</v>
      </c>
      <c r="W67" s="288"/>
      <c r="X67" s="88">
        <f t="shared" si="8"/>
        <v>0</v>
      </c>
      <c r="Y67" s="89">
        <f t="shared" si="9"/>
        <v>0</v>
      </c>
      <c r="Z67" s="288"/>
      <c r="AA67" s="88">
        <f>'Lista de precios'!K30</f>
        <v>0</v>
      </c>
      <c r="AB67" s="89">
        <f t="shared" si="10"/>
        <v>0</v>
      </c>
      <c r="AC67" s="288"/>
      <c r="AD67" s="88">
        <f t="shared" si="11"/>
        <v>0</v>
      </c>
      <c r="AE67" s="89">
        <f t="shared" si="12"/>
        <v>0</v>
      </c>
      <c r="AF67" s="288"/>
      <c r="AG67" s="88">
        <f>'Lista de precios'!M30</f>
        <v>0</v>
      </c>
      <c r="AH67" s="89">
        <f t="shared" si="13"/>
        <v>0</v>
      </c>
      <c r="AI67" s="289"/>
      <c r="AJ67" s="88">
        <f t="shared" si="14"/>
        <v>0</v>
      </c>
      <c r="AK67" s="89">
        <f t="shared" si="15"/>
        <v>0</v>
      </c>
    </row>
    <row r="68" spans="1:37" ht="15.75" customHeight="1">
      <c r="A68" s="309" t="s">
        <v>42</v>
      </c>
      <c r="B68" s="290"/>
      <c r="C68" s="88">
        <f>'Lista de precios'!C31</f>
        <v>849</v>
      </c>
      <c r="D68" s="89">
        <f t="shared" si="1"/>
        <v>0</v>
      </c>
      <c r="E68" s="290"/>
      <c r="F68" s="88">
        <f>'Lista de precios'!C31</f>
        <v>849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131"/>
      <c r="AJ68" s="104"/>
      <c r="AK68" s="105"/>
    </row>
    <row r="69" spans="1:37" ht="15.75" customHeight="1">
      <c r="A69" s="313" t="s">
        <v>43</v>
      </c>
      <c r="B69" s="290"/>
      <c r="C69" s="88">
        <f>'Lista de precios'!C32</f>
        <v>530.625</v>
      </c>
      <c r="D69" s="89">
        <f t="shared" si="1"/>
        <v>0</v>
      </c>
      <c r="E69" s="290"/>
      <c r="F69" s="88">
        <f>'Lista de precios'!C32</f>
        <v>530.625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131"/>
      <c r="AJ69" s="104"/>
      <c r="AK69" s="105"/>
    </row>
    <row r="70" spans="1:37" ht="15.75" customHeight="1">
      <c r="A70" s="309" t="s">
        <v>44</v>
      </c>
      <c r="B70" s="290"/>
      <c r="C70" s="88">
        <f>'Lista de precios'!C33</f>
        <v>1061.25</v>
      </c>
      <c r="D70" s="89">
        <f t="shared" si="1"/>
        <v>0</v>
      </c>
      <c r="E70" s="290"/>
      <c r="F70" s="88">
        <f>'Lista de precios'!C33</f>
        <v>1061.25</v>
      </c>
      <c r="G70" s="89">
        <f t="shared" si="2"/>
        <v>0</v>
      </c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131"/>
      <c r="AJ70" s="104"/>
      <c r="AK70" s="105"/>
    </row>
    <row r="71" spans="1:37" ht="15.75" customHeight="1">
      <c r="A71" s="340" t="s">
        <v>147</v>
      </c>
      <c r="B71" s="290"/>
      <c r="C71" s="88">
        <f>'Lista de precios'!C34</f>
        <v>3576.4124999999999</v>
      </c>
      <c r="D71" s="89">
        <f t="shared" si="1"/>
        <v>0</v>
      </c>
      <c r="E71" s="290"/>
      <c r="F71" s="88">
        <f>'Lista de precios'!C34</f>
        <v>3576.4124999999999</v>
      </c>
      <c r="G71" s="89">
        <f t="shared" si="2"/>
        <v>0</v>
      </c>
      <c r="H71" s="290"/>
      <c r="I71" s="104"/>
      <c r="J71" s="105"/>
      <c r="K71" s="290"/>
      <c r="L71" s="104"/>
      <c r="M71" s="105"/>
      <c r="N71" s="290"/>
      <c r="O71" s="104"/>
      <c r="P71" s="105"/>
      <c r="Q71" s="290"/>
      <c r="R71" s="104"/>
      <c r="S71" s="105"/>
      <c r="T71" s="290"/>
      <c r="U71" s="104"/>
      <c r="V71" s="105"/>
      <c r="W71" s="290"/>
      <c r="X71" s="104"/>
      <c r="Y71" s="105"/>
      <c r="Z71" s="290"/>
      <c r="AA71" s="104"/>
      <c r="AB71" s="105"/>
      <c r="AC71" s="290"/>
      <c r="AD71" s="104"/>
      <c r="AE71" s="105"/>
      <c r="AF71" s="290"/>
      <c r="AG71" s="104"/>
      <c r="AH71" s="105"/>
      <c r="AI71" s="131"/>
      <c r="AJ71" s="104"/>
      <c r="AK71" s="105"/>
    </row>
    <row r="72" spans="1:37" ht="15.75" customHeight="1">
      <c r="A72" s="380" t="s">
        <v>184</v>
      </c>
      <c r="B72" s="290"/>
      <c r="C72" s="88">
        <f>'Lista de precios'!C35</f>
        <v>0</v>
      </c>
      <c r="D72" s="89">
        <f t="shared" si="1"/>
        <v>0</v>
      </c>
      <c r="E72" s="295"/>
      <c r="F72" s="88">
        <f>'Lista de precios'!C35</f>
        <v>0</v>
      </c>
      <c r="G72" s="89">
        <f t="shared" si="2"/>
        <v>0</v>
      </c>
      <c r="H72" s="290"/>
      <c r="I72" s="294"/>
      <c r="J72" s="105"/>
      <c r="K72" s="295"/>
      <c r="L72" s="296"/>
      <c r="M72" s="381"/>
      <c r="N72" s="290"/>
      <c r="O72" s="294"/>
      <c r="P72" s="105"/>
      <c r="Q72" s="295"/>
      <c r="R72" s="296"/>
      <c r="S72" s="381"/>
      <c r="T72" s="290"/>
      <c r="U72" s="294"/>
      <c r="V72" s="105"/>
      <c r="W72" s="295"/>
      <c r="X72" s="296"/>
      <c r="Y72" s="381"/>
      <c r="Z72" s="131"/>
      <c r="AA72" s="382"/>
      <c r="AB72" s="105">
        <f>Z72*AA72</f>
        <v>0</v>
      </c>
      <c r="AC72" s="295"/>
      <c r="AD72" s="296"/>
      <c r="AE72" s="381"/>
      <c r="AF72" s="290"/>
      <c r="AG72" s="294"/>
      <c r="AH72" s="105"/>
      <c r="AI72" s="295"/>
      <c r="AJ72" s="296"/>
      <c r="AK72" s="381"/>
    </row>
    <row r="73" spans="1:37" ht="15.75" customHeight="1">
      <c r="A73" s="293" t="s">
        <v>96</v>
      </c>
      <c r="B73" s="290"/>
      <c r="C73" s="294"/>
      <c r="D73" s="236">
        <f>SUM(D44:D72)</f>
        <v>0</v>
      </c>
      <c r="E73" s="295"/>
      <c r="F73" s="296"/>
      <c r="G73" s="237">
        <f>SUM(G44:G72)</f>
        <v>1379.625</v>
      </c>
      <c r="H73" s="290"/>
      <c r="I73" s="294"/>
      <c r="J73" s="236">
        <f>SUM(J44:J67)</f>
        <v>0</v>
      </c>
      <c r="K73" s="295"/>
      <c r="L73" s="296"/>
      <c r="M73" s="237">
        <f>SUM(M44:M67)</f>
        <v>0</v>
      </c>
      <c r="N73" s="290"/>
      <c r="O73" s="294"/>
      <c r="P73" s="236">
        <f>SUM(P44:P67)</f>
        <v>0</v>
      </c>
      <c r="Q73" s="295"/>
      <c r="R73" s="296"/>
      <c r="S73" s="237">
        <f>SUM(S44:S67)</f>
        <v>0</v>
      </c>
      <c r="T73" s="290"/>
      <c r="U73" s="294"/>
      <c r="V73" s="236">
        <f>SUM(V44:V67)</f>
        <v>0</v>
      </c>
      <c r="W73" s="295"/>
      <c r="X73" s="296"/>
      <c r="Y73" s="237">
        <f>SUM(Y44:Y67)</f>
        <v>0</v>
      </c>
      <c r="Z73" s="290"/>
      <c r="AA73" s="294"/>
      <c r="AB73" s="236">
        <f>SUM(AB44:AB72)</f>
        <v>0</v>
      </c>
      <c r="AC73" s="295"/>
      <c r="AD73" s="296"/>
      <c r="AE73" s="237">
        <f>SUM(AE44:AE67)</f>
        <v>0</v>
      </c>
      <c r="AF73" s="290"/>
      <c r="AG73" s="294"/>
      <c r="AH73" s="236">
        <f>SUM(AH44:AH67)</f>
        <v>0</v>
      </c>
      <c r="AI73" s="295"/>
      <c r="AJ73" s="296"/>
      <c r="AK73" s="237">
        <f>SUM(AK44:AK67)</f>
        <v>0</v>
      </c>
    </row>
    <row r="74" spans="1:37" ht="15.75" customHeight="1">
      <c r="A74" s="297" t="s">
        <v>97</v>
      </c>
      <c r="B74" s="456">
        <f>D73+G73</f>
        <v>1379.625</v>
      </c>
      <c r="C74" s="413"/>
      <c r="D74" s="413"/>
      <c r="E74" s="413"/>
      <c r="F74" s="413"/>
      <c r="G74" s="401"/>
      <c r="H74" s="456">
        <f>J73+M73</f>
        <v>0</v>
      </c>
      <c r="I74" s="413"/>
      <c r="J74" s="413"/>
      <c r="K74" s="413"/>
      <c r="L74" s="413"/>
      <c r="M74" s="401"/>
      <c r="N74" s="456">
        <f>P73+S73</f>
        <v>0</v>
      </c>
      <c r="O74" s="413"/>
      <c r="P74" s="413"/>
      <c r="Q74" s="413"/>
      <c r="R74" s="413"/>
      <c r="S74" s="401"/>
      <c r="T74" s="456">
        <f>V73+Y73</f>
        <v>0</v>
      </c>
      <c r="U74" s="413"/>
      <c r="V74" s="413"/>
      <c r="W74" s="413"/>
      <c r="X74" s="413"/>
      <c r="Y74" s="401"/>
      <c r="Z74" s="456">
        <f>AB73+AE73</f>
        <v>0</v>
      </c>
      <c r="AA74" s="413"/>
      <c r="AB74" s="413"/>
      <c r="AC74" s="413"/>
      <c r="AD74" s="413"/>
      <c r="AE74" s="401"/>
      <c r="AF74" s="456">
        <f>AH73+AK73</f>
        <v>0</v>
      </c>
      <c r="AG74" s="413"/>
      <c r="AH74" s="413"/>
      <c r="AI74" s="413"/>
      <c r="AJ74" s="413"/>
      <c r="AK74" s="40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1:37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</sheetData>
  <mergeCells count="53">
    <mergeCell ref="Z74:AE74"/>
    <mergeCell ref="AF74:AK74"/>
    <mergeCell ref="Q41:S41"/>
    <mergeCell ref="T41:V41"/>
    <mergeCell ref="B74:G74"/>
    <mergeCell ref="H74:M74"/>
    <mergeCell ref="N74:S74"/>
    <mergeCell ref="T74:Y74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10" priority="1" operator="lessThan">
      <formula>0</formula>
    </cfRule>
  </conditionalFormatting>
  <conditionalFormatting sqref="A1:AK1021">
    <cfRule type="cellIs" dxfId="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185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57"/>
      <c r="E4" s="465" t="s">
        <v>11</v>
      </c>
      <c r="F4" s="415"/>
      <c r="G4" s="416"/>
      <c r="H4" s="466" t="s">
        <v>12</v>
      </c>
      <c r="I4" s="415"/>
      <c r="J4" s="457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9" t="s">
        <v>117</v>
      </c>
      <c r="E5" s="449" t="s">
        <v>115</v>
      </c>
      <c r="F5" s="467" t="s">
        <v>116</v>
      </c>
      <c r="G5" s="468" t="s">
        <v>117</v>
      </c>
      <c r="H5" s="459" t="s">
        <v>115</v>
      </c>
      <c r="I5" s="467" t="s">
        <v>116</v>
      </c>
      <c r="J5" s="469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53"/>
      <c r="E6" s="450"/>
      <c r="F6" s="446"/>
      <c r="G6" s="448"/>
      <c r="H6" s="429"/>
      <c r="I6" s="446"/>
      <c r="J6" s="453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190"/>
      <c r="C7" s="191"/>
      <c r="D7" s="260">
        <v>-57438.723315664771</v>
      </c>
      <c r="E7" s="193"/>
      <c r="F7" s="191"/>
      <c r="G7" s="194">
        <f>D15</f>
        <v>-59038.106652541639</v>
      </c>
      <c r="H7" s="243"/>
      <c r="I7" s="191"/>
      <c r="J7" s="260" t="e">
        <f>G15</f>
        <v>#DIV/0!</v>
      </c>
      <c r="K7" s="193"/>
      <c r="L7" s="191"/>
      <c r="M7" s="194" t="e">
        <f>J15</f>
        <v>#DIV/0!</v>
      </c>
      <c r="N7" s="193"/>
      <c r="O7" s="191"/>
      <c r="P7" s="194" t="e">
        <f>M15</f>
        <v>#DIV/0!</v>
      </c>
      <c r="Q7" s="193"/>
      <c r="R7" s="191"/>
      <c r="S7" s="330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0</v>
      </c>
      <c r="C8" s="196"/>
      <c r="D8" s="242"/>
      <c r="E8" s="193">
        <f>E32</f>
        <v>0</v>
      </c>
      <c r="F8" s="196"/>
      <c r="G8" s="192"/>
      <c r="H8" s="243">
        <f>G32</f>
        <v>0</v>
      </c>
      <c r="I8" s="196"/>
      <c r="J8" s="24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45">
        <f>(D7+B8)/1032.5</f>
        <v>-55.630724760934406</v>
      </c>
      <c r="E9" s="198"/>
      <c r="F9" s="199"/>
      <c r="G9" s="200">
        <f>(G7+E8)/'Lista de precios'!C4</f>
        <v>-55.630724760934406</v>
      </c>
      <c r="H9" s="246"/>
      <c r="I9" s="199"/>
      <c r="J9" s="245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48">
        <f>D9*'Lista de precios'!C4</f>
        <v>-59038.106652541639</v>
      </c>
      <c r="E10" s="202"/>
      <c r="F10" s="203"/>
      <c r="G10" s="204">
        <f>G9*'Lista de precios'!E4</f>
        <v>0</v>
      </c>
      <c r="H10" s="249"/>
      <c r="I10" s="203"/>
      <c r="J10" s="248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0</v>
      </c>
      <c r="D11" s="242"/>
      <c r="E11" s="193"/>
      <c r="F11" s="206">
        <f>H71</f>
        <v>0</v>
      </c>
      <c r="G11" s="192"/>
      <c r="H11" s="243"/>
      <c r="I11" s="206">
        <f>N71</f>
        <v>0</v>
      </c>
      <c r="J11" s="24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CULTIVO!D65</f>
        <v>0</v>
      </c>
      <c r="D12" s="242"/>
      <c r="E12" s="193"/>
      <c r="F12" s="206" t="e">
        <f>CULTIVO!G65</f>
        <v>#DIV/0!</v>
      </c>
      <c r="G12" s="192"/>
      <c r="H12" s="243"/>
      <c r="I12" s="206" t="e">
        <f>CULTIVO!J65</f>
        <v>#DIV/0!</v>
      </c>
      <c r="J12" s="242"/>
      <c r="K12" s="193"/>
      <c r="L12" s="206" t="e">
        <f>CULTIVO!M65</f>
        <v>#DIV/0!</v>
      </c>
      <c r="M12" s="192"/>
      <c r="N12" s="193"/>
      <c r="O12" s="206" t="e">
        <f>CULTIVO!P65</f>
        <v>#DIV/0!</v>
      </c>
      <c r="P12" s="192"/>
      <c r="Q12" s="193"/>
      <c r="R12" s="206" t="e">
        <f>CULTIVO!S65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CULTIVO!D90</f>
        <v>0</v>
      </c>
      <c r="D13" s="242"/>
      <c r="E13" s="193"/>
      <c r="F13" s="206">
        <f>CULTIVO!G86</f>
        <v>0</v>
      </c>
      <c r="G13" s="192"/>
      <c r="H13" s="243"/>
      <c r="I13" s="206">
        <f>CULTIVO!J86</f>
        <v>0</v>
      </c>
      <c r="J13" s="242"/>
      <c r="K13" s="193"/>
      <c r="L13" s="206">
        <f>CULTIVO!M86</f>
        <v>0</v>
      </c>
      <c r="M13" s="192"/>
      <c r="N13" s="193"/>
      <c r="O13" s="206">
        <f>CULTIVO!P86</f>
        <v>0</v>
      </c>
      <c r="P13" s="192"/>
      <c r="Q13" s="193"/>
      <c r="R13" s="206">
        <f>CULTIVO!S86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66"/>
      <c r="E14" s="193"/>
      <c r="F14" s="191"/>
      <c r="G14" s="267"/>
      <c r="H14" s="243"/>
      <c r="I14" s="191"/>
      <c r="J14" s="266"/>
      <c r="K14" s="193"/>
      <c r="L14" s="191"/>
      <c r="M14" s="267"/>
      <c r="N14" s="193"/>
      <c r="O14" s="212"/>
      <c r="P14" s="267"/>
      <c r="Q14" s="193"/>
      <c r="R14" s="191"/>
      <c r="S14" s="26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66">
        <f>D10-C11-C12-C13</f>
        <v>-59038.106652541639</v>
      </c>
      <c r="E15" s="193"/>
      <c r="F15" s="191"/>
      <c r="G15" s="267" t="e">
        <f>G10-F11-F12-F13</f>
        <v>#DIV/0!</v>
      </c>
      <c r="H15" s="243"/>
      <c r="I15" s="191"/>
      <c r="J15" s="266" t="e">
        <f>J10-I11-I12-I13</f>
        <v>#DIV/0!</v>
      </c>
      <c r="K15" s="193"/>
      <c r="L15" s="191"/>
      <c r="M15" s="267" t="e">
        <f>M10-L11-L12-L13</f>
        <v>#DIV/0!</v>
      </c>
      <c r="N15" s="193"/>
      <c r="O15" s="191"/>
      <c r="P15" s="267" t="e">
        <f>P10-O11-O12-O13-O14</f>
        <v>#DIV/0!</v>
      </c>
      <c r="Q15" s="193"/>
      <c r="R15" s="191"/>
      <c r="S15" s="267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" customHeight="1">
      <c r="A16" s="259" t="s">
        <v>173</v>
      </c>
      <c r="B16" s="269"/>
      <c r="C16" s="270"/>
      <c r="D16" s="271">
        <f>D15/'Lista de precios'!C4</f>
        <v>-55.630724760934406</v>
      </c>
      <c r="E16" s="269"/>
      <c r="F16" s="270"/>
      <c r="G16" s="215" t="e">
        <f>G15/'Lista de precios'!E4</f>
        <v>#DIV/0!</v>
      </c>
      <c r="H16" s="272"/>
      <c r="I16" s="270"/>
      <c r="J16" s="271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1" customHeight="1">
      <c r="A17" s="359"/>
      <c r="B17" s="273"/>
      <c r="C17" s="273"/>
      <c r="D17" s="273"/>
      <c r="E17" s="273"/>
      <c r="F17" s="27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1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83" t="s">
        <v>129</v>
      </c>
      <c r="B19" s="383" t="s">
        <v>130</v>
      </c>
      <c r="C19" s="276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77"/>
      <c r="B20" s="277"/>
      <c r="C20" s="1"/>
      <c r="D20" s="342"/>
      <c r="E20" s="51"/>
      <c r="F20" s="51"/>
      <c r="G20" s="51"/>
      <c r="H20" s="277"/>
      <c r="I20" s="51"/>
      <c r="J20" s="51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0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0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1" t="s">
        <v>76</v>
      </c>
      <c r="U39" s="423"/>
      <c r="V39" s="424"/>
      <c r="W39" s="471" t="s">
        <v>77</v>
      </c>
      <c r="X39" s="423"/>
      <c r="Y39" s="424"/>
      <c r="Z39" s="471" t="s">
        <v>78</v>
      </c>
      <c r="AA39" s="423"/>
      <c r="AB39" s="424"/>
      <c r="AC39" s="471" t="s">
        <v>79</v>
      </c>
      <c r="AD39" s="423"/>
      <c r="AE39" s="424"/>
      <c r="AF39" s="471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84" t="s">
        <v>85</v>
      </c>
      <c r="T40" s="283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284" t="s">
        <v>85</v>
      </c>
      <c r="Z40" s="283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284" t="s">
        <v>85</v>
      </c>
      <c r="AF40" s="283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284" t="s">
        <v>85</v>
      </c>
    </row>
    <row r="41" spans="1:37" ht="15.75" customHeight="1">
      <c r="A41" s="282"/>
      <c r="B41" s="285"/>
      <c r="C41" s="78"/>
      <c r="D41" s="286"/>
      <c r="E41" s="206"/>
      <c r="F41" s="81"/>
      <c r="G41" s="203"/>
      <c r="H41" s="285"/>
      <c r="I41" s="78"/>
      <c r="J41" s="286"/>
      <c r="K41" s="206"/>
      <c r="L41" s="81"/>
      <c r="M41" s="203"/>
      <c r="N41" s="285"/>
      <c r="O41" s="78"/>
      <c r="P41" s="286"/>
      <c r="Q41" s="206"/>
      <c r="R41" s="81"/>
      <c r="S41" s="203"/>
      <c r="T41" s="285"/>
      <c r="U41" s="78"/>
      <c r="V41" s="286"/>
      <c r="W41" s="206"/>
      <c r="X41" s="81"/>
      <c r="Y41" s="203"/>
      <c r="Z41" s="285"/>
      <c r="AA41" s="78"/>
      <c r="AB41" s="286"/>
      <c r="AC41" s="206"/>
      <c r="AD41" s="81"/>
      <c r="AE41" s="203"/>
      <c r="AF41" s="285"/>
      <c r="AG41" s="78"/>
      <c r="AH41" s="286"/>
      <c r="AI41" s="206"/>
      <c r="AJ41" s="81"/>
      <c r="AK41" s="203"/>
    </row>
    <row r="42" spans="1:37" ht="15.75" customHeight="1">
      <c r="A42" s="287" t="s">
        <v>18</v>
      </c>
      <c r="B42" s="288"/>
      <c r="C42" s="88">
        <f>'Lista de precios'!C7</f>
        <v>1114.3125</v>
      </c>
      <c r="D42" s="89">
        <f t="shared" ref="D42:D64" si="1">B42*C42</f>
        <v>0</v>
      </c>
      <c r="E42" s="288"/>
      <c r="F42" s="88">
        <f>'Lista de precios'!C7</f>
        <v>1114.3125</v>
      </c>
      <c r="G42" s="89">
        <f t="shared" ref="G42:G64" si="2">F42*E42</f>
        <v>0</v>
      </c>
      <c r="H42" s="288"/>
      <c r="I42" s="88">
        <f>'Lista de precios'!E7</f>
        <v>0</v>
      </c>
      <c r="J42" s="89">
        <f t="shared" ref="J42:J64" si="3">H42*I42</f>
        <v>0</v>
      </c>
      <c r="K42" s="288"/>
      <c r="L42" s="88">
        <f>'Lista de precios'!E7</f>
        <v>0</v>
      </c>
      <c r="M42" s="89">
        <f t="shared" ref="M42:M64" si="4">L42*K42</f>
        <v>0</v>
      </c>
      <c r="N42" s="289"/>
      <c r="O42" s="88">
        <f>'Lista de precios'!G7</f>
        <v>0</v>
      </c>
      <c r="P42" s="89">
        <f t="shared" ref="P42:P64" si="5">N42*O42</f>
        <v>0</v>
      </c>
      <c r="Q42" s="288"/>
      <c r="R42" s="88">
        <f>'Lista de precios'!G7</f>
        <v>0</v>
      </c>
      <c r="S42" s="89">
        <f t="shared" ref="S42:S64" si="6">R42*Q42</f>
        <v>0</v>
      </c>
      <c r="T42" s="288"/>
      <c r="U42" s="88">
        <f>'Lista de precios'!I7</f>
        <v>0</v>
      </c>
      <c r="V42" s="89">
        <f t="shared" ref="V42:V65" si="7">T42*U42</f>
        <v>0</v>
      </c>
      <c r="W42" s="288"/>
      <c r="X42" s="88">
        <f t="shared" ref="X42:X65" si="8">U42</f>
        <v>0</v>
      </c>
      <c r="Y42" s="89">
        <f t="shared" ref="Y42:Y65" si="9">X42*W42</f>
        <v>0</v>
      </c>
      <c r="Z42" s="288"/>
      <c r="AA42" s="88">
        <f>'Lista de precios'!K7</f>
        <v>0</v>
      </c>
      <c r="AB42" s="89">
        <f t="shared" ref="AB42:AB65" si="10">Z42*AA42</f>
        <v>0</v>
      </c>
      <c r="AC42" s="288"/>
      <c r="AD42" s="88">
        <f t="shared" ref="AD42:AD65" si="11">AA42</f>
        <v>0</v>
      </c>
      <c r="AE42" s="89">
        <f t="shared" ref="AE42:AE65" si="12">AD42*AC42</f>
        <v>0</v>
      </c>
      <c r="AF42" s="288"/>
      <c r="AG42" s="88">
        <f>'Lista de precios'!M7</f>
        <v>0</v>
      </c>
      <c r="AH42" s="89">
        <f t="shared" ref="AH42:AH65" si="13">AF42*AG42</f>
        <v>0</v>
      </c>
      <c r="AI42" s="288"/>
      <c r="AJ42" s="88">
        <f t="shared" ref="AJ42:AJ65" si="14">AG42</f>
        <v>0</v>
      </c>
      <c r="AK42" s="89">
        <f t="shared" ref="AK42:AK65" si="15">AJ42*AI42</f>
        <v>0</v>
      </c>
    </row>
    <row r="43" spans="1:37" ht="15.75" customHeight="1">
      <c r="A43" s="287" t="s">
        <v>19</v>
      </c>
      <c r="B43" s="288"/>
      <c r="C43" s="88">
        <f>'Lista de precios'!C8</f>
        <v>1231.05</v>
      </c>
      <c r="D43" s="89">
        <f t="shared" si="1"/>
        <v>0</v>
      </c>
      <c r="E43" s="288"/>
      <c r="F43" s="88">
        <f>'Lista de precios'!C8</f>
        <v>1231.05</v>
      </c>
      <c r="G43" s="89">
        <f t="shared" si="2"/>
        <v>0</v>
      </c>
      <c r="H43" s="288"/>
      <c r="I43" s="88">
        <f>'Lista de precios'!E8</f>
        <v>0</v>
      </c>
      <c r="J43" s="89">
        <f t="shared" si="3"/>
        <v>0</v>
      </c>
      <c r="K43" s="288"/>
      <c r="L43" s="88">
        <f>'Lista de precios'!E8</f>
        <v>0</v>
      </c>
      <c r="M43" s="89">
        <f t="shared" si="4"/>
        <v>0</v>
      </c>
      <c r="N43" s="289"/>
      <c r="O43" s="88">
        <f>'Lista de precios'!G8</f>
        <v>0</v>
      </c>
      <c r="P43" s="89">
        <f t="shared" si="5"/>
        <v>0</v>
      </c>
      <c r="Q43" s="288"/>
      <c r="R43" s="88">
        <f>'Lista de precios'!G8</f>
        <v>0</v>
      </c>
      <c r="S43" s="89">
        <f t="shared" si="6"/>
        <v>0</v>
      </c>
      <c r="T43" s="288"/>
      <c r="U43" s="88">
        <f>'Lista de precios'!I8</f>
        <v>0</v>
      </c>
      <c r="V43" s="89">
        <f t="shared" si="7"/>
        <v>0</v>
      </c>
      <c r="W43" s="288"/>
      <c r="X43" s="88">
        <f t="shared" si="8"/>
        <v>0</v>
      </c>
      <c r="Y43" s="89">
        <f t="shared" si="9"/>
        <v>0</v>
      </c>
      <c r="Z43" s="288"/>
      <c r="AA43" s="88">
        <f>'Lista de precios'!K8</f>
        <v>0</v>
      </c>
      <c r="AB43" s="89">
        <f t="shared" si="10"/>
        <v>0</v>
      </c>
      <c r="AC43" s="288"/>
      <c r="AD43" s="88">
        <f t="shared" si="11"/>
        <v>0</v>
      </c>
      <c r="AE43" s="89">
        <f t="shared" si="12"/>
        <v>0</v>
      </c>
      <c r="AF43" s="288"/>
      <c r="AG43" s="88">
        <f>'Lista de precios'!M8</f>
        <v>0</v>
      </c>
      <c r="AH43" s="89">
        <f t="shared" si="13"/>
        <v>0</v>
      </c>
      <c r="AI43" s="288"/>
      <c r="AJ43" s="88">
        <f t="shared" si="14"/>
        <v>0</v>
      </c>
      <c r="AK43" s="89">
        <f t="shared" si="15"/>
        <v>0</v>
      </c>
    </row>
    <row r="44" spans="1:37" ht="15.75" customHeight="1">
      <c r="A44" s="287" t="s">
        <v>20</v>
      </c>
      <c r="B44" s="288"/>
      <c r="C44" s="88">
        <f>'Lista de precios'!C9</f>
        <v>1273.5</v>
      </c>
      <c r="D44" s="89">
        <f t="shared" si="1"/>
        <v>0</v>
      </c>
      <c r="E44" s="288"/>
      <c r="F44" s="88">
        <f>'Lista de precios'!C9</f>
        <v>1273.5</v>
      </c>
      <c r="G44" s="89">
        <f t="shared" si="2"/>
        <v>0</v>
      </c>
      <c r="H44" s="288"/>
      <c r="I44" s="88">
        <f>'Lista de precios'!E9</f>
        <v>0</v>
      </c>
      <c r="J44" s="89">
        <f t="shared" si="3"/>
        <v>0</v>
      </c>
      <c r="K44" s="288"/>
      <c r="L44" s="88">
        <f>'Lista de precios'!E9</f>
        <v>0</v>
      </c>
      <c r="M44" s="89">
        <f t="shared" si="4"/>
        <v>0</v>
      </c>
      <c r="N44" s="288"/>
      <c r="O44" s="88">
        <f>'Lista de precios'!G9</f>
        <v>0</v>
      </c>
      <c r="P44" s="89">
        <f t="shared" si="5"/>
        <v>0</v>
      </c>
      <c r="Q44" s="288"/>
      <c r="R44" s="88">
        <f>'Lista de precios'!G9</f>
        <v>0</v>
      </c>
      <c r="S44" s="89">
        <f t="shared" si="6"/>
        <v>0</v>
      </c>
      <c r="T44" s="288"/>
      <c r="U44" s="88">
        <f>'Lista de precios'!I9</f>
        <v>0</v>
      </c>
      <c r="V44" s="89">
        <f t="shared" si="7"/>
        <v>0</v>
      </c>
      <c r="W44" s="288"/>
      <c r="X44" s="88">
        <f t="shared" si="8"/>
        <v>0</v>
      </c>
      <c r="Y44" s="89">
        <f t="shared" si="9"/>
        <v>0</v>
      </c>
      <c r="Z44" s="288"/>
      <c r="AA44" s="88">
        <f>'Lista de precios'!K9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8"/>
      <c r="AG44" s="88">
        <f>'Lista de precios'!M9</f>
        <v>0</v>
      </c>
      <c r="AH44" s="89">
        <f t="shared" si="13"/>
        <v>0</v>
      </c>
      <c r="AI44" s="288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21</v>
      </c>
      <c r="B45" s="288"/>
      <c r="C45" s="88">
        <f>'Lista de precios'!C10</f>
        <v>4775.625</v>
      </c>
      <c r="D45" s="89">
        <f t="shared" si="1"/>
        <v>0</v>
      </c>
      <c r="E45" s="288"/>
      <c r="F45" s="88">
        <f>'Lista de precios'!C10</f>
        <v>4775.625</v>
      </c>
      <c r="G45" s="89">
        <f t="shared" si="2"/>
        <v>0</v>
      </c>
      <c r="H45" s="288"/>
      <c r="I45" s="88">
        <f>'Lista de precios'!E10</f>
        <v>0</v>
      </c>
      <c r="J45" s="89">
        <f t="shared" si="3"/>
        <v>0</v>
      </c>
      <c r="K45" s="288"/>
      <c r="L45" s="88">
        <f>'Lista de precios'!E10</f>
        <v>0</v>
      </c>
      <c r="M45" s="89">
        <f t="shared" si="4"/>
        <v>0</v>
      </c>
      <c r="N45" s="288"/>
      <c r="O45" s="88">
        <f>'Lista de precios'!G10</f>
        <v>0</v>
      </c>
      <c r="P45" s="89">
        <f t="shared" si="5"/>
        <v>0</v>
      </c>
      <c r="Q45" s="288"/>
      <c r="R45" s="88">
        <f>'Lista de precios'!G10</f>
        <v>0</v>
      </c>
      <c r="S45" s="89">
        <f t="shared" si="6"/>
        <v>0</v>
      </c>
      <c r="T45" s="288"/>
      <c r="U45" s="88">
        <f>'Lista de precios'!I10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precios'!K10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precios'!M10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22</v>
      </c>
      <c r="B46" s="288"/>
      <c r="C46" s="88">
        <f>'Lista de precios'!C11</f>
        <v>4775.625</v>
      </c>
      <c r="D46" s="98">
        <f t="shared" si="1"/>
        <v>0</v>
      </c>
      <c r="E46" s="288"/>
      <c r="F46" s="88">
        <f>'Lista de precios'!C11</f>
        <v>4775.625</v>
      </c>
      <c r="G46" s="89">
        <f t="shared" si="2"/>
        <v>0</v>
      </c>
      <c r="H46" s="288"/>
      <c r="I46" s="88">
        <f>'Lista de precios'!E11</f>
        <v>0</v>
      </c>
      <c r="J46" s="98">
        <f t="shared" si="3"/>
        <v>0</v>
      </c>
      <c r="K46" s="288"/>
      <c r="L46" s="88">
        <f>'Lista de precios'!E11</f>
        <v>0</v>
      </c>
      <c r="M46" s="89">
        <f t="shared" si="4"/>
        <v>0</v>
      </c>
      <c r="N46" s="288"/>
      <c r="O46" s="88">
        <f>'Lista de precios'!G11</f>
        <v>0</v>
      </c>
      <c r="P46" s="98">
        <f t="shared" si="5"/>
        <v>0</v>
      </c>
      <c r="Q46" s="288"/>
      <c r="R46" s="88">
        <f>'Lista de precios'!G11</f>
        <v>0</v>
      </c>
      <c r="S46" s="89">
        <f t="shared" si="6"/>
        <v>0</v>
      </c>
      <c r="T46" s="288"/>
      <c r="U46" s="88">
        <f>'Lista de precios'!I11</f>
        <v>0</v>
      </c>
      <c r="V46" s="98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precios'!K11</f>
        <v>0</v>
      </c>
      <c r="AB46" s="98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precios'!M11</f>
        <v>0</v>
      </c>
      <c r="AH46" s="98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23</v>
      </c>
      <c r="B47" s="288"/>
      <c r="C47" s="88">
        <f>'Lista de precios'!C12</f>
        <v>4987.875</v>
      </c>
      <c r="D47" s="98">
        <f t="shared" si="1"/>
        <v>0</v>
      </c>
      <c r="E47" s="288"/>
      <c r="F47" s="88">
        <f>'Lista de precios'!C12</f>
        <v>4987.875</v>
      </c>
      <c r="G47" s="89">
        <f t="shared" si="2"/>
        <v>0</v>
      </c>
      <c r="H47" s="288"/>
      <c r="I47" s="88">
        <f>'Lista de precios'!E12</f>
        <v>0</v>
      </c>
      <c r="J47" s="98">
        <f t="shared" si="3"/>
        <v>0</v>
      </c>
      <c r="K47" s="288"/>
      <c r="L47" s="88">
        <f>'Lista de precios'!E12</f>
        <v>0</v>
      </c>
      <c r="M47" s="89">
        <f t="shared" si="4"/>
        <v>0</v>
      </c>
      <c r="N47" s="288"/>
      <c r="O47" s="88">
        <f>'Lista de precios'!G12</f>
        <v>0</v>
      </c>
      <c r="P47" s="98">
        <f t="shared" si="5"/>
        <v>0</v>
      </c>
      <c r="Q47" s="288"/>
      <c r="R47" s="88">
        <f>'Lista de precios'!G12</f>
        <v>0</v>
      </c>
      <c r="S47" s="89">
        <f t="shared" si="6"/>
        <v>0</v>
      </c>
      <c r="T47" s="288"/>
      <c r="U47" s="88">
        <f>'Lista de precios'!I12</f>
        <v>0</v>
      </c>
      <c r="V47" s="98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precios'!K12</f>
        <v>0</v>
      </c>
      <c r="AB47" s="98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precios'!M12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24</v>
      </c>
      <c r="B48" s="289"/>
      <c r="C48" s="88">
        <f>'Lista de precios'!C13</f>
        <v>477.5625</v>
      </c>
      <c r="D48" s="98">
        <f t="shared" si="1"/>
        <v>0</v>
      </c>
      <c r="E48" s="289"/>
      <c r="F48" s="88">
        <f>'Lista de precios'!C13</f>
        <v>477.5625</v>
      </c>
      <c r="G48" s="89">
        <f t="shared" si="2"/>
        <v>0</v>
      </c>
      <c r="H48" s="288"/>
      <c r="I48" s="88">
        <f>'Lista de precios'!E13</f>
        <v>0</v>
      </c>
      <c r="J48" s="98">
        <f t="shared" si="3"/>
        <v>0</v>
      </c>
      <c r="K48" s="289"/>
      <c r="L48" s="88">
        <f>'Lista de precios'!E13</f>
        <v>0</v>
      </c>
      <c r="M48" s="89">
        <f t="shared" si="4"/>
        <v>0</v>
      </c>
      <c r="N48" s="289"/>
      <c r="O48" s="88">
        <f>'Lista de precios'!G13</f>
        <v>0</v>
      </c>
      <c r="P48" s="98">
        <f t="shared" si="5"/>
        <v>0</v>
      </c>
      <c r="Q48" s="289"/>
      <c r="R48" s="88">
        <f>'Lista de precios'!G13</f>
        <v>0</v>
      </c>
      <c r="S48" s="89">
        <f t="shared" si="6"/>
        <v>0</v>
      </c>
      <c r="T48" s="288"/>
      <c r="U48" s="88">
        <f>'Lista de precios'!I13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precios'!K13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precios'!M13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25</v>
      </c>
      <c r="B49" s="289"/>
      <c r="C49" s="88">
        <f>'Lista de precios'!C14</f>
        <v>742.875</v>
      </c>
      <c r="D49" s="98">
        <f t="shared" si="1"/>
        <v>0</v>
      </c>
      <c r="E49" s="289"/>
      <c r="F49" s="88">
        <f>'Lista de precios'!C14</f>
        <v>742.875</v>
      </c>
      <c r="G49" s="89">
        <f t="shared" si="2"/>
        <v>0</v>
      </c>
      <c r="H49" s="289"/>
      <c r="I49" s="88">
        <f>'Lista de precios'!E14</f>
        <v>0</v>
      </c>
      <c r="J49" s="98">
        <f t="shared" si="3"/>
        <v>0</v>
      </c>
      <c r="K49" s="289"/>
      <c r="L49" s="88">
        <f>'Lista de precios'!E14</f>
        <v>0</v>
      </c>
      <c r="M49" s="89">
        <f t="shared" si="4"/>
        <v>0</v>
      </c>
      <c r="N49" s="289"/>
      <c r="O49" s="88">
        <f>'Lista de precios'!G14</f>
        <v>0</v>
      </c>
      <c r="P49" s="98">
        <f t="shared" si="5"/>
        <v>0</v>
      </c>
      <c r="Q49" s="289"/>
      <c r="R49" s="88">
        <f>'Lista de precios'!G14</f>
        <v>0</v>
      </c>
      <c r="S49" s="89">
        <f t="shared" si="6"/>
        <v>0</v>
      </c>
      <c r="T49" s="288"/>
      <c r="U49" s="88">
        <f>'Lista de precios'!I14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precios'!K14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precios'!M14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26</v>
      </c>
      <c r="B50" s="288"/>
      <c r="C50" s="88">
        <f>'Lista de precios'!C15</f>
        <v>2207.4</v>
      </c>
      <c r="D50" s="98">
        <f t="shared" si="1"/>
        <v>0</v>
      </c>
      <c r="E50" s="288"/>
      <c r="F50" s="88">
        <f>'Lista de precios'!C15</f>
        <v>2207.4</v>
      </c>
      <c r="G50" s="89">
        <f t="shared" si="2"/>
        <v>0</v>
      </c>
      <c r="H50" s="288"/>
      <c r="I50" s="88">
        <f>'Lista de precios'!E15</f>
        <v>0</v>
      </c>
      <c r="J50" s="98">
        <f t="shared" si="3"/>
        <v>0</v>
      </c>
      <c r="K50" s="288"/>
      <c r="L50" s="88">
        <f>'Lista de precios'!E15</f>
        <v>0</v>
      </c>
      <c r="M50" s="89">
        <f t="shared" si="4"/>
        <v>0</v>
      </c>
      <c r="N50" s="288"/>
      <c r="O50" s="88">
        <f>'Lista de precios'!G15</f>
        <v>0</v>
      </c>
      <c r="P50" s="98">
        <f t="shared" si="5"/>
        <v>0</v>
      </c>
      <c r="Q50" s="288"/>
      <c r="R50" s="88">
        <f>'Lista de precios'!G15</f>
        <v>0</v>
      </c>
      <c r="S50" s="89">
        <f t="shared" si="6"/>
        <v>0</v>
      </c>
      <c r="T50" s="288"/>
      <c r="U50" s="88">
        <f>'Lista de precios'!I15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precios'!K15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precios'!M15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27</v>
      </c>
      <c r="B51" s="288"/>
      <c r="C51" s="88">
        <f>'Lista de precios'!C16</f>
        <v>4733.1750000000002</v>
      </c>
      <c r="D51" s="98">
        <f t="shared" si="1"/>
        <v>0</v>
      </c>
      <c r="E51" s="288"/>
      <c r="F51" s="88">
        <f>'Lista de precios'!C16</f>
        <v>4733.1750000000002</v>
      </c>
      <c r="G51" s="89">
        <f t="shared" si="2"/>
        <v>0</v>
      </c>
      <c r="H51" s="288"/>
      <c r="I51" s="88">
        <f>'Lista de precios'!E16</f>
        <v>0</v>
      </c>
      <c r="J51" s="98">
        <f t="shared" si="3"/>
        <v>0</v>
      </c>
      <c r="K51" s="288"/>
      <c r="L51" s="88">
        <f>'Lista de precios'!E16</f>
        <v>0</v>
      </c>
      <c r="M51" s="89">
        <f t="shared" si="4"/>
        <v>0</v>
      </c>
      <c r="N51" s="288"/>
      <c r="O51" s="88">
        <f>'Lista de precios'!G16</f>
        <v>0</v>
      </c>
      <c r="P51" s="98">
        <f t="shared" si="5"/>
        <v>0</v>
      </c>
      <c r="Q51" s="288"/>
      <c r="R51" s="88">
        <f>'Lista de precios'!G16</f>
        <v>0</v>
      </c>
      <c r="S51" s="89">
        <f t="shared" si="6"/>
        <v>0</v>
      </c>
      <c r="T51" s="288"/>
      <c r="U51" s="88">
        <f>'Lista de precios'!I16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precios'!K16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precios'!M16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28</v>
      </c>
      <c r="B52" s="288"/>
      <c r="C52" s="88">
        <f>'Lista de precios'!C17</f>
        <v>742.875</v>
      </c>
      <c r="D52" s="98">
        <f t="shared" si="1"/>
        <v>0</v>
      </c>
      <c r="E52" s="288"/>
      <c r="F52" s="88">
        <f>'Lista de precios'!C17</f>
        <v>742.875</v>
      </c>
      <c r="G52" s="89">
        <f t="shared" si="2"/>
        <v>0</v>
      </c>
      <c r="H52" s="288"/>
      <c r="I52" s="88">
        <f>'Lista de precios'!E17</f>
        <v>0</v>
      </c>
      <c r="J52" s="98">
        <f t="shared" si="3"/>
        <v>0</v>
      </c>
      <c r="K52" s="288"/>
      <c r="L52" s="88">
        <f>'Lista de precios'!E17</f>
        <v>0</v>
      </c>
      <c r="M52" s="89">
        <f t="shared" si="4"/>
        <v>0</v>
      </c>
      <c r="N52" s="288"/>
      <c r="O52" s="88">
        <f>'Lista de precios'!G17</f>
        <v>0</v>
      </c>
      <c r="P52" s="98">
        <f t="shared" si="5"/>
        <v>0</v>
      </c>
      <c r="Q52" s="288"/>
      <c r="R52" s="88">
        <f>'Lista de precios'!G17</f>
        <v>0</v>
      </c>
      <c r="S52" s="89">
        <f t="shared" si="6"/>
        <v>0</v>
      </c>
      <c r="T52" s="288"/>
      <c r="U52" s="88">
        <f>'Lista de precios'!I17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precios'!K17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precios'!M17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29</v>
      </c>
      <c r="B53" s="288"/>
      <c r="C53" s="88">
        <f>'Lista de precios'!C18</f>
        <v>3289.875</v>
      </c>
      <c r="D53" s="98">
        <f t="shared" si="1"/>
        <v>0</v>
      </c>
      <c r="E53" s="288"/>
      <c r="F53" s="88">
        <f>'Lista de precios'!C18</f>
        <v>3289.875</v>
      </c>
      <c r="G53" s="89">
        <f t="shared" si="2"/>
        <v>0</v>
      </c>
      <c r="H53" s="288"/>
      <c r="I53" s="88">
        <f>'Lista de precios'!E18</f>
        <v>0</v>
      </c>
      <c r="J53" s="98">
        <f t="shared" si="3"/>
        <v>0</v>
      </c>
      <c r="K53" s="288"/>
      <c r="L53" s="88">
        <f>'Lista de precios'!E18</f>
        <v>0</v>
      </c>
      <c r="M53" s="89">
        <f t="shared" si="4"/>
        <v>0</v>
      </c>
      <c r="N53" s="288"/>
      <c r="O53" s="88">
        <f>'Lista de precios'!G18</f>
        <v>0</v>
      </c>
      <c r="P53" s="98">
        <f t="shared" si="5"/>
        <v>0</v>
      </c>
      <c r="Q53" s="288"/>
      <c r="R53" s="88">
        <f>'Lista de precios'!G18</f>
        <v>0</v>
      </c>
      <c r="S53" s="89">
        <f t="shared" si="6"/>
        <v>0</v>
      </c>
      <c r="T53" s="288"/>
      <c r="U53" s="88">
        <f>'Lista de precios'!I18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precios'!K18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precios'!M18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30</v>
      </c>
      <c r="B54" s="288"/>
      <c r="C54" s="88">
        <f>'Lista de precios'!C19</f>
        <v>530.625</v>
      </c>
      <c r="D54" s="98">
        <f t="shared" si="1"/>
        <v>0</v>
      </c>
      <c r="E54" s="288"/>
      <c r="F54" s="88">
        <f>'Lista de precios'!C19</f>
        <v>530.625</v>
      </c>
      <c r="G54" s="89">
        <f t="shared" si="2"/>
        <v>0</v>
      </c>
      <c r="H54" s="288"/>
      <c r="I54" s="88">
        <f>'Lista de precios'!E19</f>
        <v>0</v>
      </c>
      <c r="J54" s="98">
        <f t="shared" si="3"/>
        <v>0</v>
      </c>
      <c r="K54" s="288"/>
      <c r="L54" s="88">
        <f>'Lista de precios'!E19</f>
        <v>0</v>
      </c>
      <c r="M54" s="89">
        <f t="shared" si="4"/>
        <v>0</v>
      </c>
      <c r="N54" s="289"/>
      <c r="O54" s="88">
        <f>'Lista de precios'!G19</f>
        <v>0</v>
      </c>
      <c r="P54" s="98">
        <f t="shared" si="5"/>
        <v>0</v>
      </c>
      <c r="Q54" s="288"/>
      <c r="R54" s="88">
        <f>'Lista de precios'!G19</f>
        <v>0</v>
      </c>
      <c r="S54" s="89">
        <f t="shared" si="6"/>
        <v>0</v>
      </c>
      <c r="T54" s="288"/>
      <c r="U54" s="88">
        <f>'Lista de precios'!I19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precios'!K19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precios'!M19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31</v>
      </c>
      <c r="B55" s="288"/>
      <c r="C55" s="88">
        <f>'Lista de precios'!C20</f>
        <v>647.36249999999995</v>
      </c>
      <c r="D55" s="98">
        <f t="shared" si="1"/>
        <v>0</v>
      </c>
      <c r="E55" s="288"/>
      <c r="F55" s="88">
        <f>'Lista de precios'!C20</f>
        <v>647.36249999999995</v>
      </c>
      <c r="G55" s="89">
        <f t="shared" si="2"/>
        <v>0</v>
      </c>
      <c r="H55" s="288"/>
      <c r="I55" s="88">
        <f>'Lista de precios'!E20</f>
        <v>0</v>
      </c>
      <c r="J55" s="98">
        <f t="shared" si="3"/>
        <v>0</v>
      </c>
      <c r="K55" s="288"/>
      <c r="L55" s="88">
        <f>'Lista de precios'!E20</f>
        <v>0</v>
      </c>
      <c r="M55" s="89">
        <f t="shared" si="4"/>
        <v>0</v>
      </c>
      <c r="N55" s="288"/>
      <c r="O55" s="88">
        <f>'Lista de precios'!G20</f>
        <v>0</v>
      </c>
      <c r="P55" s="98">
        <f t="shared" si="5"/>
        <v>0</v>
      </c>
      <c r="Q55" s="288"/>
      <c r="R55" s="88">
        <f>'Lista de precios'!G20</f>
        <v>0</v>
      </c>
      <c r="S55" s="89">
        <f t="shared" si="6"/>
        <v>0</v>
      </c>
      <c r="T55" s="288"/>
      <c r="U55" s="88">
        <f>'Lista de precios'!I20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precios'!K20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precios'!M20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32</v>
      </c>
      <c r="B56" s="288"/>
      <c r="C56" s="88">
        <f>'Lista de precios'!C21</f>
        <v>4775.625</v>
      </c>
      <c r="D56" s="98">
        <f t="shared" si="1"/>
        <v>0</v>
      </c>
      <c r="E56" s="288"/>
      <c r="F56" s="88">
        <f>'Lista de precios'!C21</f>
        <v>4775.625</v>
      </c>
      <c r="G56" s="89">
        <f t="shared" si="2"/>
        <v>0</v>
      </c>
      <c r="H56" s="288"/>
      <c r="I56" s="88">
        <f>'Lista de precios'!E21</f>
        <v>0</v>
      </c>
      <c r="J56" s="98">
        <f t="shared" si="3"/>
        <v>0</v>
      </c>
      <c r="K56" s="288"/>
      <c r="L56" s="88">
        <f>'Lista de precios'!E21</f>
        <v>0</v>
      </c>
      <c r="M56" s="89">
        <f t="shared" si="4"/>
        <v>0</v>
      </c>
      <c r="N56" s="289"/>
      <c r="O56" s="88">
        <f>'Lista de precios'!G21</f>
        <v>0</v>
      </c>
      <c r="P56" s="98">
        <f t="shared" si="5"/>
        <v>0</v>
      </c>
      <c r="Q56" s="288"/>
      <c r="R56" s="88">
        <f>'Lista de precios'!G21</f>
        <v>0</v>
      </c>
      <c r="S56" s="89">
        <f t="shared" si="6"/>
        <v>0</v>
      </c>
      <c r="T56" s="288"/>
      <c r="U56" s="88">
        <f>'Lista de precios'!I21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precios'!K21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precios'!M21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33</v>
      </c>
      <c r="B57" s="288"/>
      <c r="C57" s="88">
        <f>'Lista de precios'!C22</f>
        <v>4775.625</v>
      </c>
      <c r="D57" s="98">
        <f t="shared" si="1"/>
        <v>0</v>
      </c>
      <c r="E57" s="288"/>
      <c r="F57" s="88">
        <f>'Lista de precios'!C22</f>
        <v>4775.625</v>
      </c>
      <c r="G57" s="89">
        <f t="shared" si="2"/>
        <v>0</v>
      </c>
      <c r="H57" s="288"/>
      <c r="I57" s="88">
        <f>'Lista de precios'!E22</f>
        <v>0</v>
      </c>
      <c r="J57" s="98">
        <f t="shared" si="3"/>
        <v>0</v>
      </c>
      <c r="K57" s="288"/>
      <c r="L57" s="88">
        <f>'Lista de precios'!E22</f>
        <v>0</v>
      </c>
      <c r="M57" s="89">
        <f t="shared" si="4"/>
        <v>0</v>
      </c>
      <c r="N57" s="289"/>
      <c r="O57" s="88">
        <f>'Lista de precios'!G22</f>
        <v>0</v>
      </c>
      <c r="P57" s="98">
        <f t="shared" si="5"/>
        <v>0</v>
      </c>
      <c r="Q57" s="288"/>
      <c r="R57" s="88">
        <f>'Lista de precios'!G22</f>
        <v>0</v>
      </c>
      <c r="S57" s="89">
        <f t="shared" si="6"/>
        <v>0</v>
      </c>
      <c r="T57" s="288"/>
      <c r="U57" s="88">
        <f>'Lista de precios'!I22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precios'!K22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precios'!M22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34</v>
      </c>
      <c r="B58" s="288"/>
      <c r="C58" s="88">
        <f>'Lista de precios'!C23</f>
        <v>4775.625</v>
      </c>
      <c r="D58" s="98">
        <f t="shared" si="1"/>
        <v>0</v>
      </c>
      <c r="E58" s="288"/>
      <c r="F58" s="88">
        <f>'Lista de precios'!C23</f>
        <v>4775.625</v>
      </c>
      <c r="G58" s="89">
        <f t="shared" si="2"/>
        <v>0</v>
      </c>
      <c r="H58" s="288"/>
      <c r="I58" s="88">
        <f>'Lista de precios'!E23</f>
        <v>0</v>
      </c>
      <c r="J58" s="98">
        <f t="shared" si="3"/>
        <v>0</v>
      </c>
      <c r="K58" s="288"/>
      <c r="L58" s="88">
        <f>'Lista de precios'!E23</f>
        <v>0</v>
      </c>
      <c r="M58" s="89">
        <f t="shared" si="4"/>
        <v>0</v>
      </c>
      <c r="N58" s="288"/>
      <c r="O58" s="88">
        <f>'Lista de precios'!G23</f>
        <v>0</v>
      </c>
      <c r="P58" s="98">
        <f t="shared" si="5"/>
        <v>0</v>
      </c>
      <c r="Q58" s="288"/>
      <c r="R58" s="88">
        <f>'Lista de precios'!G23</f>
        <v>0</v>
      </c>
      <c r="S58" s="89">
        <f t="shared" si="6"/>
        <v>0</v>
      </c>
      <c r="T58" s="288"/>
      <c r="U58" s="88">
        <f>'Lista de precios'!I23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precios'!K23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precios'!M23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35</v>
      </c>
      <c r="B59" s="288"/>
      <c r="C59" s="88">
        <f>'Lista de precios'!C24</f>
        <v>4775.625</v>
      </c>
      <c r="D59" s="98">
        <f t="shared" si="1"/>
        <v>0</v>
      </c>
      <c r="E59" s="288"/>
      <c r="F59" s="88">
        <f>'Lista de precios'!C24</f>
        <v>4775.625</v>
      </c>
      <c r="G59" s="89">
        <f t="shared" si="2"/>
        <v>0</v>
      </c>
      <c r="H59" s="288"/>
      <c r="I59" s="88">
        <f>'Lista de precios'!E24</f>
        <v>0</v>
      </c>
      <c r="J59" s="98">
        <f t="shared" si="3"/>
        <v>0</v>
      </c>
      <c r="K59" s="288"/>
      <c r="L59" s="88">
        <f>'Lista de precios'!E24</f>
        <v>0</v>
      </c>
      <c r="M59" s="89">
        <f t="shared" si="4"/>
        <v>0</v>
      </c>
      <c r="N59" s="288"/>
      <c r="O59" s="88">
        <f>'Lista de precios'!G24</f>
        <v>0</v>
      </c>
      <c r="P59" s="98">
        <f t="shared" si="5"/>
        <v>0</v>
      </c>
      <c r="Q59" s="288"/>
      <c r="R59" s="88">
        <f>'Lista de precios'!G24</f>
        <v>0</v>
      </c>
      <c r="S59" s="89">
        <f t="shared" si="6"/>
        <v>0</v>
      </c>
      <c r="T59" s="288"/>
      <c r="U59" s="88">
        <f>'Lista de precios'!I24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precios'!K24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precios'!M24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36</v>
      </c>
      <c r="B60" s="288"/>
      <c r="C60" s="88">
        <f>'Lista de precios'!C25</f>
        <v>1379.625</v>
      </c>
      <c r="D60" s="98">
        <f t="shared" si="1"/>
        <v>0</v>
      </c>
      <c r="E60" s="288"/>
      <c r="F60" s="88">
        <f>'Lista de precios'!C25</f>
        <v>1379.625</v>
      </c>
      <c r="G60" s="89">
        <f t="shared" si="2"/>
        <v>0</v>
      </c>
      <c r="H60" s="288"/>
      <c r="I60" s="88">
        <f>'Lista de precios'!E25</f>
        <v>0</v>
      </c>
      <c r="J60" s="98">
        <f t="shared" si="3"/>
        <v>0</v>
      </c>
      <c r="K60" s="288"/>
      <c r="L60" s="88">
        <f>'Lista de precios'!E25</f>
        <v>0</v>
      </c>
      <c r="M60" s="89">
        <f t="shared" si="4"/>
        <v>0</v>
      </c>
      <c r="N60" s="289"/>
      <c r="O60" s="88">
        <f>'Lista de precios'!G25</f>
        <v>0</v>
      </c>
      <c r="P60" s="98">
        <f t="shared" si="5"/>
        <v>0</v>
      </c>
      <c r="Q60" s="288"/>
      <c r="R60" s="88">
        <f>'Lista de precios'!G25</f>
        <v>0</v>
      </c>
      <c r="S60" s="89">
        <f t="shared" si="6"/>
        <v>0</v>
      </c>
      <c r="T60" s="288"/>
      <c r="U60" s="88">
        <f>'Lista de precios'!I25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precios'!K25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precios'!M25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37</v>
      </c>
      <c r="B61" s="288"/>
      <c r="C61" s="88">
        <f>'Lista de precios'!C26</f>
        <v>2568.2249999999999</v>
      </c>
      <c r="D61" s="89">
        <f t="shared" si="1"/>
        <v>0</v>
      </c>
      <c r="E61" s="288"/>
      <c r="F61" s="88">
        <f>'Lista de precios'!C26</f>
        <v>2568.2249999999999</v>
      </c>
      <c r="G61" s="89">
        <f t="shared" si="2"/>
        <v>0</v>
      </c>
      <c r="H61" s="288"/>
      <c r="I61" s="88">
        <f>'Lista de precios'!E26</f>
        <v>0</v>
      </c>
      <c r="J61" s="89">
        <f t="shared" si="3"/>
        <v>0</v>
      </c>
      <c r="K61" s="288"/>
      <c r="L61" s="88">
        <f>'Lista de precios'!E26</f>
        <v>0</v>
      </c>
      <c r="M61" s="89">
        <f t="shared" si="4"/>
        <v>0</v>
      </c>
      <c r="N61" s="288"/>
      <c r="O61" s="88">
        <f>'Lista de precios'!G26</f>
        <v>0</v>
      </c>
      <c r="P61" s="89">
        <f t="shared" si="5"/>
        <v>0</v>
      </c>
      <c r="Q61" s="288"/>
      <c r="R61" s="88">
        <f>'Lista de precios'!G26</f>
        <v>0</v>
      </c>
      <c r="S61" s="89">
        <f t="shared" si="6"/>
        <v>0</v>
      </c>
      <c r="T61" s="288"/>
      <c r="U61" s="88">
        <f>'Lista de precios'!I26</f>
        <v>0</v>
      </c>
      <c r="V61" s="89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precios'!K26</f>
        <v>0</v>
      </c>
      <c r="AB61" s="89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precios'!M26</f>
        <v>0</v>
      </c>
      <c r="AH61" s="89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38</v>
      </c>
      <c r="B62" s="288"/>
      <c r="C62" s="88">
        <f>'Lista de precios'!C27</f>
        <v>51258.375</v>
      </c>
      <c r="D62" s="89">
        <f t="shared" si="1"/>
        <v>0</v>
      </c>
      <c r="E62" s="288"/>
      <c r="F62" s="88">
        <f>'Lista de precios'!C27</f>
        <v>51258.375</v>
      </c>
      <c r="G62" s="89">
        <f t="shared" si="2"/>
        <v>0</v>
      </c>
      <c r="H62" s="288"/>
      <c r="I62" s="88">
        <f>'Lista de precios'!E27</f>
        <v>0</v>
      </c>
      <c r="J62" s="89">
        <f t="shared" si="3"/>
        <v>0</v>
      </c>
      <c r="K62" s="288"/>
      <c r="L62" s="88">
        <f>'Lista de precios'!E27</f>
        <v>0</v>
      </c>
      <c r="M62" s="89">
        <f t="shared" si="4"/>
        <v>0</v>
      </c>
      <c r="N62" s="289"/>
      <c r="O62" s="88">
        <f>'Lista de precios'!G27</f>
        <v>0</v>
      </c>
      <c r="P62" s="89">
        <f t="shared" si="5"/>
        <v>0</v>
      </c>
      <c r="Q62" s="288"/>
      <c r="R62" s="88">
        <f>'Lista de precios'!G27</f>
        <v>0</v>
      </c>
      <c r="S62" s="89">
        <f t="shared" si="6"/>
        <v>0</v>
      </c>
      <c r="T62" s="288"/>
      <c r="U62" s="88">
        <f>'Lista de precios'!I27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precios'!K27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precios'!M27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39</v>
      </c>
      <c r="B63" s="288"/>
      <c r="C63" s="88">
        <f>'Lista de precios'!C28</f>
        <v>700.42500000000007</v>
      </c>
      <c r="D63" s="89">
        <f t="shared" si="1"/>
        <v>0</v>
      </c>
      <c r="E63" s="288"/>
      <c r="F63" s="88">
        <f>'Lista de precios'!C28</f>
        <v>700.42500000000007</v>
      </c>
      <c r="G63" s="89">
        <f t="shared" si="2"/>
        <v>0</v>
      </c>
      <c r="H63" s="288"/>
      <c r="I63" s="88">
        <f>'Lista de precios'!E28</f>
        <v>0</v>
      </c>
      <c r="J63" s="89">
        <f t="shared" si="3"/>
        <v>0</v>
      </c>
      <c r="K63" s="288"/>
      <c r="L63" s="88">
        <f>'Lista de precios'!E28</f>
        <v>0</v>
      </c>
      <c r="M63" s="89">
        <f t="shared" si="4"/>
        <v>0</v>
      </c>
      <c r="N63" s="288"/>
      <c r="O63" s="88">
        <f>'Lista de precios'!G28</f>
        <v>0</v>
      </c>
      <c r="P63" s="89">
        <f t="shared" si="5"/>
        <v>0</v>
      </c>
      <c r="Q63" s="288"/>
      <c r="R63" s="88">
        <f>'Lista de precios'!G28</f>
        <v>0</v>
      </c>
      <c r="S63" s="89">
        <f t="shared" si="6"/>
        <v>0</v>
      </c>
      <c r="T63" s="288"/>
      <c r="U63" s="88">
        <f>'Lista de precios'!I28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precios'!K28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precios'!M28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40</v>
      </c>
      <c r="B64" s="288"/>
      <c r="C64" s="88">
        <f>'Lista de precios'!C29</f>
        <v>26000.625</v>
      </c>
      <c r="D64" s="89">
        <f t="shared" si="1"/>
        <v>0</v>
      </c>
      <c r="E64" s="288"/>
      <c r="F64" s="88">
        <f>'Lista de precios'!C29</f>
        <v>26000.625</v>
      </c>
      <c r="G64" s="89">
        <f t="shared" si="2"/>
        <v>0</v>
      </c>
      <c r="H64" s="288"/>
      <c r="I64" s="88">
        <f>'Lista de precios'!E29</f>
        <v>0</v>
      </c>
      <c r="J64" s="89">
        <f t="shared" si="3"/>
        <v>0</v>
      </c>
      <c r="K64" s="288"/>
      <c r="L64" s="88">
        <f>'Lista de precios'!E29</f>
        <v>0</v>
      </c>
      <c r="M64" s="89">
        <f t="shared" si="4"/>
        <v>0</v>
      </c>
      <c r="N64" s="288"/>
      <c r="O64" s="88">
        <f>'Lista de precios'!G29</f>
        <v>0</v>
      </c>
      <c r="P64" s="89">
        <f t="shared" si="5"/>
        <v>0</v>
      </c>
      <c r="Q64" s="288"/>
      <c r="R64" s="88">
        <f>'Lista de precios'!G29</f>
        <v>0</v>
      </c>
      <c r="S64" s="89">
        <f t="shared" si="6"/>
        <v>0</v>
      </c>
      <c r="T64" s="288"/>
      <c r="U64" s="88">
        <f>'Lista de precios'!I29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precios'!K29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precios'!M29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308" t="s">
        <v>41</v>
      </c>
      <c r="B65" s="288"/>
      <c r="C65" s="88"/>
      <c r="D65" s="89"/>
      <c r="E65" s="288"/>
      <c r="F65" s="88"/>
      <c r="G65" s="89"/>
      <c r="H65" s="288"/>
      <c r="I65" s="88">
        <f>'Lista de precios'!E31</f>
        <v>0</v>
      </c>
      <c r="J65" s="89"/>
      <c r="K65" s="288"/>
      <c r="L65" s="88">
        <f>'Lista de precios'!E31</f>
        <v>0</v>
      </c>
      <c r="M65" s="89"/>
      <c r="N65" s="288"/>
      <c r="O65" s="88">
        <f>'Lista de precios'!K31</f>
        <v>0</v>
      </c>
      <c r="P65" s="89"/>
      <c r="Q65" s="288"/>
      <c r="R65" s="88"/>
      <c r="S65" s="89"/>
      <c r="T65" s="288"/>
      <c r="U65" s="88">
        <f>'Lista de precios'!I30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precios'!K30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precios'!M30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9" t="s">
        <v>42</v>
      </c>
      <c r="B66" s="290"/>
      <c r="C66" s="104"/>
      <c r="D66" s="105"/>
      <c r="E66" s="290"/>
      <c r="F66" s="104"/>
      <c r="G66" s="105"/>
      <c r="H66" s="290"/>
      <c r="I66" s="104"/>
      <c r="J66" s="105"/>
      <c r="K66" s="290"/>
      <c r="L66" s="104"/>
      <c r="M66" s="105"/>
      <c r="N66" s="290"/>
      <c r="O66" s="104"/>
      <c r="P66" s="105"/>
      <c r="Q66" s="290"/>
      <c r="R66" s="104"/>
      <c r="S66" s="105"/>
      <c r="T66" s="290"/>
      <c r="U66" s="104"/>
      <c r="V66" s="105"/>
      <c r="W66" s="290"/>
      <c r="X66" s="104"/>
      <c r="Y66" s="105"/>
      <c r="Z66" s="290"/>
      <c r="AA66" s="104"/>
      <c r="AB66" s="105"/>
      <c r="AC66" s="290"/>
      <c r="AD66" s="104"/>
      <c r="AE66" s="105"/>
      <c r="AF66" s="290"/>
      <c r="AG66" s="104"/>
      <c r="AH66" s="105"/>
      <c r="AI66" s="290"/>
      <c r="AJ66" s="104"/>
      <c r="AK66" s="105"/>
    </row>
    <row r="67" spans="1:37" ht="15.75" customHeight="1">
      <c r="A67" s="313" t="s">
        <v>43</v>
      </c>
      <c r="B67" s="290"/>
      <c r="C67" s="104"/>
      <c r="D67" s="105"/>
      <c r="E67" s="290"/>
      <c r="F67" s="104"/>
      <c r="G67" s="105"/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104"/>
      <c r="V67" s="105"/>
      <c r="W67" s="290"/>
      <c r="X67" s="104"/>
      <c r="Y67" s="105"/>
      <c r="Z67" s="290"/>
      <c r="AA67" s="104"/>
      <c r="AB67" s="105"/>
      <c r="AC67" s="290"/>
      <c r="AD67" s="104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09" t="s">
        <v>44</v>
      </c>
      <c r="B68" s="290"/>
      <c r="C68" s="104"/>
      <c r="D68" s="105"/>
      <c r="E68" s="290"/>
      <c r="F68" s="104"/>
      <c r="G68" s="105"/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40" t="s">
        <v>147</v>
      </c>
      <c r="B69" s="290"/>
      <c r="C69" s="104"/>
      <c r="D69" s="105"/>
      <c r="E69" s="290"/>
      <c r="F69" s="104"/>
      <c r="G69" s="105"/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293" t="s">
        <v>96</v>
      </c>
      <c r="B70" s="290"/>
      <c r="C70" s="294"/>
      <c r="D70" s="236">
        <f>SUM(D42:D65)</f>
        <v>0</v>
      </c>
      <c r="E70" s="295"/>
      <c r="F70" s="296"/>
      <c r="G70" s="237">
        <f>SUM(G42:G65)</f>
        <v>0</v>
      </c>
      <c r="H70" s="290"/>
      <c r="I70" s="294"/>
      <c r="J70" s="236">
        <f>SUM(J42:J65)</f>
        <v>0</v>
      </c>
      <c r="K70" s="295"/>
      <c r="L70" s="296"/>
      <c r="M70" s="237">
        <f>SUM(M42:M65)</f>
        <v>0</v>
      </c>
      <c r="N70" s="290"/>
      <c r="O70" s="294"/>
      <c r="P70" s="236">
        <f>SUM(P42:P65)</f>
        <v>0</v>
      </c>
      <c r="Q70" s="295"/>
      <c r="R70" s="296"/>
      <c r="S70" s="237">
        <f>SUM(S42:S65)</f>
        <v>0</v>
      </c>
      <c r="T70" s="290"/>
      <c r="U70" s="294"/>
      <c r="V70" s="236">
        <f>SUM(V42:V65)</f>
        <v>0</v>
      </c>
      <c r="W70" s="295"/>
      <c r="X70" s="296"/>
      <c r="Y70" s="237">
        <f>SUM(Y42:Y65)</f>
        <v>0</v>
      </c>
      <c r="Z70" s="290"/>
      <c r="AA70" s="294"/>
      <c r="AB70" s="236">
        <f>SUM(AB42:AB65)</f>
        <v>0</v>
      </c>
      <c r="AC70" s="295"/>
      <c r="AD70" s="296"/>
      <c r="AE70" s="237">
        <f>SUM(AE42:AE65)</f>
        <v>0</v>
      </c>
      <c r="AF70" s="290"/>
      <c r="AG70" s="294"/>
      <c r="AH70" s="236">
        <f>SUM(AH42:AH65)</f>
        <v>0</v>
      </c>
      <c r="AI70" s="295"/>
      <c r="AJ70" s="296"/>
      <c r="AK70" s="237">
        <f>SUM(AK42:AK65)</f>
        <v>0</v>
      </c>
    </row>
    <row r="71" spans="1:37" ht="15.75" customHeight="1">
      <c r="A71" s="297" t="s">
        <v>97</v>
      </c>
      <c r="B71" s="456">
        <f>D70+G70</f>
        <v>0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56">
        <f>V70+Y70</f>
        <v>0</v>
      </c>
      <c r="U71" s="413"/>
      <c r="V71" s="413"/>
      <c r="W71" s="413"/>
      <c r="X71" s="413"/>
      <c r="Y71" s="401"/>
      <c r="Z71" s="456">
        <f>AB70+AE70</f>
        <v>0</v>
      </c>
      <c r="AA71" s="413"/>
      <c r="AB71" s="413"/>
      <c r="AC71" s="413"/>
      <c r="AD71" s="413"/>
      <c r="AE71" s="401"/>
      <c r="AF71" s="456">
        <f>AH70+AK70</f>
        <v>0</v>
      </c>
      <c r="AG71" s="413"/>
      <c r="AH71" s="413"/>
      <c r="AI71" s="413"/>
      <c r="AJ71" s="413"/>
      <c r="AK71" s="40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8" priority="1" operator="lessThan">
      <formula>0</formula>
    </cfRule>
  </conditionalFormatting>
  <conditionalFormatting sqref="A1:AK1018">
    <cfRule type="cellIs" dxfId="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K1020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186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0"/>
      <c r="C8" s="191"/>
      <c r="D8" s="242">
        <v>-27959.179506897672</v>
      </c>
      <c r="E8" s="193"/>
      <c r="F8" s="191"/>
      <c r="G8" s="194">
        <f>D16</f>
        <v>2096.619368818253</v>
      </c>
      <c r="H8" s="243"/>
      <c r="I8" s="191"/>
      <c r="J8" s="260" t="e">
        <f>G16</f>
        <v>#DIV/0!</v>
      </c>
      <c r="K8" s="193"/>
      <c r="L8" s="191"/>
      <c r="M8" s="194" t="e">
        <f>J16</f>
        <v>#DIV/0!</v>
      </c>
      <c r="N8" s="193"/>
      <c r="O8" s="191"/>
      <c r="P8" s="194" t="e">
        <f>M16</f>
        <v>#DIV/0!</v>
      </c>
      <c r="Q8" s="193"/>
      <c r="R8" s="191"/>
      <c r="S8" s="194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C34</f>
        <v>29999</v>
      </c>
      <c r="C9" s="196"/>
      <c r="D9" s="242"/>
      <c r="E9" s="190"/>
      <c r="F9" s="196"/>
      <c r="G9" s="192"/>
      <c r="H9" s="243">
        <f>G34</f>
        <v>0</v>
      </c>
      <c r="I9" s="196"/>
      <c r="J9" s="242"/>
      <c r="K9" s="193">
        <f>I34</f>
        <v>0</v>
      </c>
      <c r="L9" s="196"/>
      <c r="M9" s="192"/>
      <c r="N9" s="193">
        <f>K34</f>
        <v>0</v>
      </c>
      <c r="O9" s="196"/>
      <c r="P9" s="192"/>
      <c r="Q9" s="193">
        <f>M34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>
        <f>(D8+B9)/1032.5</f>
        <v>1.9756130683799791</v>
      </c>
      <c r="E10" s="198"/>
      <c r="F10" s="199"/>
      <c r="G10" s="200">
        <f>(G8+E9)/'Lista de precios'!C4</f>
        <v>1.9756130683799793</v>
      </c>
      <c r="H10" s="246"/>
      <c r="I10" s="199"/>
      <c r="J10" s="245" t="e">
        <f>(J8+H9)/'Lista de precios'!E4</f>
        <v>#DIV/0!</v>
      </c>
      <c r="K10" s="198"/>
      <c r="L10" s="199"/>
      <c r="M10" s="200" t="e">
        <f>(M8+K9)/'Lista de precios'!G4</f>
        <v>#DIV/0!</v>
      </c>
      <c r="N10" s="198"/>
      <c r="O10" s="199"/>
      <c r="P10" s="200" t="e">
        <f>(P8+N9)/'Lista de precios'!I4</f>
        <v>#DIV/0!</v>
      </c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248">
        <f>D10*'Lista de precios'!C4</f>
        <v>2096.619368818253</v>
      </c>
      <c r="E11" s="202"/>
      <c r="F11" s="203"/>
      <c r="G11" s="204">
        <f>G10*'Lista de precios'!E4</f>
        <v>0</v>
      </c>
      <c r="H11" s="249"/>
      <c r="I11" s="203"/>
      <c r="J11" s="248" t="e">
        <f>J10*'Lista de precios'!G4</f>
        <v>#DIV/0!</v>
      </c>
      <c r="K11" s="202"/>
      <c r="L11" s="203"/>
      <c r="M11" s="204" t="e">
        <f>M10*'Lista de precios'!I4</f>
        <v>#DIV/0!</v>
      </c>
      <c r="N11" s="202"/>
      <c r="O11" s="203"/>
      <c r="P11" s="204" t="e">
        <f>P10*'Lista de precios'!K4</f>
        <v>#DIV/0!</v>
      </c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06">
        <f>B73</f>
        <v>0</v>
      </c>
      <c r="D12" s="242"/>
      <c r="E12" s="193"/>
      <c r="F12" s="206">
        <f>H73</f>
        <v>0</v>
      </c>
      <c r="G12" s="192"/>
      <c r="H12" s="243"/>
      <c r="I12" s="206">
        <f>N73</f>
        <v>0</v>
      </c>
      <c r="J12" s="242"/>
      <c r="K12" s="193"/>
      <c r="L12" s="206">
        <f>T73</f>
        <v>0</v>
      </c>
      <c r="M12" s="192"/>
      <c r="N12" s="193"/>
      <c r="O12" s="206">
        <f>Z73</f>
        <v>0</v>
      </c>
      <c r="P12" s="192"/>
      <c r="Q12" s="193"/>
      <c r="R12" s="206">
        <f>AF73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06">
        <f>CULTIVO!D66</f>
        <v>0</v>
      </c>
      <c r="D13" s="242"/>
      <c r="E13" s="193"/>
      <c r="F13" s="206" t="e">
        <f>CULTIVO!G66</f>
        <v>#DIV/0!</v>
      </c>
      <c r="G13" s="192"/>
      <c r="H13" s="243"/>
      <c r="I13" s="206" t="e">
        <f>CULTIVO!J66</f>
        <v>#DIV/0!</v>
      </c>
      <c r="J13" s="242"/>
      <c r="K13" s="193"/>
      <c r="L13" s="206" t="e">
        <f>CULTIVO!M66</f>
        <v>#DIV/0!</v>
      </c>
      <c r="M13" s="192"/>
      <c r="N13" s="193"/>
      <c r="O13" s="206" t="e">
        <f>CULTIVO!P66</f>
        <v>#DIV/0!</v>
      </c>
      <c r="P13" s="192"/>
      <c r="Q13" s="193"/>
      <c r="R13" s="206" t="e">
        <f>CULTIVO!S66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>
        <f>CULTIVO!D91</f>
        <v>0</v>
      </c>
      <c r="D14" s="242"/>
      <c r="E14" s="193"/>
      <c r="F14" s="206">
        <f>CULTIVO!G87</f>
        <v>0</v>
      </c>
      <c r="G14" s="192"/>
      <c r="H14" s="243"/>
      <c r="I14" s="264">
        <f>CULTIVO!J87</f>
        <v>0</v>
      </c>
      <c r="J14" s="242"/>
      <c r="K14" s="193"/>
      <c r="L14" s="206">
        <f>CULTIVO!M87</f>
        <v>0</v>
      </c>
      <c r="M14" s="192"/>
      <c r="N14" s="193"/>
      <c r="O14" s="206">
        <f>CULTIVO!P87</f>
        <v>0</v>
      </c>
      <c r="P14" s="192"/>
      <c r="Q14" s="193"/>
      <c r="R14" s="206">
        <f>CULTIVO!S87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11" t="s">
        <v>125</v>
      </c>
      <c r="B15" s="193"/>
      <c r="C15" s="191"/>
      <c r="D15" s="266"/>
      <c r="E15" s="193"/>
      <c r="F15" s="191"/>
      <c r="G15" s="267"/>
      <c r="H15" s="243"/>
      <c r="I15" s="191"/>
      <c r="J15" s="266"/>
      <c r="K15" s="193"/>
      <c r="L15" s="191"/>
      <c r="M15" s="267"/>
      <c r="N15" s="193"/>
      <c r="O15" s="212"/>
      <c r="P15" s="267"/>
      <c r="Q15" s="193"/>
      <c r="R15" s="191"/>
      <c r="S15" s="26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126</v>
      </c>
      <c r="B16" s="193"/>
      <c r="C16" s="191"/>
      <c r="D16" s="251">
        <f>D11-C12-C13-C14</f>
        <v>2096.619368818253</v>
      </c>
      <c r="E16" s="193"/>
      <c r="F16" s="191"/>
      <c r="G16" s="267" t="e">
        <f>G11-F12-F13-F14</f>
        <v>#DIV/0!</v>
      </c>
      <c r="H16" s="243"/>
      <c r="I16" s="191"/>
      <c r="J16" s="266" t="e">
        <f>J11-I12-I13-I14</f>
        <v>#DIV/0!</v>
      </c>
      <c r="K16" s="193"/>
      <c r="L16" s="191"/>
      <c r="M16" s="267" t="e">
        <f>M11-L12-L13-L14</f>
        <v>#DIV/0!</v>
      </c>
      <c r="N16" s="193"/>
      <c r="O16" s="191"/>
      <c r="P16" s="267" t="e">
        <f>P11-O12-O13-O14-O15</f>
        <v>#DIV/0!</v>
      </c>
      <c r="Q16" s="193"/>
      <c r="R16" s="191"/>
      <c r="S16" s="267" t="e">
        <f>S11-R12-R13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9" t="s">
        <v>127</v>
      </c>
      <c r="B17" s="269"/>
      <c r="C17" s="270"/>
      <c r="D17" s="271">
        <f>D16/'Lista de precios'!C4</f>
        <v>1.9756130683799793</v>
      </c>
      <c r="E17" s="269"/>
      <c r="F17" s="270"/>
      <c r="G17" s="215" t="e">
        <f>G16/'Lista de precios'!E4</f>
        <v>#DIV/0!</v>
      </c>
      <c r="H17" s="272"/>
      <c r="I17" s="270"/>
      <c r="J17" s="271" t="e">
        <f>J16/'Lista de precios'!G4</f>
        <v>#DIV/0!</v>
      </c>
      <c r="K17" s="269"/>
      <c r="L17" s="270"/>
      <c r="M17" s="215" t="e">
        <f>M16/'Lista de precios'!I4</f>
        <v>#DIV/0!</v>
      </c>
      <c r="N17" s="269"/>
      <c r="O17" s="270"/>
      <c r="P17" s="215" t="e">
        <f>P16/'Lista de precios'!K4</f>
        <v>#DIV/0!</v>
      </c>
      <c r="Q17" s="269"/>
      <c r="R17" s="270"/>
      <c r="S17" s="215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62" t="s">
        <v>128</v>
      </c>
      <c r="B21" s="441"/>
      <c r="C21" s="442"/>
      <c r="D21" s="273"/>
      <c r="E21" s="273"/>
      <c r="F21" s="27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74" t="s">
        <v>129</v>
      </c>
      <c r="B22" s="274" t="s">
        <v>130</v>
      </c>
      <c r="C22" s="275" t="s">
        <v>131</v>
      </c>
      <c r="D22" s="276" t="s">
        <v>132</v>
      </c>
      <c r="E22" s="276" t="s">
        <v>133</v>
      </c>
      <c r="F22" s="276" t="s">
        <v>134</v>
      </c>
      <c r="G22" s="276" t="s">
        <v>135</v>
      </c>
      <c r="H22" s="276" t="s">
        <v>136</v>
      </c>
      <c r="I22" s="276" t="s">
        <v>137</v>
      </c>
      <c r="J22" s="276" t="s">
        <v>138</v>
      </c>
      <c r="K22" s="276" t="s">
        <v>139</v>
      </c>
      <c r="L22" s="276" t="s">
        <v>140</v>
      </c>
      <c r="M22" s="276" t="s">
        <v>141</v>
      </c>
      <c r="N22" s="276" t="s">
        <v>142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 t="s">
        <v>187</v>
      </c>
      <c r="B23" s="277" t="s">
        <v>155</v>
      </c>
      <c r="C23" s="41"/>
      <c r="D23" s="41">
        <v>29999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77"/>
      <c r="B24" s="51"/>
      <c r="C24" s="51"/>
      <c r="D24" s="51"/>
      <c r="E24" s="51"/>
      <c r="F24" s="277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77"/>
      <c r="B25" s="277"/>
      <c r="C25" s="51"/>
      <c r="D25" s="51"/>
      <c r="E25" s="51"/>
      <c r="F25" s="51"/>
      <c r="G25" s="277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379"/>
      <c r="B26" s="379"/>
      <c r="C26" s="51"/>
      <c r="D26" s="51"/>
      <c r="E26" s="51"/>
      <c r="F26" s="51"/>
      <c r="G26" s="51"/>
      <c r="H26" s="51"/>
      <c r="I26" s="51"/>
      <c r="J26" s="277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77"/>
      <c r="B27" s="277"/>
      <c r="C27" s="51"/>
      <c r="D27" s="51"/>
      <c r="E27" s="51"/>
      <c r="F27" s="51"/>
      <c r="G27" s="51"/>
      <c r="H27" s="51"/>
      <c r="I27" s="51"/>
      <c r="J27" s="277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277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3" t="s">
        <v>145</v>
      </c>
      <c r="B33" s="401"/>
      <c r="C33" s="279">
        <f t="shared" ref="C33:N33" si="0">SUM(C23:C32)</f>
        <v>0</v>
      </c>
      <c r="D33" s="279">
        <f t="shared" si="0"/>
        <v>29999</v>
      </c>
      <c r="E33" s="279">
        <f t="shared" si="0"/>
        <v>0</v>
      </c>
      <c r="F33" s="279">
        <f t="shared" si="0"/>
        <v>0</v>
      </c>
      <c r="G33" s="279">
        <f t="shared" si="0"/>
        <v>0</v>
      </c>
      <c r="H33" s="279">
        <f t="shared" si="0"/>
        <v>0</v>
      </c>
      <c r="I33" s="279">
        <f t="shared" si="0"/>
        <v>0</v>
      </c>
      <c r="J33" s="279">
        <f t="shared" si="0"/>
        <v>0</v>
      </c>
      <c r="K33" s="279">
        <f t="shared" si="0"/>
        <v>0</v>
      </c>
      <c r="L33" s="279">
        <f t="shared" si="0"/>
        <v>0</v>
      </c>
      <c r="M33" s="279">
        <f t="shared" si="0"/>
        <v>0</v>
      </c>
      <c r="N33" s="279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61" t="s">
        <v>146</v>
      </c>
      <c r="B34" s="401"/>
      <c r="C34" s="461">
        <f>C33+D33</f>
        <v>29999</v>
      </c>
      <c r="D34" s="401"/>
      <c r="E34" s="461">
        <f>E33+F33</f>
        <v>0</v>
      </c>
      <c r="F34" s="401"/>
      <c r="G34" s="461">
        <f>G33+H33</f>
        <v>0</v>
      </c>
      <c r="H34" s="401"/>
      <c r="I34" s="461">
        <f>I33+J33</f>
        <v>0</v>
      </c>
      <c r="J34" s="401"/>
      <c r="K34" s="461">
        <f>K33+L33</f>
        <v>0</v>
      </c>
      <c r="L34" s="401"/>
      <c r="M34" s="461">
        <f>M33+N33</f>
        <v>0</v>
      </c>
      <c r="N34" s="40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0" t="s">
        <v>69</v>
      </c>
      <c r="B40" s="1"/>
      <c r="C40" s="1"/>
      <c r="D40" s="27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81"/>
      <c r="B41" s="471" t="s">
        <v>70</v>
      </c>
      <c r="C41" s="423"/>
      <c r="D41" s="424"/>
      <c r="E41" s="471" t="s">
        <v>71</v>
      </c>
      <c r="F41" s="423"/>
      <c r="G41" s="424"/>
      <c r="H41" s="471" t="s">
        <v>72</v>
      </c>
      <c r="I41" s="423"/>
      <c r="J41" s="424"/>
      <c r="K41" s="471" t="s">
        <v>73</v>
      </c>
      <c r="L41" s="423"/>
      <c r="M41" s="424"/>
      <c r="N41" s="471" t="s">
        <v>74</v>
      </c>
      <c r="O41" s="423"/>
      <c r="P41" s="424"/>
      <c r="Q41" s="471" t="s">
        <v>75</v>
      </c>
      <c r="R41" s="423"/>
      <c r="S41" s="424"/>
      <c r="T41" s="471" t="s">
        <v>76</v>
      </c>
      <c r="U41" s="423"/>
      <c r="V41" s="424"/>
      <c r="W41" s="471" t="s">
        <v>77</v>
      </c>
      <c r="X41" s="423"/>
      <c r="Y41" s="424"/>
      <c r="Z41" s="471" t="s">
        <v>78</v>
      </c>
      <c r="AA41" s="423"/>
      <c r="AB41" s="424"/>
      <c r="AC41" s="471" t="s">
        <v>79</v>
      </c>
      <c r="AD41" s="423"/>
      <c r="AE41" s="424"/>
      <c r="AF41" s="471" t="s">
        <v>80</v>
      </c>
      <c r="AG41" s="423"/>
      <c r="AH41" s="424"/>
      <c r="AI41" s="471" t="s">
        <v>81</v>
      </c>
      <c r="AJ41" s="423"/>
      <c r="AK41" s="424"/>
    </row>
    <row r="42" spans="1:37" ht="15.75" customHeight="1">
      <c r="A42" s="282" t="s">
        <v>82</v>
      </c>
      <c r="B42" s="283" t="s">
        <v>83</v>
      </c>
      <c r="C42" s="284" t="s">
        <v>84</v>
      </c>
      <c r="D42" s="284" t="s">
        <v>85</v>
      </c>
      <c r="E42" s="283" t="s">
        <v>83</v>
      </c>
      <c r="F42" s="284" t="s">
        <v>84</v>
      </c>
      <c r="G42" s="284" t="s">
        <v>85</v>
      </c>
      <c r="H42" s="283" t="s">
        <v>83</v>
      </c>
      <c r="I42" s="284" t="s">
        <v>84</v>
      </c>
      <c r="J42" s="284" t="s">
        <v>85</v>
      </c>
      <c r="K42" s="283" t="s">
        <v>83</v>
      </c>
      <c r="L42" s="284" t="s">
        <v>84</v>
      </c>
      <c r="M42" s="284" t="s">
        <v>85</v>
      </c>
      <c r="N42" s="283" t="s">
        <v>83</v>
      </c>
      <c r="O42" s="284" t="s">
        <v>84</v>
      </c>
      <c r="P42" s="284" t="s">
        <v>85</v>
      </c>
      <c r="Q42" s="283" t="s">
        <v>83</v>
      </c>
      <c r="R42" s="284" t="s">
        <v>84</v>
      </c>
      <c r="S42" s="284" t="s">
        <v>85</v>
      </c>
      <c r="T42" s="283" t="s">
        <v>83</v>
      </c>
      <c r="U42" s="284" t="s">
        <v>84</v>
      </c>
      <c r="V42" s="284" t="s">
        <v>85</v>
      </c>
      <c r="W42" s="283" t="s">
        <v>83</v>
      </c>
      <c r="X42" s="284" t="s">
        <v>84</v>
      </c>
      <c r="Y42" s="284" t="s">
        <v>85</v>
      </c>
      <c r="Z42" s="283" t="s">
        <v>83</v>
      </c>
      <c r="AA42" s="284" t="s">
        <v>84</v>
      </c>
      <c r="AB42" s="284" t="s">
        <v>85</v>
      </c>
      <c r="AC42" s="283" t="s">
        <v>83</v>
      </c>
      <c r="AD42" s="284" t="s">
        <v>84</v>
      </c>
      <c r="AE42" s="284" t="s">
        <v>85</v>
      </c>
      <c r="AF42" s="283" t="s">
        <v>83</v>
      </c>
      <c r="AG42" s="284" t="s">
        <v>84</v>
      </c>
      <c r="AH42" s="284" t="s">
        <v>85</v>
      </c>
      <c r="AI42" s="283" t="s">
        <v>83</v>
      </c>
      <c r="AJ42" s="284" t="s">
        <v>84</v>
      </c>
      <c r="AK42" s="284" t="s">
        <v>85</v>
      </c>
    </row>
    <row r="43" spans="1:37" ht="15.75" customHeight="1">
      <c r="A43" s="282"/>
      <c r="B43" s="285"/>
      <c r="C43" s="78"/>
      <c r="D43" s="286"/>
      <c r="E43" s="206"/>
      <c r="F43" s="81"/>
      <c r="G43" s="203"/>
      <c r="H43" s="285"/>
      <c r="I43" s="78"/>
      <c r="J43" s="286"/>
      <c r="K43" s="206"/>
      <c r="L43" s="81"/>
      <c r="M43" s="203"/>
      <c r="N43" s="285"/>
      <c r="O43" s="78"/>
      <c r="P43" s="286"/>
      <c r="Q43" s="206"/>
      <c r="R43" s="81"/>
      <c r="S43" s="203"/>
      <c r="T43" s="285"/>
      <c r="U43" s="78"/>
      <c r="V43" s="286"/>
      <c r="W43" s="206"/>
      <c r="X43" s="81"/>
      <c r="Y43" s="203"/>
      <c r="Z43" s="285"/>
      <c r="AA43" s="78"/>
      <c r="AB43" s="286"/>
      <c r="AC43" s="206"/>
      <c r="AD43" s="81"/>
      <c r="AE43" s="203"/>
      <c r="AF43" s="285"/>
      <c r="AG43" s="78"/>
      <c r="AH43" s="286"/>
      <c r="AI43" s="206"/>
      <c r="AJ43" s="81"/>
      <c r="AK43" s="203"/>
    </row>
    <row r="44" spans="1:37" ht="15.75" customHeight="1">
      <c r="A44" s="287" t="s">
        <v>18</v>
      </c>
      <c r="B44" s="289"/>
      <c r="C44" s="88">
        <f>'Lista de precios'!C7</f>
        <v>1114.3125</v>
      </c>
      <c r="D44" s="89">
        <f t="shared" ref="D44:D66" si="1">B44*C44</f>
        <v>0</v>
      </c>
      <c r="E44" s="289"/>
      <c r="F44" s="88">
        <f>'Lista de precios'!C7</f>
        <v>1114.3125</v>
      </c>
      <c r="G44" s="89">
        <f t="shared" ref="G44:G66" si="2">F44*E44</f>
        <v>0</v>
      </c>
      <c r="H44" s="288"/>
      <c r="I44" s="88">
        <f>'Lista de precios'!E7</f>
        <v>0</v>
      </c>
      <c r="J44" s="89">
        <f t="shared" ref="J44:J66" si="3">H44*I44</f>
        <v>0</v>
      </c>
      <c r="K44" s="289"/>
      <c r="L44" s="88">
        <f>'Lista de precios'!E7</f>
        <v>0</v>
      </c>
      <c r="M44" s="89">
        <f t="shared" ref="M44:M66" si="4">L44*K44</f>
        <v>0</v>
      </c>
      <c r="N44" s="289"/>
      <c r="O44" s="88">
        <f>'Lista de precios'!G7</f>
        <v>0</v>
      </c>
      <c r="P44" s="89">
        <f t="shared" ref="P44:P66" si="5">N44*O44</f>
        <v>0</v>
      </c>
      <c r="Q44" s="288"/>
      <c r="R44" s="88">
        <f>'Lista de precios'!G7</f>
        <v>0</v>
      </c>
      <c r="S44" s="89">
        <f t="shared" ref="S44:S66" si="6">R44*Q44</f>
        <v>0</v>
      </c>
      <c r="T44" s="288"/>
      <c r="U44" s="88">
        <f>'Lista de precios'!I7</f>
        <v>0</v>
      </c>
      <c r="V44" s="89">
        <f t="shared" ref="V44:V67" si="7">T44*U44</f>
        <v>0</v>
      </c>
      <c r="W44" s="288"/>
      <c r="X44" s="88">
        <f t="shared" ref="X44:X67" si="8">U44</f>
        <v>0</v>
      </c>
      <c r="Y44" s="89">
        <f t="shared" ref="Y44:Y67" si="9">X44*W44</f>
        <v>0</v>
      </c>
      <c r="Z44" s="288"/>
      <c r="AA44" s="88">
        <f>'Lista de precios'!K7</f>
        <v>0</v>
      </c>
      <c r="AB44" s="89">
        <f t="shared" ref="AB44:AB67" si="10">Z44*AA44</f>
        <v>0</v>
      </c>
      <c r="AC44" s="288"/>
      <c r="AD44" s="88">
        <f t="shared" ref="AD44:AD67" si="11">AA44</f>
        <v>0</v>
      </c>
      <c r="AE44" s="89">
        <f t="shared" ref="AE44:AE67" si="12">AD44*AC44</f>
        <v>0</v>
      </c>
      <c r="AF44" s="288"/>
      <c r="AG44" s="88">
        <f>'Lista de precios'!M7</f>
        <v>0</v>
      </c>
      <c r="AH44" s="89">
        <f t="shared" ref="AH44:AH67" si="13">AF44*AG44</f>
        <v>0</v>
      </c>
      <c r="AI44" s="288"/>
      <c r="AJ44" s="88">
        <f t="shared" ref="AJ44:AJ67" si="14">AG44</f>
        <v>0</v>
      </c>
      <c r="AK44" s="89">
        <f t="shared" ref="AK44:AK67" si="15">AJ44*AI44</f>
        <v>0</v>
      </c>
    </row>
    <row r="45" spans="1:37" ht="15.75" customHeight="1">
      <c r="A45" s="287" t="s">
        <v>19</v>
      </c>
      <c r="B45" s="289"/>
      <c r="C45" s="88">
        <f>'Lista de precios'!C8</f>
        <v>1231.05</v>
      </c>
      <c r="D45" s="89">
        <f t="shared" si="1"/>
        <v>0</v>
      </c>
      <c r="E45" s="289"/>
      <c r="F45" s="88">
        <f>'Lista de precios'!C8</f>
        <v>1231.05</v>
      </c>
      <c r="G45" s="89">
        <f t="shared" si="2"/>
        <v>0</v>
      </c>
      <c r="H45" s="289"/>
      <c r="I45" s="88">
        <f>'Lista de precios'!E8</f>
        <v>0</v>
      </c>
      <c r="J45" s="89">
        <f t="shared" si="3"/>
        <v>0</v>
      </c>
      <c r="K45" s="289"/>
      <c r="L45" s="88">
        <f>'Lista de precios'!E8</f>
        <v>0</v>
      </c>
      <c r="M45" s="89">
        <f t="shared" si="4"/>
        <v>0</v>
      </c>
      <c r="N45" s="289"/>
      <c r="O45" s="88">
        <f>'Lista de precios'!G8</f>
        <v>0</v>
      </c>
      <c r="P45" s="89">
        <f t="shared" si="5"/>
        <v>0</v>
      </c>
      <c r="Q45" s="289"/>
      <c r="R45" s="88">
        <f>'Lista de precios'!G8</f>
        <v>0</v>
      </c>
      <c r="S45" s="89">
        <f t="shared" si="6"/>
        <v>0</v>
      </c>
      <c r="T45" s="289"/>
      <c r="U45" s="88">
        <f>'Lista de precios'!I8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precios'!K8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precios'!M8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20</v>
      </c>
      <c r="B46" s="288"/>
      <c r="C46" s="88">
        <f>'Lista de precios'!C9</f>
        <v>1273.5</v>
      </c>
      <c r="D46" s="89">
        <f t="shared" si="1"/>
        <v>0</v>
      </c>
      <c r="E46" s="288"/>
      <c r="F46" s="88">
        <f>'Lista de precios'!C9</f>
        <v>1273.5</v>
      </c>
      <c r="G46" s="89">
        <f t="shared" si="2"/>
        <v>0</v>
      </c>
      <c r="H46" s="288"/>
      <c r="I46" s="88">
        <f>'Lista de precios'!E9</f>
        <v>0</v>
      </c>
      <c r="J46" s="89">
        <f t="shared" si="3"/>
        <v>0</v>
      </c>
      <c r="K46" s="288"/>
      <c r="L46" s="88">
        <f>'Lista de precios'!E9</f>
        <v>0</v>
      </c>
      <c r="M46" s="89">
        <f t="shared" si="4"/>
        <v>0</v>
      </c>
      <c r="N46" s="288"/>
      <c r="O46" s="88">
        <f>'Lista de precios'!G9</f>
        <v>0</v>
      </c>
      <c r="P46" s="89">
        <f t="shared" si="5"/>
        <v>0</v>
      </c>
      <c r="Q46" s="288"/>
      <c r="R46" s="88">
        <f>'Lista de precios'!G9</f>
        <v>0</v>
      </c>
      <c r="S46" s="89">
        <f t="shared" si="6"/>
        <v>0</v>
      </c>
      <c r="T46" s="288"/>
      <c r="U46" s="88">
        <f>'Lista de precios'!I9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precios'!K9</f>
        <v>0</v>
      </c>
      <c r="AB46" s="89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precios'!M9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21</v>
      </c>
      <c r="B47" s="288"/>
      <c r="C47" s="88">
        <f>'Lista de precios'!C10</f>
        <v>4775.625</v>
      </c>
      <c r="D47" s="89">
        <f t="shared" si="1"/>
        <v>0</v>
      </c>
      <c r="E47" s="288"/>
      <c r="F47" s="88">
        <f>'Lista de precios'!C10</f>
        <v>4775.625</v>
      </c>
      <c r="G47" s="89">
        <f t="shared" si="2"/>
        <v>0</v>
      </c>
      <c r="H47" s="288"/>
      <c r="I47" s="88">
        <f>'Lista de precios'!E10</f>
        <v>0</v>
      </c>
      <c r="J47" s="89">
        <f t="shared" si="3"/>
        <v>0</v>
      </c>
      <c r="K47" s="288"/>
      <c r="L47" s="88">
        <f>'Lista de precios'!E10</f>
        <v>0</v>
      </c>
      <c r="M47" s="89">
        <f t="shared" si="4"/>
        <v>0</v>
      </c>
      <c r="N47" s="288"/>
      <c r="O47" s="88">
        <f>'Lista de precios'!G10</f>
        <v>0</v>
      </c>
      <c r="P47" s="89">
        <f t="shared" si="5"/>
        <v>0</v>
      </c>
      <c r="Q47" s="289"/>
      <c r="R47" s="88">
        <f>'Lista de precios'!G10</f>
        <v>0</v>
      </c>
      <c r="S47" s="89">
        <f t="shared" si="6"/>
        <v>0</v>
      </c>
      <c r="T47" s="288"/>
      <c r="U47" s="88">
        <f>'Lista de precios'!I10</f>
        <v>0</v>
      </c>
      <c r="V47" s="89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precios'!K10</f>
        <v>0</v>
      </c>
      <c r="AB47" s="89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precios'!M10</f>
        <v>0</v>
      </c>
      <c r="AH47" s="89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22</v>
      </c>
      <c r="B48" s="289"/>
      <c r="C48" s="88">
        <f>'Lista de precios'!C11</f>
        <v>4775.625</v>
      </c>
      <c r="D48" s="98">
        <f t="shared" si="1"/>
        <v>0</v>
      </c>
      <c r="E48" s="289"/>
      <c r="F48" s="88">
        <f>'Lista de precios'!C11</f>
        <v>4775.625</v>
      </c>
      <c r="G48" s="89">
        <f t="shared" si="2"/>
        <v>0</v>
      </c>
      <c r="H48" s="288"/>
      <c r="I48" s="88">
        <f>'Lista de precios'!E11</f>
        <v>0</v>
      </c>
      <c r="J48" s="98">
        <f t="shared" si="3"/>
        <v>0</v>
      </c>
      <c r="K48" s="288"/>
      <c r="L48" s="88">
        <f>'Lista de precios'!E11</f>
        <v>0</v>
      </c>
      <c r="M48" s="89">
        <f t="shared" si="4"/>
        <v>0</v>
      </c>
      <c r="N48" s="288"/>
      <c r="O48" s="88">
        <f>'Lista de precios'!G11</f>
        <v>0</v>
      </c>
      <c r="P48" s="98">
        <f t="shared" si="5"/>
        <v>0</v>
      </c>
      <c r="Q48" s="288"/>
      <c r="R48" s="88">
        <f>'Lista de precios'!G11</f>
        <v>0</v>
      </c>
      <c r="S48" s="89">
        <f t="shared" si="6"/>
        <v>0</v>
      </c>
      <c r="T48" s="288"/>
      <c r="U48" s="88">
        <f>'Lista de precios'!I11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precios'!K11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precios'!M11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23</v>
      </c>
      <c r="B49" s="288"/>
      <c r="C49" s="88">
        <f>'Lista de precios'!C12</f>
        <v>4987.875</v>
      </c>
      <c r="D49" s="98">
        <f t="shared" si="1"/>
        <v>0</v>
      </c>
      <c r="E49" s="288"/>
      <c r="F49" s="88">
        <f>'Lista de precios'!C12</f>
        <v>4987.875</v>
      </c>
      <c r="G49" s="89">
        <f t="shared" si="2"/>
        <v>0</v>
      </c>
      <c r="H49" s="288"/>
      <c r="I49" s="88">
        <f>'Lista de precios'!E12</f>
        <v>0</v>
      </c>
      <c r="J49" s="98">
        <f t="shared" si="3"/>
        <v>0</v>
      </c>
      <c r="K49" s="288"/>
      <c r="L49" s="88">
        <f>'Lista de precios'!E12</f>
        <v>0</v>
      </c>
      <c r="M49" s="89">
        <f t="shared" si="4"/>
        <v>0</v>
      </c>
      <c r="N49" s="288"/>
      <c r="O49" s="88">
        <f>'Lista de precios'!G12</f>
        <v>0</v>
      </c>
      <c r="P49" s="98">
        <f t="shared" si="5"/>
        <v>0</v>
      </c>
      <c r="Q49" s="288"/>
      <c r="R49" s="88">
        <f>'Lista de precios'!G12</f>
        <v>0</v>
      </c>
      <c r="S49" s="89">
        <f t="shared" si="6"/>
        <v>0</v>
      </c>
      <c r="T49" s="288"/>
      <c r="U49" s="88">
        <f>'Lista de precios'!I12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precios'!K12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precios'!M12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24</v>
      </c>
      <c r="B50" s="288"/>
      <c r="C50" s="88">
        <f>'Lista de precios'!C13</f>
        <v>477.5625</v>
      </c>
      <c r="D50" s="98">
        <f t="shared" si="1"/>
        <v>0</v>
      </c>
      <c r="E50" s="288"/>
      <c r="F50" s="88">
        <f>'Lista de precios'!C13</f>
        <v>477.5625</v>
      </c>
      <c r="G50" s="89">
        <f t="shared" si="2"/>
        <v>0</v>
      </c>
      <c r="H50" s="289"/>
      <c r="I50" s="88">
        <f>'Lista de precios'!E13</f>
        <v>0</v>
      </c>
      <c r="J50" s="98">
        <f t="shared" si="3"/>
        <v>0</v>
      </c>
      <c r="K50" s="289"/>
      <c r="L50" s="88">
        <f>'Lista de precios'!E13</f>
        <v>0</v>
      </c>
      <c r="M50" s="89">
        <f t="shared" si="4"/>
        <v>0</v>
      </c>
      <c r="N50" s="289"/>
      <c r="O50" s="88">
        <f>'Lista de precios'!G13</f>
        <v>0</v>
      </c>
      <c r="P50" s="98">
        <f t="shared" si="5"/>
        <v>0</v>
      </c>
      <c r="Q50" s="288"/>
      <c r="R50" s="88">
        <f>'Lista de precios'!G13</f>
        <v>0</v>
      </c>
      <c r="S50" s="89">
        <f t="shared" si="6"/>
        <v>0</v>
      </c>
      <c r="T50" s="288"/>
      <c r="U50" s="88">
        <f>'Lista de precios'!I13</f>
        <v>0</v>
      </c>
      <c r="V50" s="98">
        <f t="shared" si="7"/>
        <v>0</v>
      </c>
      <c r="W50" s="289"/>
      <c r="X50" s="88">
        <f t="shared" si="8"/>
        <v>0</v>
      </c>
      <c r="Y50" s="89">
        <f t="shared" si="9"/>
        <v>0</v>
      </c>
      <c r="Z50" s="288"/>
      <c r="AA50" s="88">
        <f>'Lista de precios'!K13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precios'!M13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25</v>
      </c>
      <c r="B51" s="288"/>
      <c r="C51" s="88">
        <f>'Lista de precios'!C14</f>
        <v>742.875</v>
      </c>
      <c r="D51" s="98">
        <f t="shared" si="1"/>
        <v>0</v>
      </c>
      <c r="E51" s="289"/>
      <c r="F51" s="88">
        <f>'Lista de precios'!C14</f>
        <v>742.875</v>
      </c>
      <c r="G51" s="89">
        <f t="shared" si="2"/>
        <v>0</v>
      </c>
      <c r="H51" s="288"/>
      <c r="I51" s="88">
        <f>'Lista de precios'!E14</f>
        <v>0</v>
      </c>
      <c r="J51" s="98">
        <f t="shared" si="3"/>
        <v>0</v>
      </c>
      <c r="K51" s="288"/>
      <c r="L51" s="88">
        <f>'Lista de precios'!E14</f>
        <v>0</v>
      </c>
      <c r="M51" s="89">
        <f t="shared" si="4"/>
        <v>0</v>
      </c>
      <c r="N51" s="289"/>
      <c r="O51" s="88">
        <f>'Lista de precios'!G14</f>
        <v>0</v>
      </c>
      <c r="P51" s="98">
        <f t="shared" si="5"/>
        <v>0</v>
      </c>
      <c r="Q51" s="289"/>
      <c r="R51" s="88">
        <f>'Lista de precios'!G14</f>
        <v>0</v>
      </c>
      <c r="S51" s="89">
        <f t="shared" si="6"/>
        <v>0</v>
      </c>
      <c r="T51" s="288"/>
      <c r="U51" s="88">
        <f>'Lista de precios'!I14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precios'!K14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precios'!M14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26</v>
      </c>
      <c r="B52" s="288"/>
      <c r="C52" s="88">
        <f>'Lista de precios'!C15</f>
        <v>2207.4</v>
      </c>
      <c r="D52" s="98">
        <f t="shared" si="1"/>
        <v>0</v>
      </c>
      <c r="E52" s="288"/>
      <c r="F52" s="88">
        <f>'Lista de precios'!C15</f>
        <v>2207.4</v>
      </c>
      <c r="G52" s="89">
        <f t="shared" si="2"/>
        <v>0</v>
      </c>
      <c r="H52" s="288"/>
      <c r="I52" s="88">
        <f>'Lista de precios'!E15</f>
        <v>0</v>
      </c>
      <c r="J52" s="98">
        <f t="shared" si="3"/>
        <v>0</v>
      </c>
      <c r="K52" s="288"/>
      <c r="L52" s="88">
        <f>'Lista de precios'!E15</f>
        <v>0</v>
      </c>
      <c r="M52" s="89">
        <f t="shared" si="4"/>
        <v>0</v>
      </c>
      <c r="N52" s="288"/>
      <c r="O52" s="88">
        <f>'Lista de precios'!G15</f>
        <v>0</v>
      </c>
      <c r="P52" s="98">
        <f t="shared" si="5"/>
        <v>0</v>
      </c>
      <c r="Q52" s="288"/>
      <c r="R52" s="88">
        <f>'Lista de precios'!G15</f>
        <v>0</v>
      </c>
      <c r="S52" s="89">
        <f t="shared" si="6"/>
        <v>0</v>
      </c>
      <c r="T52" s="288"/>
      <c r="U52" s="88">
        <f>'Lista de precios'!I15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precios'!K15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precios'!M15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27</v>
      </c>
      <c r="B53" s="288"/>
      <c r="C53" s="88">
        <f>'Lista de precios'!C16</f>
        <v>4733.1750000000002</v>
      </c>
      <c r="D53" s="98">
        <f t="shared" si="1"/>
        <v>0</v>
      </c>
      <c r="E53" s="288"/>
      <c r="F53" s="88">
        <f>'Lista de precios'!C16</f>
        <v>4733.1750000000002</v>
      </c>
      <c r="G53" s="89">
        <f t="shared" si="2"/>
        <v>0</v>
      </c>
      <c r="H53" s="288"/>
      <c r="I53" s="88">
        <f>'Lista de precios'!E16</f>
        <v>0</v>
      </c>
      <c r="J53" s="98">
        <f t="shared" si="3"/>
        <v>0</v>
      </c>
      <c r="K53" s="288"/>
      <c r="L53" s="88">
        <f>'Lista de precios'!E16</f>
        <v>0</v>
      </c>
      <c r="M53" s="89">
        <f t="shared" si="4"/>
        <v>0</v>
      </c>
      <c r="N53" s="288"/>
      <c r="O53" s="88">
        <f>'Lista de precios'!G16</f>
        <v>0</v>
      </c>
      <c r="P53" s="98">
        <f t="shared" si="5"/>
        <v>0</v>
      </c>
      <c r="Q53" s="288"/>
      <c r="R53" s="88">
        <f>'Lista de precios'!G16</f>
        <v>0</v>
      </c>
      <c r="S53" s="89">
        <f t="shared" si="6"/>
        <v>0</v>
      </c>
      <c r="T53" s="288"/>
      <c r="U53" s="88">
        <f>'Lista de precios'!I16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precios'!K16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precios'!M16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28</v>
      </c>
      <c r="B54" s="288"/>
      <c r="C54" s="88">
        <f>'Lista de precios'!C17</f>
        <v>742.875</v>
      </c>
      <c r="D54" s="98">
        <f t="shared" si="1"/>
        <v>0</v>
      </c>
      <c r="E54" s="289"/>
      <c r="F54" s="88">
        <f>'Lista de precios'!C17</f>
        <v>742.875</v>
      </c>
      <c r="G54" s="89">
        <f t="shared" si="2"/>
        <v>0</v>
      </c>
      <c r="H54" s="288"/>
      <c r="I54" s="88">
        <f>'Lista de precios'!E17</f>
        <v>0</v>
      </c>
      <c r="J54" s="98">
        <f t="shared" si="3"/>
        <v>0</v>
      </c>
      <c r="K54" s="289"/>
      <c r="L54" s="88">
        <f>'Lista de precios'!E17</f>
        <v>0</v>
      </c>
      <c r="M54" s="89">
        <f t="shared" si="4"/>
        <v>0</v>
      </c>
      <c r="N54" s="288"/>
      <c r="O54" s="88">
        <f>'Lista de precios'!G17</f>
        <v>0</v>
      </c>
      <c r="P54" s="98">
        <f t="shared" si="5"/>
        <v>0</v>
      </c>
      <c r="Q54" s="288"/>
      <c r="R54" s="88">
        <f>'Lista de precios'!G17</f>
        <v>0</v>
      </c>
      <c r="S54" s="89">
        <f t="shared" si="6"/>
        <v>0</v>
      </c>
      <c r="T54" s="288"/>
      <c r="U54" s="88">
        <f>'Lista de precios'!I17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precios'!K17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precios'!M17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29</v>
      </c>
      <c r="B55" s="288"/>
      <c r="C55" s="88">
        <f>'Lista de precios'!C18</f>
        <v>3289.875</v>
      </c>
      <c r="D55" s="98">
        <f t="shared" si="1"/>
        <v>0</v>
      </c>
      <c r="E55" s="289"/>
      <c r="F55" s="88">
        <f>'Lista de precios'!C18</f>
        <v>3289.875</v>
      </c>
      <c r="G55" s="89">
        <f t="shared" si="2"/>
        <v>0</v>
      </c>
      <c r="H55" s="289"/>
      <c r="I55" s="88">
        <f>'Lista de precios'!E18</f>
        <v>0</v>
      </c>
      <c r="J55" s="98">
        <f t="shared" si="3"/>
        <v>0</v>
      </c>
      <c r="K55" s="289"/>
      <c r="L55" s="88">
        <f>'Lista de precios'!E18</f>
        <v>0</v>
      </c>
      <c r="M55" s="89">
        <f t="shared" si="4"/>
        <v>0</v>
      </c>
      <c r="N55" s="288"/>
      <c r="O55" s="88">
        <f>'Lista de precios'!G18</f>
        <v>0</v>
      </c>
      <c r="P55" s="98">
        <f t="shared" si="5"/>
        <v>0</v>
      </c>
      <c r="Q55" s="289"/>
      <c r="R55" s="88">
        <f>'Lista de precios'!G18</f>
        <v>0</v>
      </c>
      <c r="S55" s="89">
        <f t="shared" si="6"/>
        <v>0</v>
      </c>
      <c r="T55" s="288"/>
      <c r="U55" s="88">
        <f>'Lista de precios'!I18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precios'!K18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precios'!M18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30</v>
      </c>
      <c r="B56" s="288"/>
      <c r="C56" s="88">
        <f>'Lista de precios'!C19</f>
        <v>530.625</v>
      </c>
      <c r="D56" s="98">
        <f t="shared" si="1"/>
        <v>0</v>
      </c>
      <c r="E56" s="289"/>
      <c r="F56" s="88">
        <f>'Lista de precios'!C19</f>
        <v>530.625</v>
      </c>
      <c r="G56" s="89">
        <f t="shared" si="2"/>
        <v>0</v>
      </c>
      <c r="H56" s="288"/>
      <c r="I56" s="88">
        <f>'Lista de precios'!E19</f>
        <v>0</v>
      </c>
      <c r="J56" s="98">
        <f t="shared" si="3"/>
        <v>0</v>
      </c>
      <c r="K56" s="288"/>
      <c r="L56" s="88">
        <f>'Lista de precios'!E19</f>
        <v>0</v>
      </c>
      <c r="M56" s="89">
        <f t="shared" si="4"/>
        <v>0</v>
      </c>
      <c r="N56" s="289"/>
      <c r="O56" s="88">
        <f>'Lista de precios'!G19</f>
        <v>0</v>
      </c>
      <c r="P56" s="98">
        <f t="shared" si="5"/>
        <v>0</v>
      </c>
      <c r="Q56" s="289"/>
      <c r="R56" s="88">
        <f>'Lista de precios'!G19</f>
        <v>0</v>
      </c>
      <c r="S56" s="89">
        <f t="shared" si="6"/>
        <v>0</v>
      </c>
      <c r="T56" s="288"/>
      <c r="U56" s="88">
        <f>'Lista de precios'!I19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precios'!K19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precios'!M19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31</v>
      </c>
      <c r="B57" s="288"/>
      <c r="C57" s="88">
        <f>'Lista de precios'!C20</f>
        <v>647.36249999999995</v>
      </c>
      <c r="D57" s="98">
        <f t="shared" si="1"/>
        <v>0</v>
      </c>
      <c r="E57" s="288"/>
      <c r="F57" s="88">
        <f>'Lista de precios'!C20</f>
        <v>647.36249999999995</v>
      </c>
      <c r="G57" s="89">
        <f t="shared" si="2"/>
        <v>0</v>
      </c>
      <c r="H57" s="288"/>
      <c r="I57" s="88">
        <f>'Lista de precios'!E20</f>
        <v>0</v>
      </c>
      <c r="J57" s="98">
        <f t="shared" si="3"/>
        <v>0</v>
      </c>
      <c r="K57" s="288"/>
      <c r="L57" s="88">
        <f>'Lista de precios'!E20</f>
        <v>0</v>
      </c>
      <c r="M57" s="89">
        <f t="shared" si="4"/>
        <v>0</v>
      </c>
      <c r="N57" s="288"/>
      <c r="O57" s="88">
        <f>'Lista de precios'!G20</f>
        <v>0</v>
      </c>
      <c r="P57" s="98">
        <f t="shared" si="5"/>
        <v>0</v>
      </c>
      <c r="Q57" s="288"/>
      <c r="R57" s="88">
        <f>'Lista de precios'!G20</f>
        <v>0</v>
      </c>
      <c r="S57" s="89">
        <f t="shared" si="6"/>
        <v>0</v>
      </c>
      <c r="T57" s="288"/>
      <c r="U57" s="88">
        <f>'Lista de precios'!I20</f>
        <v>0</v>
      </c>
      <c r="V57" s="98">
        <f t="shared" si="7"/>
        <v>0</v>
      </c>
      <c r="W57" s="289"/>
      <c r="X57" s="88">
        <f t="shared" si="8"/>
        <v>0</v>
      </c>
      <c r="Y57" s="89">
        <f t="shared" si="9"/>
        <v>0</v>
      </c>
      <c r="Z57" s="288"/>
      <c r="AA57" s="88">
        <f>'Lista de precios'!K20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precios'!M20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32</v>
      </c>
      <c r="B58" s="289"/>
      <c r="C58" s="88">
        <f>'Lista de precios'!C21</f>
        <v>4775.625</v>
      </c>
      <c r="D58" s="98">
        <f t="shared" si="1"/>
        <v>0</v>
      </c>
      <c r="E58" s="289"/>
      <c r="F58" s="88">
        <f>'Lista de precios'!C21</f>
        <v>4775.625</v>
      </c>
      <c r="G58" s="89">
        <f t="shared" si="2"/>
        <v>0</v>
      </c>
      <c r="H58" s="289"/>
      <c r="I58" s="88">
        <f>'Lista de precios'!E21</f>
        <v>0</v>
      </c>
      <c r="J58" s="98">
        <f t="shared" si="3"/>
        <v>0</v>
      </c>
      <c r="K58" s="289"/>
      <c r="L58" s="88">
        <f>'Lista de precios'!E21</f>
        <v>0</v>
      </c>
      <c r="M58" s="89">
        <f t="shared" si="4"/>
        <v>0</v>
      </c>
      <c r="N58" s="289"/>
      <c r="O58" s="88">
        <f>'Lista de precios'!G21</f>
        <v>0</v>
      </c>
      <c r="P58" s="98">
        <f t="shared" si="5"/>
        <v>0</v>
      </c>
      <c r="Q58" s="289"/>
      <c r="R58" s="88">
        <f>'Lista de precios'!G21</f>
        <v>0</v>
      </c>
      <c r="S58" s="89">
        <f t="shared" si="6"/>
        <v>0</v>
      </c>
      <c r="T58" s="289"/>
      <c r="U58" s="88">
        <f>'Lista de precios'!I21</f>
        <v>0</v>
      </c>
      <c r="V58" s="98">
        <f t="shared" si="7"/>
        <v>0</v>
      </c>
      <c r="W58" s="289"/>
      <c r="X58" s="88">
        <f t="shared" si="8"/>
        <v>0</v>
      </c>
      <c r="Y58" s="89">
        <f t="shared" si="9"/>
        <v>0</v>
      </c>
      <c r="Z58" s="288"/>
      <c r="AA58" s="88">
        <f>'Lista de precios'!K21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precios'!M21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33</v>
      </c>
      <c r="B59" s="289"/>
      <c r="C59" s="88">
        <f>'Lista de precios'!C22</f>
        <v>4775.625</v>
      </c>
      <c r="D59" s="98">
        <f t="shared" si="1"/>
        <v>0</v>
      </c>
      <c r="E59" s="289"/>
      <c r="F59" s="88">
        <f>'Lista de precios'!C22</f>
        <v>4775.625</v>
      </c>
      <c r="G59" s="89">
        <f t="shared" si="2"/>
        <v>0</v>
      </c>
      <c r="H59" s="289"/>
      <c r="I59" s="88">
        <f>'Lista de precios'!E22</f>
        <v>0</v>
      </c>
      <c r="J59" s="98">
        <f t="shared" si="3"/>
        <v>0</v>
      </c>
      <c r="K59" s="289"/>
      <c r="L59" s="88">
        <f>'Lista de precios'!E22</f>
        <v>0</v>
      </c>
      <c r="M59" s="89">
        <f t="shared" si="4"/>
        <v>0</v>
      </c>
      <c r="N59" s="289"/>
      <c r="O59" s="88">
        <f>'Lista de precios'!G22</f>
        <v>0</v>
      </c>
      <c r="P59" s="98">
        <f t="shared" si="5"/>
        <v>0</v>
      </c>
      <c r="Q59" s="289"/>
      <c r="R59" s="88">
        <f>'Lista de precios'!G22</f>
        <v>0</v>
      </c>
      <c r="S59" s="89">
        <f t="shared" si="6"/>
        <v>0</v>
      </c>
      <c r="T59" s="289"/>
      <c r="U59" s="88">
        <f>'Lista de precios'!I22</f>
        <v>0</v>
      </c>
      <c r="V59" s="98">
        <f t="shared" si="7"/>
        <v>0</v>
      </c>
      <c r="W59" s="289"/>
      <c r="X59" s="88">
        <f t="shared" si="8"/>
        <v>0</v>
      </c>
      <c r="Y59" s="89">
        <f t="shared" si="9"/>
        <v>0</v>
      </c>
      <c r="Z59" s="288"/>
      <c r="AA59" s="88">
        <f>'Lista de precios'!K22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precios'!M22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34</v>
      </c>
      <c r="B60" s="288"/>
      <c r="C60" s="88">
        <f>'Lista de precios'!C23</f>
        <v>4775.625</v>
      </c>
      <c r="D60" s="98">
        <f t="shared" si="1"/>
        <v>0</v>
      </c>
      <c r="E60" s="288"/>
      <c r="F60" s="88">
        <f>'Lista de precios'!C23</f>
        <v>4775.625</v>
      </c>
      <c r="G60" s="89">
        <f t="shared" si="2"/>
        <v>0</v>
      </c>
      <c r="H60" s="288"/>
      <c r="I60" s="88">
        <f>'Lista de precios'!E23</f>
        <v>0</v>
      </c>
      <c r="J60" s="98">
        <f t="shared" si="3"/>
        <v>0</v>
      </c>
      <c r="K60" s="288"/>
      <c r="L60" s="88">
        <f>'Lista de precios'!E23</f>
        <v>0</v>
      </c>
      <c r="M60" s="89">
        <f t="shared" si="4"/>
        <v>0</v>
      </c>
      <c r="N60" s="288"/>
      <c r="O60" s="88">
        <f>'Lista de precios'!G23</f>
        <v>0</v>
      </c>
      <c r="P60" s="98">
        <f t="shared" si="5"/>
        <v>0</v>
      </c>
      <c r="Q60" s="288"/>
      <c r="R60" s="88">
        <f>'Lista de precios'!G23</f>
        <v>0</v>
      </c>
      <c r="S60" s="89">
        <f t="shared" si="6"/>
        <v>0</v>
      </c>
      <c r="T60" s="288"/>
      <c r="U60" s="88">
        <f>'Lista de precios'!I23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precios'!K23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precios'!M23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35</v>
      </c>
      <c r="B61" s="288"/>
      <c r="C61" s="88">
        <f>'Lista de precios'!C24</f>
        <v>4775.625</v>
      </c>
      <c r="D61" s="98">
        <f t="shared" si="1"/>
        <v>0</v>
      </c>
      <c r="E61" s="288"/>
      <c r="F61" s="88">
        <f>'Lista de precios'!C24</f>
        <v>4775.625</v>
      </c>
      <c r="G61" s="89">
        <f t="shared" si="2"/>
        <v>0</v>
      </c>
      <c r="H61" s="288"/>
      <c r="I61" s="88">
        <f>'Lista de precios'!E24</f>
        <v>0</v>
      </c>
      <c r="J61" s="98">
        <f t="shared" si="3"/>
        <v>0</v>
      </c>
      <c r="K61" s="288"/>
      <c r="L61" s="88">
        <f>'Lista de precios'!E24</f>
        <v>0</v>
      </c>
      <c r="M61" s="89">
        <f t="shared" si="4"/>
        <v>0</v>
      </c>
      <c r="N61" s="288"/>
      <c r="O61" s="88">
        <f>'Lista de precios'!G24</f>
        <v>0</v>
      </c>
      <c r="P61" s="98">
        <f t="shared" si="5"/>
        <v>0</v>
      </c>
      <c r="Q61" s="288"/>
      <c r="R61" s="88">
        <f>'Lista de precios'!G24</f>
        <v>0</v>
      </c>
      <c r="S61" s="89">
        <f t="shared" si="6"/>
        <v>0</v>
      </c>
      <c r="T61" s="288"/>
      <c r="U61" s="88">
        <f>'Lista de precios'!I24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precios'!K24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precios'!M24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36</v>
      </c>
      <c r="B62" s="288"/>
      <c r="C62" s="88">
        <f>'Lista de precios'!C25</f>
        <v>1379.625</v>
      </c>
      <c r="D62" s="98">
        <f t="shared" si="1"/>
        <v>0</v>
      </c>
      <c r="E62" s="289"/>
      <c r="F62" s="88">
        <f>'Lista de precios'!C25</f>
        <v>1379.625</v>
      </c>
      <c r="G62" s="89">
        <f t="shared" si="2"/>
        <v>0</v>
      </c>
      <c r="H62" s="289"/>
      <c r="I62" s="88">
        <f>'Lista de precios'!E25</f>
        <v>0</v>
      </c>
      <c r="J62" s="98">
        <f t="shared" si="3"/>
        <v>0</v>
      </c>
      <c r="K62" s="289"/>
      <c r="L62" s="88">
        <f>'Lista de precios'!E25</f>
        <v>0</v>
      </c>
      <c r="M62" s="89">
        <f t="shared" si="4"/>
        <v>0</v>
      </c>
      <c r="N62" s="289"/>
      <c r="O62" s="88">
        <f>'Lista de precios'!G25</f>
        <v>0</v>
      </c>
      <c r="P62" s="98">
        <f t="shared" si="5"/>
        <v>0</v>
      </c>
      <c r="Q62" s="289"/>
      <c r="R62" s="88">
        <f>'Lista de precios'!G25</f>
        <v>0</v>
      </c>
      <c r="S62" s="89">
        <f t="shared" si="6"/>
        <v>0</v>
      </c>
      <c r="T62" s="289"/>
      <c r="U62" s="88">
        <f>'Lista de precios'!I25</f>
        <v>0</v>
      </c>
      <c r="V62" s="98">
        <f t="shared" si="7"/>
        <v>0</v>
      </c>
      <c r="W62" s="289"/>
      <c r="X62" s="88">
        <f t="shared" si="8"/>
        <v>0</v>
      </c>
      <c r="Y62" s="89">
        <f t="shared" si="9"/>
        <v>0</v>
      </c>
      <c r="Z62" s="288"/>
      <c r="AA62" s="88">
        <f>'Lista de precios'!K25</f>
        <v>0</v>
      </c>
      <c r="AB62" s="98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precios'!M25</f>
        <v>0</v>
      </c>
      <c r="AH62" s="98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37</v>
      </c>
      <c r="B63" s="288"/>
      <c r="C63" s="88">
        <f>'Lista de precios'!C26</f>
        <v>2568.2249999999999</v>
      </c>
      <c r="D63" s="89">
        <f t="shared" si="1"/>
        <v>0</v>
      </c>
      <c r="E63" s="288"/>
      <c r="F63" s="88">
        <f>'Lista de precios'!C26</f>
        <v>2568.2249999999999</v>
      </c>
      <c r="G63" s="89">
        <f t="shared" si="2"/>
        <v>0</v>
      </c>
      <c r="H63" s="288"/>
      <c r="I63" s="88">
        <f>'Lista de precios'!E26</f>
        <v>0</v>
      </c>
      <c r="J63" s="89">
        <f t="shared" si="3"/>
        <v>0</v>
      </c>
      <c r="K63" s="288"/>
      <c r="L63" s="88">
        <f>'Lista de precios'!E26</f>
        <v>0</v>
      </c>
      <c r="M63" s="89">
        <f t="shared" si="4"/>
        <v>0</v>
      </c>
      <c r="N63" s="288"/>
      <c r="O63" s="88">
        <f>'Lista de precios'!G26</f>
        <v>0</v>
      </c>
      <c r="P63" s="89">
        <f t="shared" si="5"/>
        <v>0</v>
      </c>
      <c r="Q63" s="288"/>
      <c r="R63" s="88">
        <f>'Lista de precios'!G26</f>
        <v>0</v>
      </c>
      <c r="S63" s="89">
        <f t="shared" si="6"/>
        <v>0</v>
      </c>
      <c r="T63" s="288"/>
      <c r="U63" s="88">
        <f>'Lista de precios'!I26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precios'!K26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precios'!M26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38</v>
      </c>
      <c r="B64" s="288"/>
      <c r="C64" s="88">
        <f>'Lista de precios'!C27</f>
        <v>51258.375</v>
      </c>
      <c r="D64" s="89">
        <f t="shared" si="1"/>
        <v>0</v>
      </c>
      <c r="E64" s="288"/>
      <c r="F64" s="88">
        <f>'Lista de precios'!C27</f>
        <v>51258.375</v>
      </c>
      <c r="G64" s="89">
        <f t="shared" si="2"/>
        <v>0</v>
      </c>
      <c r="H64" s="288"/>
      <c r="I64" s="88">
        <f>'Lista de precios'!E27</f>
        <v>0</v>
      </c>
      <c r="J64" s="89">
        <f t="shared" si="3"/>
        <v>0</v>
      </c>
      <c r="K64" s="288"/>
      <c r="L64" s="88">
        <f>'Lista de precios'!E27</f>
        <v>0</v>
      </c>
      <c r="M64" s="89">
        <f t="shared" si="4"/>
        <v>0</v>
      </c>
      <c r="N64" s="289"/>
      <c r="O64" s="88">
        <f>'Lista de precios'!G27</f>
        <v>0</v>
      </c>
      <c r="P64" s="89">
        <f t="shared" si="5"/>
        <v>0</v>
      </c>
      <c r="Q64" s="288"/>
      <c r="R64" s="88">
        <f>'Lista de precios'!G27</f>
        <v>0</v>
      </c>
      <c r="S64" s="89">
        <f t="shared" si="6"/>
        <v>0</v>
      </c>
      <c r="T64" s="288"/>
      <c r="U64" s="88">
        <f>'Lista de precios'!I27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precios'!K27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precios'!M27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39</v>
      </c>
      <c r="B65" s="288"/>
      <c r="C65" s="88">
        <f>'Lista de precios'!C28</f>
        <v>700.42500000000007</v>
      </c>
      <c r="D65" s="89">
        <f t="shared" si="1"/>
        <v>0</v>
      </c>
      <c r="E65" s="289"/>
      <c r="F65" s="88">
        <f>'Lista de precios'!C28</f>
        <v>700.42500000000007</v>
      </c>
      <c r="G65" s="89">
        <f t="shared" si="2"/>
        <v>0</v>
      </c>
      <c r="H65" s="289"/>
      <c r="I65" s="88">
        <f>'Lista de precios'!E28</f>
        <v>0</v>
      </c>
      <c r="J65" s="89">
        <f t="shared" si="3"/>
        <v>0</v>
      </c>
      <c r="K65" s="289"/>
      <c r="L65" s="88">
        <f>'Lista de precios'!E28</f>
        <v>0</v>
      </c>
      <c r="M65" s="89">
        <f t="shared" si="4"/>
        <v>0</v>
      </c>
      <c r="N65" s="288"/>
      <c r="O65" s="88">
        <f>'Lista de precios'!G28</f>
        <v>0</v>
      </c>
      <c r="P65" s="89">
        <f t="shared" si="5"/>
        <v>0</v>
      </c>
      <c r="Q65" s="289"/>
      <c r="R65" s="88">
        <f>'Lista de precios'!G28</f>
        <v>0</v>
      </c>
      <c r="S65" s="89">
        <f t="shared" si="6"/>
        <v>0</v>
      </c>
      <c r="T65" s="288"/>
      <c r="U65" s="88">
        <f>'Lista de precios'!I28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precios'!K28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precios'!M28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287" t="s">
        <v>40</v>
      </c>
      <c r="B66" s="288"/>
      <c r="C66" s="88">
        <f>'Lista de precios'!C29</f>
        <v>26000.625</v>
      </c>
      <c r="D66" s="89">
        <f t="shared" si="1"/>
        <v>0</v>
      </c>
      <c r="E66" s="288"/>
      <c r="F66" s="88">
        <f>'Lista de precios'!C29</f>
        <v>26000.625</v>
      </c>
      <c r="G66" s="89">
        <f t="shared" si="2"/>
        <v>0</v>
      </c>
      <c r="H66" s="288"/>
      <c r="I66" s="88">
        <f>'Lista de precios'!E29</f>
        <v>0</v>
      </c>
      <c r="J66" s="89">
        <f t="shared" si="3"/>
        <v>0</v>
      </c>
      <c r="K66" s="288"/>
      <c r="L66" s="88">
        <f>'Lista de precios'!E29</f>
        <v>0</v>
      </c>
      <c r="M66" s="89">
        <f t="shared" si="4"/>
        <v>0</v>
      </c>
      <c r="N66" s="288"/>
      <c r="O66" s="88">
        <f>'Lista de precios'!G29</f>
        <v>0</v>
      </c>
      <c r="P66" s="89">
        <f t="shared" si="5"/>
        <v>0</v>
      </c>
      <c r="Q66" s="288"/>
      <c r="R66" s="88">
        <f>'Lista de precios'!G29</f>
        <v>0</v>
      </c>
      <c r="S66" s="89">
        <f t="shared" si="6"/>
        <v>0</v>
      </c>
      <c r="T66" s="288"/>
      <c r="U66" s="88">
        <f>'Lista de precios'!I29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precios'!K29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precios'!M29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08" t="s">
        <v>41</v>
      </c>
      <c r="B67" s="288"/>
      <c r="C67" s="88"/>
      <c r="D67" s="89"/>
      <c r="E67" s="288"/>
      <c r="F67" s="88"/>
      <c r="G67" s="89"/>
      <c r="H67" s="288"/>
      <c r="I67" s="88"/>
      <c r="J67" s="89"/>
      <c r="K67" s="288"/>
      <c r="L67" s="88"/>
      <c r="M67" s="89"/>
      <c r="N67" s="288"/>
      <c r="O67" s="88"/>
      <c r="P67" s="89"/>
      <c r="Q67" s="288"/>
      <c r="R67" s="88"/>
      <c r="S67" s="89"/>
      <c r="T67" s="288"/>
      <c r="U67" s="88">
        <f>'Lista de precios'!I30</f>
        <v>0</v>
      </c>
      <c r="V67" s="89">
        <f t="shared" si="7"/>
        <v>0</v>
      </c>
      <c r="W67" s="288"/>
      <c r="X67" s="88">
        <f t="shared" si="8"/>
        <v>0</v>
      </c>
      <c r="Y67" s="89">
        <f t="shared" si="9"/>
        <v>0</v>
      </c>
      <c r="Z67" s="288"/>
      <c r="AA67" s="88">
        <f>'Lista de precios'!K30</f>
        <v>0</v>
      </c>
      <c r="AB67" s="89">
        <f t="shared" si="10"/>
        <v>0</v>
      </c>
      <c r="AC67" s="288"/>
      <c r="AD67" s="88">
        <f t="shared" si="11"/>
        <v>0</v>
      </c>
      <c r="AE67" s="89">
        <f t="shared" si="12"/>
        <v>0</v>
      </c>
      <c r="AF67" s="288"/>
      <c r="AG67" s="88">
        <f>'Lista de precios'!M30</f>
        <v>0</v>
      </c>
      <c r="AH67" s="89">
        <f t="shared" si="13"/>
        <v>0</v>
      </c>
      <c r="AI67" s="288"/>
      <c r="AJ67" s="88">
        <f t="shared" si="14"/>
        <v>0</v>
      </c>
      <c r="AK67" s="89">
        <f t="shared" si="15"/>
        <v>0</v>
      </c>
    </row>
    <row r="68" spans="1:37" ht="15.75" customHeight="1">
      <c r="A68" s="309" t="s">
        <v>42</v>
      </c>
      <c r="B68" s="290"/>
      <c r="C68" s="104"/>
      <c r="D68" s="105"/>
      <c r="E68" s="290"/>
      <c r="F68" s="104"/>
      <c r="G68" s="105"/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13" t="s">
        <v>43</v>
      </c>
      <c r="B69" s="290"/>
      <c r="C69" s="104"/>
      <c r="D69" s="105"/>
      <c r="E69" s="290"/>
      <c r="F69" s="104"/>
      <c r="G69" s="105"/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09" t="s">
        <v>44</v>
      </c>
      <c r="B70" s="290"/>
      <c r="C70" s="104"/>
      <c r="D70" s="105"/>
      <c r="E70" s="290"/>
      <c r="F70" s="104"/>
      <c r="G70" s="105"/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340" t="s">
        <v>147</v>
      </c>
      <c r="B71" s="290"/>
      <c r="C71" s="104"/>
      <c r="D71" s="105"/>
      <c r="E71" s="290"/>
      <c r="F71" s="104"/>
      <c r="G71" s="105"/>
      <c r="H71" s="290"/>
      <c r="I71" s="104"/>
      <c r="J71" s="105"/>
      <c r="K71" s="290"/>
      <c r="L71" s="104"/>
      <c r="M71" s="105"/>
      <c r="N71" s="290"/>
      <c r="O71" s="104"/>
      <c r="P71" s="105"/>
      <c r="Q71" s="290"/>
      <c r="R71" s="104"/>
      <c r="S71" s="105"/>
      <c r="T71" s="290"/>
      <c r="U71" s="104"/>
      <c r="V71" s="105"/>
      <c r="W71" s="290"/>
      <c r="X71" s="104"/>
      <c r="Y71" s="105"/>
      <c r="Z71" s="290"/>
      <c r="AA71" s="104"/>
      <c r="AB71" s="105"/>
      <c r="AC71" s="290"/>
      <c r="AD71" s="104"/>
      <c r="AE71" s="105"/>
      <c r="AF71" s="290"/>
      <c r="AG71" s="104"/>
      <c r="AH71" s="105"/>
      <c r="AI71" s="290"/>
      <c r="AJ71" s="104"/>
      <c r="AK71" s="105"/>
    </row>
    <row r="72" spans="1:37" ht="15.75" customHeight="1">
      <c r="A72" s="293" t="s">
        <v>96</v>
      </c>
      <c r="B72" s="290"/>
      <c r="C72" s="294"/>
      <c r="D72" s="236">
        <f>SUM(D44:D67)</f>
        <v>0</v>
      </c>
      <c r="E72" s="295"/>
      <c r="F72" s="296"/>
      <c r="G72" s="237">
        <f>SUM(G44:G67)</f>
        <v>0</v>
      </c>
      <c r="H72" s="290"/>
      <c r="I72" s="294"/>
      <c r="J72" s="236">
        <f>SUM(J44:J67)</f>
        <v>0</v>
      </c>
      <c r="K72" s="295"/>
      <c r="L72" s="296"/>
      <c r="M72" s="237">
        <f>SUM(M44:M67)</f>
        <v>0</v>
      </c>
      <c r="N72" s="290"/>
      <c r="O72" s="294"/>
      <c r="P72" s="236">
        <f>SUM(P44:P67)</f>
        <v>0</v>
      </c>
      <c r="Q72" s="295"/>
      <c r="R72" s="296"/>
      <c r="S72" s="237">
        <f>SUM(S44:S67)</f>
        <v>0</v>
      </c>
      <c r="T72" s="290"/>
      <c r="U72" s="294"/>
      <c r="V72" s="236">
        <f>SUM(V44:V67)</f>
        <v>0</v>
      </c>
      <c r="W72" s="295"/>
      <c r="X72" s="296"/>
      <c r="Y72" s="237">
        <f>SUM(Y44:Y67)</f>
        <v>0</v>
      </c>
      <c r="Z72" s="290"/>
      <c r="AA72" s="294"/>
      <c r="AB72" s="236">
        <f>SUM(AB44:AB67)</f>
        <v>0</v>
      </c>
      <c r="AC72" s="295"/>
      <c r="AD72" s="296"/>
      <c r="AE72" s="237">
        <f>SUM(AE44:AE67)</f>
        <v>0</v>
      </c>
      <c r="AF72" s="290"/>
      <c r="AG72" s="294"/>
      <c r="AH72" s="236">
        <f>SUM(AH44:AH67)</f>
        <v>0</v>
      </c>
      <c r="AI72" s="295"/>
      <c r="AJ72" s="296"/>
      <c r="AK72" s="237">
        <f>SUM(AK44:AK67)</f>
        <v>0</v>
      </c>
    </row>
    <row r="73" spans="1:37" ht="15.75" customHeight="1">
      <c r="A73" s="297" t="s">
        <v>97</v>
      </c>
      <c r="B73" s="456">
        <f>D72+G72</f>
        <v>0</v>
      </c>
      <c r="C73" s="413"/>
      <c r="D73" s="413"/>
      <c r="E73" s="413"/>
      <c r="F73" s="413"/>
      <c r="G73" s="401"/>
      <c r="H73" s="456">
        <f>J72+M72</f>
        <v>0</v>
      </c>
      <c r="I73" s="413"/>
      <c r="J73" s="413"/>
      <c r="K73" s="413"/>
      <c r="L73" s="413"/>
      <c r="M73" s="401"/>
      <c r="N73" s="456">
        <f>P72+S72</f>
        <v>0</v>
      </c>
      <c r="O73" s="413"/>
      <c r="P73" s="413"/>
      <c r="Q73" s="413"/>
      <c r="R73" s="413"/>
      <c r="S73" s="401"/>
      <c r="T73" s="456">
        <f>V72+Y72</f>
        <v>0</v>
      </c>
      <c r="U73" s="413"/>
      <c r="V73" s="413"/>
      <c r="W73" s="413"/>
      <c r="X73" s="413"/>
      <c r="Y73" s="401"/>
      <c r="Z73" s="456">
        <f>AB72+AE72</f>
        <v>0</v>
      </c>
      <c r="AA73" s="413"/>
      <c r="AB73" s="413"/>
      <c r="AC73" s="413"/>
      <c r="AD73" s="413"/>
      <c r="AE73" s="401"/>
      <c r="AF73" s="456">
        <f>AH72+AK72</f>
        <v>0</v>
      </c>
      <c r="AG73" s="413"/>
      <c r="AH73" s="413"/>
      <c r="AI73" s="413"/>
      <c r="AJ73" s="413"/>
      <c r="AK73" s="40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6" priority="1" operator="lessThan">
      <formula>0</formula>
    </cfRule>
  </conditionalFormatting>
  <conditionalFormatting sqref="A1:AK1020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1011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419" t="s">
        <v>188</v>
      </c>
      <c r="B1" s="420"/>
      <c r="C1" s="420"/>
    </row>
    <row r="2" spans="1:14">
      <c r="A2" s="421"/>
      <c r="B2" s="396"/>
      <c r="C2" s="396"/>
    </row>
    <row r="4" spans="1:14">
      <c r="A4" s="477" t="s">
        <v>114</v>
      </c>
      <c r="B4" s="476" t="s">
        <v>10</v>
      </c>
      <c r="C4" s="413"/>
      <c r="D4" s="401"/>
    </row>
    <row r="5" spans="1:14">
      <c r="A5" s="478"/>
      <c r="B5" s="445" t="s">
        <v>115</v>
      </c>
      <c r="C5" s="445" t="s">
        <v>116</v>
      </c>
      <c r="D5" s="445" t="s">
        <v>117</v>
      </c>
    </row>
    <row r="6" spans="1:14">
      <c r="A6" s="446"/>
      <c r="B6" s="446"/>
      <c r="C6" s="446"/>
      <c r="D6" s="446"/>
    </row>
    <row r="7" spans="1:14">
      <c r="A7" s="317" t="s">
        <v>149</v>
      </c>
      <c r="B7" s="209"/>
      <c r="C7" s="191"/>
      <c r="D7" s="209"/>
    </row>
    <row r="8" spans="1:14">
      <c r="A8" s="319" t="s">
        <v>115</v>
      </c>
      <c r="B8" s="209">
        <f>C28</f>
        <v>0</v>
      </c>
      <c r="C8" s="196"/>
      <c r="D8" s="209"/>
    </row>
    <row r="9" spans="1:14">
      <c r="A9" s="317" t="s">
        <v>151</v>
      </c>
      <c r="B9" s="209"/>
      <c r="C9" s="206">
        <f>B64</f>
        <v>0</v>
      </c>
      <c r="D9" s="209"/>
    </row>
    <row r="10" spans="1:14">
      <c r="A10" s="207" t="s">
        <v>152</v>
      </c>
      <c r="B10" s="209"/>
      <c r="C10" s="264">
        <v>0</v>
      </c>
      <c r="D10" s="209"/>
    </row>
    <row r="11" spans="1:14">
      <c r="A11" s="317" t="s">
        <v>153</v>
      </c>
      <c r="B11" s="209"/>
      <c r="C11" s="191"/>
      <c r="D11" s="384">
        <f>D7+B8-C9-C10</f>
        <v>0</v>
      </c>
    </row>
    <row r="12" spans="1:14">
      <c r="A12" s="317" t="s">
        <v>127</v>
      </c>
      <c r="B12" s="109"/>
      <c r="C12" s="109"/>
      <c r="D12" s="385">
        <f>D11/'Lista de precios'!C4</f>
        <v>0</v>
      </c>
    </row>
    <row r="14" spans="1:14" ht="26.25" customHeight="1">
      <c r="A14" s="440" t="s">
        <v>128</v>
      </c>
      <c r="B14" s="441"/>
      <c r="C14" s="442"/>
      <c r="D14" s="68"/>
      <c r="E14" s="68"/>
      <c r="F14" s="68"/>
    </row>
    <row r="15" spans="1:14" ht="27.75" customHeight="1">
      <c r="A15" s="216" t="s">
        <v>129</v>
      </c>
      <c r="B15" s="216" t="s">
        <v>130</v>
      </c>
      <c r="C15" s="217" t="s">
        <v>131</v>
      </c>
      <c r="D15" s="218" t="s">
        <v>132</v>
      </c>
      <c r="E15" s="218" t="s">
        <v>133</v>
      </c>
      <c r="F15" s="218" t="s">
        <v>134</v>
      </c>
      <c r="G15" s="218" t="s">
        <v>135</v>
      </c>
      <c r="H15" s="218" t="s">
        <v>136</v>
      </c>
      <c r="I15" s="218" t="s">
        <v>137</v>
      </c>
      <c r="J15" s="218" t="s">
        <v>138</v>
      </c>
      <c r="K15" s="218" t="s">
        <v>139</v>
      </c>
      <c r="L15" s="218" t="s">
        <v>140</v>
      </c>
      <c r="M15" s="218" t="s">
        <v>141</v>
      </c>
      <c r="N15" s="218" t="s">
        <v>142</v>
      </c>
    </row>
    <row r="16" spans="1:14">
      <c r="A16" s="109"/>
      <c r="B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pans="1:14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1:14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1:14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1:14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1:14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443" t="s">
        <v>145</v>
      </c>
      <c r="B27" s="401"/>
      <c r="C27" s="219">
        <f t="shared" ref="C27:N27" si="0">SUM(C16:C26)</f>
        <v>0</v>
      </c>
      <c r="D27" s="219">
        <f t="shared" si="0"/>
        <v>0</v>
      </c>
      <c r="E27" s="219">
        <f t="shared" si="0"/>
        <v>0</v>
      </c>
      <c r="F27" s="219">
        <f t="shared" si="0"/>
        <v>0</v>
      </c>
      <c r="G27" s="219">
        <f t="shared" si="0"/>
        <v>0</v>
      </c>
      <c r="H27" s="219">
        <f t="shared" si="0"/>
        <v>0</v>
      </c>
      <c r="I27" s="219">
        <f t="shared" si="0"/>
        <v>0</v>
      </c>
      <c r="J27" s="219">
        <f t="shared" si="0"/>
        <v>0</v>
      </c>
      <c r="K27" s="219">
        <f t="shared" si="0"/>
        <v>0</v>
      </c>
      <c r="L27" s="219">
        <f t="shared" si="0"/>
        <v>0</v>
      </c>
      <c r="M27" s="219">
        <f t="shared" si="0"/>
        <v>0</v>
      </c>
      <c r="N27" s="219">
        <f t="shared" si="0"/>
        <v>0</v>
      </c>
    </row>
    <row r="28" spans="1:14">
      <c r="A28" s="439" t="s">
        <v>146</v>
      </c>
      <c r="B28" s="401"/>
      <c r="C28" s="439">
        <f>C27+D27</f>
        <v>0</v>
      </c>
      <c r="D28" s="401"/>
      <c r="E28" s="439">
        <f>E27+F27</f>
        <v>0</v>
      </c>
      <c r="F28" s="401"/>
      <c r="G28" s="439">
        <f>G27+H27</f>
        <v>0</v>
      </c>
      <c r="H28" s="401"/>
      <c r="I28" s="439">
        <f>I27+J27</f>
        <v>0</v>
      </c>
      <c r="J28" s="401"/>
      <c r="K28" s="439">
        <f>K27+L27</f>
        <v>0</v>
      </c>
      <c r="L28" s="401"/>
      <c r="M28" s="439">
        <f>M27+N27</f>
        <v>0</v>
      </c>
      <c r="N28" s="401"/>
    </row>
    <row r="30" spans="1:14" ht="15.75" customHeight="1"/>
    <row r="31" spans="1:14" ht="15.75" customHeight="1">
      <c r="A31" s="67" t="s">
        <v>69</v>
      </c>
      <c r="D31" s="68"/>
    </row>
    <row r="32" spans="1:14" ht="15.75" customHeight="1">
      <c r="A32" s="69"/>
      <c r="B32" s="454"/>
      <c r="C32" s="423"/>
      <c r="D32" s="424"/>
      <c r="E32" s="454"/>
      <c r="F32" s="423"/>
      <c r="G32" s="424"/>
      <c r="H32" s="483"/>
      <c r="I32" s="413"/>
      <c r="J32" s="401"/>
      <c r="K32" s="483"/>
      <c r="L32" s="413"/>
      <c r="M32" s="401"/>
    </row>
    <row r="33" spans="1:13" ht="26.25" customHeight="1">
      <c r="A33" s="70" t="s">
        <v>82</v>
      </c>
      <c r="B33" s="256" t="s">
        <v>156</v>
      </c>
      <c r="C33" s="257" t="s">
        <v>157</v>
      </c>
      <c r="D33" s="258" t="s">
        <v>158</v>
      </c>
      <c r="E33" s="256" t="s">
        <v>156</v>
      </c>
      <c r="F33" s="257" t="s">
        <v>157</v>
      </c>
      <c r="G33" s="258" t="s">
        <v>158</v>
      </c>
      <c r="H33" s="386" t="s">
        <v>189</v>
      </c>
      <c r="I33" s="386" t="s">
        <v>190</v>
      </c>
      <c r="J33" s="386" t="s">
        <v>158</v>
      </c>
      <c r="K33" s="386"/>
      <c r="L33" s="386"/>
      <c r="M33" s="386"/>
    </row>
    <row r="34" spans="1:13" ht="15.75" customHeight="1">
      <c r="A34" s="70"/>
      <c r="B34" s="77"/>
      <c r="C34" s="78"/>
      <c r="D34" s="79"/>
      <c r="E34" s="80"/>
      <c r="F34" s="81"/>
      <c r="G34" s="82"/>
      <c r="H34" s="63"/>
      <c r="I34" s="63"/>
      <c r="J34" s="63"/>
      <c r="K34" s="63"/>
      <c r="L34" s="63"/>
      <c r="M34" s="63"/>
    </row>
    <row r="35" spans="1:13" ht="15.75" customHeight="1">
      <c r="A35" s="86" t="s">
        <v>18</v>
      </c>
      <c r="B35" s="87"/>
      <c r="C35" s="88">
        <f>'Lista de precios'!K7</f>
        <v>0</v>
      </c>
      <c r="D35" s="89">
        <f t="shared" ref="D35:D57" si="1">B35*C35</f>
        <v>0</v>
      </c>
      <c r="E35" s="87"/>
      <c r="F35" s="88">
        <f>'Lista de precios'!E7</f>
        <v>0</v>
      </c>
      <c r="G35" s="89">
        <f t="shared" ref="G35:G57" si="2">F35*E35</f>
        <v>0</v>
      </c>
      <c r="H35" s="63"/>
      <c r="I35" s="63"/>
      <c r="J35" s="63">
        <f t="shared" ref="J35:J57" si="3">I35*H35</f>
        <v>0</v>
      </c>
      <c r="K35" s="63"/>
      <c r="L35" s="63"/>
      <c r="M35" s="63"/>
    </row>
    <row r="36" spans="1:13" ht="15.75" customHeight="1">
      <c r="A36" s="86" t="s">
        <v>19</v>
      </c>
      <c r="B36" s="90"/>
      <c r="C36" s="88">
        <f>'Lista de precios'!K8</f>
        <v>0</v>
      </c>
      <c r="D36" s="89">
        <f t="shared" si="1"/>
        <v>0</v>
      </c>
      <c r="E36" s="87"/>
      <c r="F36" s="88">
        <f>'Lista de precios'!E8</f>
        <v>0</v>
      </c>
      <c r="G36" s="89">
        <f t="shared" si="2"/>
        <v>0</v>
      </c>
      <c r="H36" s="63"/>
      <c r="I36" s="63"/>
      <c r="J36" s="63">
        <f t="shared" si="3"/>
        <v>0</v>
      </c>
      <c r="K36" s="63"/>
      <c r="L36" s="63"/>
      <c r="M36" s="63"/>
    </row>
    <row r="37" spans="1:13" ht="15.75" customHeight="1">
      <c r="A37" s="86" t="s">
        <v>20</v>
      </c>
      <c r="B37" s="87"/>
      <c r="C37" s="88">
        <f>'Lista de precios'!K9</f>
        <v>0</v>
      </c>
      <c r="D37" s="89">
        <f t="shared" si="1"/>
        <v>0</v>
      </c>
      <c r="E37" s="87"/>
      <c r="F37" s="88">
        <f>'Lista de precios'!E9</f>
        <v>0</v>
      </c>
      <c r="G37" s="89">
        <f t="shared" si="2"/>
        <v>0</v>
      </c>
      <c r="H37" s="63"/>
      <c r="I37" s="63"/>
      <c r="J37" s="63">
        <f t="shared" si="3"/>
        <v>0</v>
      </c>
      <c r="K37" s="63"/>
      <c r="L37" s="63"/>
      <c r="M37" s="63"/>
    </row>
    <row r="38" spans="1:13" ht="15.75" customHeight="1">
      <c r="A38" s="86" t="s">
        <v>21</v>
      </c>
      <c r="B38" s="87"/>
      <c r="C38" s="88">
        <f>'Lista de precios'!K10</f>
        <v>0</v>
      </c>
      <c r="D38" s="89">
        <f t="shared" si="1"/>
        <v>0</v>
      </c>
      <c r="E38" s="87"/>
      <c r="F38" s="88">
        <f>'Lista de precios'!E10</f>
        <v>0</v>
      </c>
      <c r="G38" s="89">
        <f t="shared" si="2"/>
        <v>0</v>
      </c>
      <c r="H38" s="63"/>
      <c r="I38" s="63"/>
      <c r="J38" s="63">
        <f t="shared" si="3"/>
        <v>0</v>
      </c>
      <c r="K38" s="63"/>
      <c r="L38" s="63"/>
      <c r="M38" s="63"/>
    </row>
    <row r="39" spans="1:13" ht="15.75" customHeight="1">
      <c r="A39" s="86" t="s">
        <v>22</v>
      </c>
      <c r="B39" s="87"/>
      <c r="C39" s="88">
        <f>'Lista de precios'!K11</f>
        <v>0</v>
      </c>
      <c r="D39" s="98">
        <f t="shared" si="1"/>
        <v>0</v>
      </c>
      <c r="E39" s="100"/>
      <c r="F39" s="88">
        <f>'Lista de precios'!E11</f>
        <v>0</v>
      </c>
      <c r="G39" s="89">
        <f t="shared" si="2"/>
        <v>0</v>
      </c>
      <c r="H39" s="63"/>
      <c r="I39" s="63"/>
      <c r="J39" s="63">
        <f t="shared" si="3"/>
        <v>0</v>
      </c>
      <c r="K39" s="63"/>
      <c r="L39" s="63"/>
      <c r="M39" s="63"/>
    </row>
    <row r="40" spans="1:13" ht="15.75" customHeight="1">
      <c r="A40" s="86" t="s">
        <v>23</v>
      </c>
      <c r="B40" s="87"/>
      <c r="C40" s="88">
        <f>'Lista de precios'!K12</f>
        <v>0</v>
      </c>
      <c r="D40" s="98">
        <f t="shared" si="1"/>
        <v>0</v>
      </c>
      <c r="E40" s="100"/>
      <c r="F40" s="88">
        <f>'Lista de precios'!E12</f>
        <v>0</v>
      </c>
      <c r="G40" s="89">
        <f t="shared" si="2"/>
        <v>0</v>
      </c>
      <c r="H40" s="63"/>
      <c r="I40" s="63"/>
      <c r="J40" s="63">
        <f t="shared" si="3"/>
        <v>0</v>
      </c>
      <c r="K40" s="63"/>
      <c r="L40" s="63"/>
      <c r="M40" s="63"/>
    </row>
    <row r="41" spans="1:13" ht="15.75" customHeight="1">
      <c r="A41" s="86" t="s">
        <v>24</v>
      </c>
      <c r="B41" s="90"/>
      <c r="C41" s="88">
        <f>'Lista de precios'!K13</f>
        <v>0</v>
      </c>
      <c r="D41" s="98">
        <f t="shared" si="1"/>
        <v>0</v>
      </c>
      <c r="E41" s="100"/>
      <c r="F41" s="88">
        <f>'Lista de precios'!E13</f>
        <v>0</v>
      </c>
      <c r="G41" s="89">
        <f t="shared" si="2"/>
        <v>0</v>
      </c>
      <c r="H41" s="63"/>
      <c r="I41" s="63"/>
      <c r="J41" s="63">
        <f t="shared" si="3"/>
        <v>0</v>
      </c>
      <c r="K41" s="63"/>
      <c r="L41" s="63"/>
      <c r="M41" s="63"/>
    </row>
    <row r="42" spans="1:13" ht="15.75" customHeight="1">
      <c r="A42" s="86" t="s">
        <v>25</v>
      </c>
      <c r="B42" s="90"/>
      <c r="C42" s="88">
        <f>'Lista de precios'!K14</f>
        <v>0</v>
      </c>
      <c r="D42" s="98">
        <f t="shared" si="1"/>
        <v>0</v>
      </c>
      <c r="E42" s="100"/>
      <c r="F42" s="88">
        <f>'Lista de precios'!E14</f>
        <v>0</v>
      </c>
      <c r="G42" s="89">
        <f t="shared" si="2"/>
        <v>0</v>
      </c>
      <c r="H42" s="63"/>
      <c r="I42" s="63"/>
      <c r="J42" s="63">
        <f t="shared" si="3"/>
        <v>0</v>
      </c>
      <c r="K42" s="63"/>
      <c r="L42" s="63"/>
      <c r="M42" s="63"/>
    </row>
    <row r="43" spans="1:13" ht="15.75" customHeight="1">
      <c r="A43" s="86" t="s">
        <v>26</v>
      </c>
      <c r="B43" s="87"/>
      <c r="C43" s="88">
        <f>'Lista de precios'!K15</f>
        <v>0</v>
      </c>
      <c r="D43" s="98">
        <f t="shared" si="1"/>
        <v>0</v>
      </c>
      <c r="E43" s="100"/>
      <c r="F43" s="88">
        <f>'Lista de precios'!E15</f>
        <v>0</v>
      </c>
      <c r="G43" s="89">
        <f t="shared" si="2"/>
        <v>0</v>
      </c>
      <c r="H43" s="63"/>
      <c r="I43" s="63"/>
      <c r="J43" s="63">
        <f t="shared" si="3"/>
        <v>0</v>
      </c>
      <c r="K43" s="63"/>
      <c r="L43" s="63"/>
      <c r="M43" s="63"/>
    </row>
    <row r="44" spans="1:13" ht="15.75" customHeight="1">
      <c r="A44" s="86" t="s">
        <v>27</v>
      </c>
      <c r="B44" s="87"/>
      <c r="C44" s="88">
        <f>'Lista de precios'!K16</f>
        <v>0</v>
      </c>
      <c r="D44" s="98">
        <f t="shared" si="1"/>
        <v>0</v>
      </c>
      <c r="E44" s="100"/>
      <c r="F44" s="88">
        <f>'Lista de precios'!E16</f>
        <v>0</v>
      </c>
      <c r="G44" s="89">
        <f t="shared" si="2"/>
        <v>0</v>
      </c>
      <c r="H44" s="63"/>
      <c r="I44" s="63"/>
      <c r="J44" s="63">
        <f t="shared" si="3"/>
        <v>0</v>
      </c>
      <c r="K44" s="63"/>
      <c r="L44" s="63"/>
      <c r="M44" s="63"/>
    </row>
    <row r="45" spans="1:13" ht="15.75" customHeight="1">
      <c r="A45" s="86" t="s">
        <v>28</v>
      </c>
      <c r="B45" s="87"/>
      <c r="C45" s="88">
        <f>'Lista de precios'!K17</f>
        <v>0</v>
      </c>
      <c r="D45" s="98">
        <f t="shared" si="1"/>
        <v>0</v>
      </c>
      <c r="E45" s="100"/>
      <c r="F45" s="88">
        <f>'Lista de precios'!E17</f>
        <v>0</v>
      </c>
      <c r="G45" s="89">
        <f t="shared" si="2"/>
        <v>0</v>
      </c>
      <c r="H45" s="63"/>
      <c r="I45" s="63"/>
      <c r="J45" s="63">
        <f t="shared" si="3"/>
        <v>0</v>
      </c>
      <c r="K45" s="63"/>
      <c r="L45" s="63"/>
      <c r="M45" s="63"/>
    </row>
    <row r="46" spans="1:13" ht="15.75" customHeight="1">
      <c r="A46" s="86" t="s">
        <v>29</v>
      </c>
      <c r="B46" s="87"/>
      <c r="C46" s="88">
        <f>'Lista de precios'!K18</f>
        <v>0</v>
      </c>
      <c r="D46" s="98">
        <f t="shared" si="1"/>
        <v>0</v>
      </c>
      <c r="E46" s="100"/>
      <c r="F46" s="88">
        <f>'Lista de precios'!E18</f>
        <v>0</v>
      </c>
      <c r="G46" s="89">
        <f t="shared" si="2"/>
        <v>0</v>
      </c>
      <c r="H46" s="63"/>
      <c r="I46" s="63"/>
      <c r="J46" s="63">
        <f t="shared" si="3"/>
        <v>0</v>
      </c>
      <c r="K46" s="63"/>
      <c r="L46" s="63"/>
      <c r="M46" s="63"/>
    </row>
    <row r="47" spans="1:13" ht="15.75" customHeight="1">
      <c r="A47" s="86" t="s">
        <v>30</v>
      </c>
      <c r="B47" s="87"/>
      <c r="C47" s="88">
        <f>'Lista de precios'!K19</f>
        <v>0</v>
      </c>
      <c r="D47" s="98">
        <f t="shared" si="1"/>
        <v>0</v>
      </c>
      <c r="E47" s="100"/>
      <c r="F47" s="88">
        <f>'Lista de precios'!E19</f>
        <v>0</v>
      </c>
      <c r="G47" s="89">
        <f t="shared" si="2"/>
        <v>0</v>
      </c>
      <c r="H47" s="63"/>
      <c r="I47" s="63"/>
      <c r="J47" s="63">
        <f t="shared" si="3"/>
        <v>0</v>
      </c>
      <c r="K47" s="63"/>
      <c r="L47" s="63"/>
      <c r="M47" s="63"/>
    </row>
    <row r="48" spans="1:13" ht="15.75" customHeight="1">
      <c r="A48" s="86" t="s">
        <v>31</v>
      </c>
      <c r="B48" s="90"/>
      <c r="C48" s="88">
        <f>'Lista de precios'!K20</f>
        <v>0</v>
      </c>
      <c r="D48" s="98">
        <f t="shared" si="1"/>
        <v>0</v>
      </c>
      <c r="E48" s="100"/>
      <c r="F48" s="88">
        <f>'Lista de precios'!E20</f>
        <v>0</v>
      </c>
      <c r="G48" s="89">
        <f t="shared" si="2"/>
        <v>0</v>
      </c>
      <c r="H48" s="63"/>
      <c r="I48" s="63"/>
      <c r="J48" s="63">
        <f t="shared" si="3"/>
        <v>0</v>
      </c>
      <c r="K48" s="63"/>
      <c r="L48" s="63"/>
      <c r="M48" s="63"/>
    </row>
    <row r="49" spans="1:13" ht="15.75" customHeight="1">
      <c r="A49" s="86" t="s">
        <v>32</v>
      </c>
      <c r="B49" s="90"/>
      <c r="C49" s="88">
        <f>'Lista de precios'!K21</f>
        <v>0</v>
      </c>
      <c r="D49" s="98">
        <f t="shared" si="1"/>
        <v>0</v>
      </c>
      <c r="E49" s="100"/>
      <c r="F49" s="88">
        <f>'Lista de precios'!E21</f>
        <v>0</v>
      </c>
      <c r="G49" s="89">
        <f t="shared" si="2"/>
        <v>0</v>
      </c>
      <c r="H49" s="63"/>
      <c r="I49" s="63"/>
      <c r="J49" s="63">
        <f t="shared" si="3"/>
        <v>0</v>
      </c>
      <c r="K49" s="63"/>
      <c r="L49" s="63"/>
      <c r="M49" s="63"/>
    </row>
    <row r="50" spans="1:13" ht="15.75" customHeight="1">
      <c r="A50" s="86" t="s">
        <v>33</v>
      </c>
      <c r="B50" s="90"/>
      <c r="C50" s="88">
        <f>'Lista de precios'!K22</f>
        <v>0</v>
      </c>
      <c r="D50" s="98">
        <f t="shared" si="1"/>
        <v>0</v>
      </c>
      <c r="E50" s="100"/>
      <c r="F50" s="88">
        <f>'Lista de precios'!E22</f>
        <v>0</v>
      </c>
      <c r="G50" s="89">
        <f t="shared" si="2"/>
        <v>0</v>
      </c>
      <c r="H50" s="63"/>
      <c r="I50" s="63"/>
      <c r="J50" s="63">
        <f t="shared" si="3"/>
        <v>0</v>
      </c>
      <c r="K50" s="63"/>
      <c r="L50" s="63"/>
      <c r="M50" s="63"/>
    </row>
    <row r="51" spans="1:13" ht="15.75" customHeight="1">
      <c r="A51" s="86" t="s">
        <v>34</v>
      </c>
      <c r="B51" s="87"/>
      <c r="C51" s="88">
        <f>'Lista de precios'!K23</f>
        <v>0</v>
      </c>
      <c r="D51" s="98">
        <f t="shared" si="1"/>
        <v>0</v>
      </c>
      <c r="E51" s="100"/>
      <c r="F51" s="88">
        <f>'Lista de precios'!E23</f>
        <v>0</v>
      </c>
      <c r="G51" s="89">
        <f t="shared" si="2"/>
        <v>0</v>
      </c>
      <c r="H51" s="63"/>
      <c r="I51" s="63"/>
      <c r="J51" s="63">
        <f t="shared" si="3"/>
        <v>0</v>
      </c>
      <c r="K51" s="63"/>
      <c r="L51" s="63"/>
      <c r="M51" s="63"/>
    </row>
    <row r="52" spans="1:13" ht="15.75" customHeight="1">
      <c r="A52" s="86" t="s">
        <v>35</v>
      </c>
      <c r="B52" s="87"/>
      <c r="C52" s="88">
        <f>'Lista de precios'!K24</f>
        <v>0</v>
      </c>
      <c r="D52" s="98">
        <f t="shared" si="1"/>
        <v>0</v>
      </c>
      <c r="E52" s="100"/>
      <c r="F52" s="88">
        <f>'Lista de precios'!E24</f>
        <v>0</v>
      </c>
      <c r="G52" s="89">
        <f t="shared" si="2"/>
        <v>0</v>
      </c>
      <c r="H52" s="63"/>
      <c r="I52" s="63"/>
      <c r="J52" s="63">
        <f t="shared" si="3"/>
        <v>0</v>
      </c>
      <c r="K52" s="63"/>
      <c r="L52" s="63"/>
      <c r="M52" s="63"/>
    </row>
    <row r="53" spans="1:13" ht="15.75" customHeight="1">
      <c r="A53" s="86" t="s">
        <v>36</v>
      </c>
      <c r="B53" s="87"/>
      <c r="C53" s="88">
        <f>'Lista de precios'!K25</f>
        <v>0</v>
      </c>
      <c r="D53" s="98">
        <f t="shared" si="1"/>
        <v>0</v>
      </c>
      <c r="E53" s="100"/>
      <c r="F53" s="88">
        <f>'Lista de precios'!E25</f>
        <v>0</v>
      </c>
      <c r="G53" s="89">
        <f t="shared" si="2"/>
        <v>0</v>
      </c>
      <c r="H53" s="63"/>
      <c r="I53" s="63"/>
      <c r="J53" s="63">
        <f t="shared" si="3"/>
        <v>0</v>
      </c>
      <c r="K53" s="63"/>
      <c r="L53" s="63"/>
      <c r="M53" s="63"/>
    </row>
    <row r="54" spans="1:13" ht="15.75" customHeight="1">
      <c r="A54" s="86" t="s">
        <v>37</v>
      </c>
      <c r="B54" s="87"/>
      <c r="C54" s="88">
        <f>'Lista de precios'!K26</f>
        <v>0</v>
      </c>
      <c r="D54" s="89">
        <f t="shared" si="1"/>
        <v>0</v>
      </c>
      <c r="E54" s="87"/>
      <c r="F54" s="88">
        <f>'Lista de precios'!E26</f>
        <v>0</v>
      </c>
      <c r="G54" s="89">
        <f t="shared" si="2"/>
        <v>0</v>
      </c>
      <c r="H54" s="63"/>
      <c r="I54" s="63"/>
      <c r="J54" s="63">
        <f t="shared" si="3"/>
        <v>0</v>
      </c>
      <c r="K54" s="63"/>
      <c r="L54" s="63"/>
      <c r="M54" s="63"/>
    </row>
    <row r="55" spans="1:13" ht="15.75" customHeight="1">
      <c r="A55" s="86" t="s">
        <v>38</v>
      </c>
      <c r="B55" s="87"/>
      <c r="C55" s="88">
        <f>'Lista de precios'!K27</f>
        <v>0</v>
      </c>
      <c r="D55" s="89">
        <f t="shared" si="1"/>
        <v>0</v>
      </c>
      <c r="E55" s="87"/>
      <c r="F55" s="88">
        <f>'Lista de precios'!E27</f>
        <v>0</v>
      </c>
      <c r="G55" s="89">
        <f t="shared" si="2"/>
        <v>0</v>
      </c>
      <c r="H55" s="63"/>
      <c r="I55" s="63"/>
      <c r="J55" s="63">
        <f t="shared" si="3"/>
        <v>0</v>
      </c>
      <c r="K55" s="63"/>
      <c r="L55" s="63"/>
      <c r="M55" s="63"/>
    </row>
    <row r="56" spans="1:13" ht="15.75" customHeight="1">
      <c r="A56" s="86" t="s">
        <v>39</v>
      </c>
      <c r="B56" s="87"/>
      <c r="C56" s="88">
        <f>'Lista de precios'!K28</f>
        <v>0</v>
      </c>
      <c r="D56" s="89">
        <f t="shared" si="1"/>
        <v>0</v>
      </c>
      <c r="E56" s="87"/>
      <c r="F56" s="88">
        <f>'Lista de precios'!E28</f>
        <v>0</v>
      </c>
      <c r="G56" s="89">
        <f t="shared" si="2"/>
        <v>0</v>
      </c>
      <c r="H56" s="63"/>
      <c r="I56" s="63"/>
      <c r="J56" s="63">
        <f t="shared" si="3"/>
        <v>0</v>
      </c>
      <c r="K56" s="63"/>
      <c r="L56" s="63"/>
      <c r="M56" s="63"/>
    </row>
    <row r="57" spans="1:13" ht="15.75" customHeight="1">
      <c r="A57" s="86" t="s">
        <v>40</v>
      </c>
      <c r="B57" s="87"/>
      <c r="C57" s="88">
        <f>'Lista de precios'!K29</f>
        <v>0</v>
      </c>
      <c r="D57" s="89">
        <f t="shared" si="1"/>
        <v>0</v>
      </c>
      <c r="E57" s="87"/>
      <c r="F57" s="88">
        <f>'Lista de precios'!E29</f>
        <v>0</v>
      </c>
      <c r="G57" s="89">
        <f t="shared" si="2"/>
        <v>0</v>
      </c>
      <c r="H57" s="63"/>
      <c r="I57" s="63"/>
      <c r="J57" s="63">
        <f t="shared" si="3"/>
        <v>0</v>
      </c>
      <c r="K57" s="63"/>
      <c r="L57" s="63"/>
      <c r="M57" s="63"/>
    </row>
    <row r="58" spans="1:13" ht="15.75" customHeight="1">
      <c r="A58" s="324" t="s">
        <v>191</v>
      </c>
      <c r="B58" s="87"/>
      <c r="C58" s="88"/>
      <c r="D58" s="89"/>
      <c r="E58" s="87"/>
      <c r="F58" s="88"/>
      <c r="G58" s="89"/>
      <c r="H58" s="63"/>
      <c r="I58" s="63"/>
      <c r="J58" s="63"/>
      <c r="K58" s="63"/>
      <c r="L58" s="63"/>
      <c r="M58" s="63"/>
    </row>
    <row r="59" spans="1:13" ht="15.75" customHeight="1">
      <c r="A59" s="325" t="s">
        <v>42</v>
      </c>
      <c r="B59" s="108"/>
      <c r="C59" s="104"/>
      <c r="D59" s="105"/>
      <c r="E59" s="87"/>
      <c r="F59" s="104"/>
      <c r="G59" s="105"/>
      <c r="H59" s="63"/>
      <c r="I59" s="63"/>
      <c r="J59" s="63"/>
      <c r="K59" s="247"/>
      <c r="L59" s="247"/>
      <c r="M59" s="247"/>
    </row>
    <row r="60" spans="1:13" ht="15.75" customHeight="1">
      <c r="A60" s="326" t="s">
        <v>43</v>
      </c>
      <c r="B60" s="108"/>
      <c r="C60" s="104"/>
      <c r="D60" s="105"/>
      <c r="E60" s="87"/>
      <c r="F60" s="104"/>
      <c r="G60" s="105"/>
      <c r="H60" s="63"/>
      <c r="I60" s="63"/>
      <c r="J60" s="63"/>
      <c r="K60" s="247"/>
      <c r="L60" s="247"/>
      <c r="M60" s="247"/>
    </row>
    <row r="61" spans="1:13" ht="15.75" customHeight="1">
      <c r="A61" s="325" t="s">
        <v>44</v>
      </c>
      <c r="B61" s="108"/>
      <c r="C61" s="104"/>
      <c r="D61" s="105"/>
      <c r="E61" s="87"/>
      <c r="F61" s="104"/>
      <c r="G61" s="105"/>
      <c r="H61" s="63"/>
      <c r="I61" s="63"/>
      <c r="J61" s="63"/>
      <c r="K61" s="247"/>
      <c r="L61" s="247"/>
      <c r="M61" s="247"/>
    </row>
    <row r="62" spans="1:13" ht="15.75" customHeight="1">
      <c r="A62" s="125" t="s">
        <v>147</v>
      </c>
      <c r="B62" s="108"/>
      <c r="C62" s="104"/>
      <c r="D62" s="105"/>
      <c r="E62" s="87"/>
      <c r="F62" s="104"/>
      <c r="G62" s="105"/>
      <c r="H62" s="63"/>
      <c r="I62" s="63"/>
      <c r="J62" s="63"/>
      <c r="K62" s="247"/>
      <c r="L62" s="247"/>
      <c r="M62" s="247"/>
    </row>
    <row r="63" spans="1:13" ht="15.75" customHeight="1">
      <c r="A63" s="133" t="s">
        <v>159</v>
      </c>
      <c r="B63" s="134"/>
      <c r="C63" s="387"/>
      <c r="D63" s="388">
        <f>SUM(D35:D58)</f>
        <v>0</v>
      </c>
      <c r="E63" s="389"/>
      <c r="F63" s="138"/>
      <c r="G63" s="390">
        <f>SUM(G35:G58)</f>
        <v>0</v>
      </c>
      <c r="H63" s="389"/>
      <c r="I63" s="63"/>
      <c r="J63" s="391">
        <f>SUM(J35:J57)</f>
        <v>0</v>
      </c>
    </row>
    <row r="64" spans="1:13" ht="15.75" customHeight="1">
      <c r="A64" s="141" t="s">
        <v>97</v>
      </c>
      <c r="B64" s="456">
        <f>D63+G63+J63</f>
        <v>0</v>
      </c>
      <c r="C64" s="413"/>
      <c r="D64" s="413"/>
      <c r="E64" s="413"/>
      <c r="F64" s="413"/>
      <c r="G64" s="413"/>
      <c r="H64" s="413"/>
      <c r="I64" s="413"/>
      <c r="J64" s="401"/>
    </row>
    <row r="65" spans="4:4" ht="15.75" customHeight="1">
      <c r="D65" s="392"/>
    </row>
    <row r="66" spans="4:4" ht="15.75" customHeight="1"/>
    <row r="67" spans="4:4" ht="18" customHeight="1"/>
    <row r="68" spans="4:4" ht="18" customHeight="1"/>
    <row r="69" spans="4:4" ht="18" customHeight="1"/>
    <row r="70" spans="4:4" ht="15.75" customHeight="1"/>
    <row r="71" spans="4:4" ht="15.75" customHeight="1"/>
    <row r="72" spans="4:4" ht="15.75" customHeight="1"/>
    <row r="73" spans="4:4" ht="15.75" customHeight="1"/>
    <row r="74" spans="4:4" ht="15.75" customHeight="1"/>
    <row r="75" spans="4:4" ht="15.75" customHeight="1"/>
    <row r="76" spans="4:4" ht="15.75" customHeight="1"/>
    <row r="77" spans="4:4" ht="15.75" customHeight="1"/>
    <row r="78" spans="4:4" ht="15.75" customHeight="1"/>
    <row r="79" spans="4:4" ht="15.75" customHeight="1"/>
    <row r="80" spans="4:4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20">
    <mergeCell ref="K32:M32"/>
    <mergeCell ref="B64:J64"/>
    <mergeCell ref="A27:B27"/>
    <mergeCell ref="A28:B28"/>
    <mergeCell ref="E28:F28"/>
    <mergeCell ref="G28:H28"/>
    <mergeCell ref="I28:J28"/>
    <mergeCell ref="K28:L28"/>
    <mergeCell ref="M28:N28"/>
    <mergeCell ref="A14:C14"/>
    <mergeCell ref="C28:D28"/>
    <mergeCell ref="B32:D32"/>
    <mergeCell ref="E32:G32"/>
    <mergeCell ref="H32:J32"/>
    <mergeCell ref="A1:C2"/>
    <mergeCell ref="A4:A6"/>
    <mergeCell ref="B4:D4"/>
    <mergeCell ref="B5:B6"/>
    <mergeCell ref="C5:C6"/>
    <mergeCell ref="D5:D6"/>
  </mergeCells>
  <conditionalFormatting sqref="A1:N1011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K1020"/>
  <sheetViews>
    <sheetView tabSelected="1" workbookViewId="0">
      <selection activeCell="J3" sqref="J3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64" t="s">
        <v>192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3"/>
      <c r="C8" s="191"/>
      <c r="D8" s="260">
        <v>-35597.244957645715</v>
      </c>
      <c r="E8" s="193"/>
      <c r="F8" s="191"/>
      <c r="G8" s="194">
        <f>D17*'Lista de precios'!E4</f>
        <v>0</v>
      </c>
      <c r="H8" s="243"/>
      <c r="I8" s="191"/>
      <c r="J8" s="260" t="e">
        <f>G17*'Lista de precios'!G4</f>
        <v>#DIV/0!</v>
      </c>
      <c r="K8" s="193"/>
      <c r="L8" s="191"/>
      <c r="M8" s="194" t="e">
        <f>J16</f>
        <v>#DIV/0!</v>
      </c>
      <c r="N8" s="193"/>
      <c r="O8" s="191"/>
      <c r="P8" s="194" t="e">
        <f>M16</f>
        <v>#DIV/0!</v>
      </c>
      <c r="Q8" s="193"/>
      <c r="R8" s="191"/>
      <c r="S8" s="194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C34</f>
        <v>35597.24</v>
      </c>
      <c r="C9" s="196"/>
      <c r="D9" s="242"/>
      <c r="E9" s="193">
        <f>E34</f>
        <v>0</v>
      </c>
      <c r="F9" s="196"/>
      <c r="G9" s="192"/>
      <c r="H9" s="243">
        <f>G34</f>
        <v>0</v>
      </c>
      <c r="I9" s="196"/>
      <c r="J9" s="242"/>
      <c r="K9" s="193">
        <f>I34</f>
        <v>0</v>
      </c>
      <c r="L9" s="196"/>
      <c r="M9" s="192"/>
      <c r="N9" s="193">
        <f>K34</f>
        <v>0</v>
      </c>
      <c r="O9" s="196"/>
      <c r="P9" s="192"/>
      <c r="Q9" s="193">
        <f>M34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>
        <f>(D8+B9)/1032.5</f>
        <v>-4.8015939145626336E-6</v>
      </c>
      <c r="E10" s="198"/>
      <c r="F10" s="199"/>
      <c r="G10" s="200"/>
      <c r="H10" s="246"/>
      <c r="I10" s="199"/>
      <c r="J10" s="245"/>
      <c r="K10" s="198"/>
      <c r="L10" s="199"/>
      <c r="M10" s="200" t="e">
        <f>(M8+K9)/'Lista de precios'!G4</f>
        <v>#DIV/0!</v>
      </c>
      <c r="N10" s="198"/>
      <c r="O10" s="199"/>
      <c r="P10" s="200" t="e">
        <f>(P8+N9)/'Lista de precios'!I4</f>
        <v>#DIV/0!</v>
      </c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393">
        <v>0</v>
      </c>
      <c r="E11" s="202"/>
      <c r="F11" s="203"/>
      <c r="G11" s="204"/>
      <c r="H11" s="249"/>
      <c r="I11" s="203"/>
      <c r="J11" s="393">
        <v>0</v>
      </c>
      <c r="K11" s="202"/>
      <c r="L11" s="203"/>
      <c r="M11" s="204" t="e">
        <f>M10*'Lista de precios'!I4</f>
        <v>#DIV/0!</v>
      </c>
      <c r="N11" s="202"/>
      <c r="O11" s="203"/>
      <c r="P11" s="204" t="e">
        <f>P10*'Lista de precios'!K4</f>
        <v>#DIV/0!</v>
      </c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06">
        <f>B73</f>
        <v>0</v>
      </c>
      <c r="D12" s="242"/>
      <c r="E12" s="193"/>
      <c r="F12" s="206">
        <f>H73</f>
        <v>0</v>
      </c>
      <c r="G12" s="192"/>
      <c r="H12" s="243"/>
      <c r="I12" s="206">
        <f>N73</f>
        <v>0</v>
      </c>
      <c r="J12" s="242"/>
      <c r="K12" s="193"/>
      <c r="L12" s="206">
        <f>T73</f>
        <v>0</v>
      </c>
      <c r="M12" s="192"/>
      <c r="N12" s="193"/>
      <c r="O12" s="206">
        <f>Z73</f>
        <v>0</v>
      </c>
      <c r="P12" s="192"/>
      <c r="Q12" s="193"/>
      <c r="R12" s="206">
        <f>AF73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64"/>
      <c r="D13" s="242"/>
      <c r="E13" s="193"/>
      <c r="F13" s="264">
        <v>0</v>
      </c>
      <c r="G13" s="192"/>
      <c r="H13" s="243"/>
      <c r="I13" s="206" t="e">
        <f>CULTIVO!J67</f>
        <v>#DIV/0!</v>
      </c>
      <c r="J13" s="242"/>
      <c r="K13" s="193"/>
      <c r="L13" s="206" t="e">
        <f>CULTIVO!M67</f>
        <v>#DIV/0!</v>
      </c>
      <c r="M13" s="192"/>
      <c r="N13" s="193"/>
      <c r="O13" s="206" t="e">
        <f>CULTIVO!P66</f>
        <v>#DIV/0!</v>
      </c>
      <c r="P13" s="192"/>
      <c r="Q13" s="193"/>
      <c r="R13" s="206" t="e">
        <f>CULTIVO!S66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/>
      <c r="D14" s="242"/>
      <c r="E14" s="193"/>
      <c r="F14" s="206"/>
      <c r="G14" s="192"/>
      <c r="H14" s="243"/>
      <c r="I14" s="206"/>
      <c r="J14" s="242"/>
      <c r="K14" s="193"/>
      <c r="L14" s="206">
        <f>CULTIVO!M87</f>
        <v>0</v>
      </c>
      <c r="M14" s="192"/>
      <c r="N14" s="193"/>
      <c r="O14" s="206">
        <f>CULTIVO!P87</f>
        <v>0</v>
      </c>
      <c r="P14" s="192"/>
      <c r="Q14" s="193"/>
      <c r="R14" s="206">
        <f>CULTIVO!S87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11" t="s">
        <v>125</v>
      </c>
      <c r="B15" s="193"/>
      <c r="C15" s="191"/>
      <c r="D15" s="266"/>
      <c r="E15" s="193"/>
      <c r="F15" s="191"/>
      <c r="G15" s="267"/>
      <c r="H15" s="243"/>
      <c r="I15" s="191"/>
      <c r="J15" s="266"/>
      <c r="K15" s="193"/>
      <c r="L15" s="191"/>
      <c r="M15" s="267"/>
      <c r="N15" s="193"/>
      <c r="O15" s="212"/>
      <c r="P15" s="267"/>
      <c r="Q15" s="193"/>
      <c r="R15" s="191"/>
      <c r="S15" s="26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126</v>
      </c>
      <c r="B16" s="193"/>
      <c r="C16" s="191"/>
      <c r="D16" s="268">
        <v>0</v>
      </c>
      <c r="E16" s="193"/>
      <c r="F16" s="191"/>
      <c r="G16" s="267">
        <f>G8+E9-F12-F13</f>
        <v>0</v>
      </c>
      <c r="H16" s="243"/>
      <c r="I16" s="191"/>
      <c r="J16" s="266" t="e">
        <f>J11-I12-I13</f>
        <v>#DIV/0!</v>
      </c>
      <c r="K16" s="193"/>
      <c r="L16" s="191"/>
      <c r="M16" s="267" t="e">
        <f>M11-L12-L13-L14</f>
        <v>#DIV/0!</v>
      </c>
      <c r="N16" s="193"/>
      <c r="O16" s="191"/>
      <c r="P16" s="267" t="e">
        <f>P11-O12-O13-O14-O15</f>
        <v>#DIV/0!</v>
      </c>
      <c r="Q16" s="193"/>
      <c r="R16" s="191"/>
      <c r="S16" s="267" t="e">
        <f>S11-R12-R13-R14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9" t="s">
        <v>127</v>
      </c>
      <c r="B17" s="269"/>
      <c r="C17" s="270"/>
      <c r="D17" s="271">
        <f>D16/'Lista de precios'!C4</f>
        <v>0</v>
      </c>
      <c r="E17" s="269"/>
      <c r="F17" s="270"/>
      <c r="G17" s="215" t="e">
        <f>G16/'Lista de precios'!E4</f>
        <v>#DIV/0!</v>
      </c>
      <c r="H17" s="272"/>
      <c r="I17" s="270"/>
      <c r="J17" s="271" t="e">
        <f>J16/'Lista de precios'!G4</f>
        <v>#DIV/0!</v>
      </c>
      <c r="K17" s="269"/>
      <c r="L17" s="270"/>
      <c r="M17" s="215" t="e">
        <f>M16/'Lista de precios'!I4</f>
        <v>#DIV/0!</v>
      </c>
      <c r="N17" s="269"/>
      <c r="O17" s="270"/>
      <c r="P17" s="215" t="e">
        <f>P16/'Lista de precios'!K4</f>
        <v>#DIV/0!</v>
      </c>
      <c r="Q17" s="269"/>
      <c r="R17" s="270"/>
      <c r="S17" s="215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62" t="s">
        <v>128</v>
      </c>
      <c r="B21" s="441"/>
      <c r="C21" s="442"/>
      <c r="D21" s="273"/>
      <c r="E21" s="273"/>
      <c r="F21" s="27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74" t="s">
        <v>129</v>
      </c>
      <c r="B22" s="274" t="s">
        <v>130</v>
      </c>
      <c r="C22" s="275" t="s">
        <v>131</v>
      </c>
      <c r="D22" s="276" t="s">
        <v>132</v>
      </c>
      <c r="E22" s="276" t="s">
        <v>133</v>
      </c>
      <c r="F22" s="276" t="s">
        <v>134</v>
      </c>
      <c r="G22" s="276" t="s">
        <v>135</v>
      </c>
      <c r="H22" s="276" t="s">
        <v>136</v>
      </c>
      <c r="I22" s="276" t="s">
        <v>137</v>
      </c>
      <c r="J22" s="276" t="s">
        <v>138</v>
      </c>
      <c r="K22" s="276" t="s">
        <v>139</v>
      </c>
      <c r="L22" s="276" t="s">
        <v>140</v>
      </c>
      <c r="M22" s="276" t="s">
        <v>141</v>
      </c>
      <c r="N22" s="276" t="s">
        <v>142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 t="s">
        <v>187</v>
      </c>
      <c r="B23" s="277" t="s">
        <v>155</v>
      </c>
      <c r="C23" s="1"/>
      <c r="D23" s="278">
        <v>35597.24</v>
      </c>
      <c r="E23" s="51"/>
      <c r="F23" s="51"/>
      <c r="G23" s="51"/>
      <c r="H23" s="51"/>
      <c r="I23" s="51"/>
      <c r="J23" s="277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7"/>
      <c r="B26" s="57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3" t="s">
        <v>145</v>
      </c>
      <c r="B33" s="401"/>
      <c r="C33" s="279">
        <f t="shared" ref="C33:N33" si="0">SUM(C23:C32)</f>
        <v>0</v>
      </c>
      <c r="D33" s="279">
        <f t="shared" si="0"/>
        <v>35597.24</v>
      </c>
      <c r="E33" s="279">
        <f t="shared" si="0"/>
        <v>0</v>
      </c>
      <c r="F33" s="279">
        <f t="shared" si="0"/>
        <v>0</v>
      </c>
      <c r="G33" s="279">
        <f t="shared" si="0"/>
        <v>0</v>
      </c>
      <c r="H33" s="279">
        <f t="shared" si="0"/>
        <v>0</v>
      </c>
      <c r="I33" s="279">
        <f t="shared" si="0"/>
        <v>0</v>
      </c>
      <c r="J33" s="279">
        <f t="shared" si="0"/>
        <v>0</v>
      </c>
      <c r="K33" s="279">
        <f t="shared" si="0"/>
        <v>0</v>
      </c>
      <c r="L33" s="279">
        <f t="shared" si="0"/>
        <v>0</v>
      </c>
      <c r="M33" s="279">
        <f t="shared" si="0"/>
        <v>0</v>
      </c>
      <c r="N33" s="279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61" t="s">
        <v>146</v>
      </c>
      <c r="B34" s="401"/>
      <c r="C34" s="461">
        <f>C33+D33</f>
        <v>35597.24</v>
      </c>
      <c r="D34" s="401"/>
      <c r="E34" s="461">
        <f>E33+F33</f>
        <v>0</v>
      </c>
      <c r="F34" s="401"/>
      <c r="G34" s="461">
        <f>G33+H33</f>
        <v>0</v>
      </c>
      <c r="H34" s="401"/>
      <c r="I34" s="461">
        <f>I33+J33</f>
        <v>0</v>
      </c>
      <c r="J34" s="401"/>
      <c r="K34" s="461">
        <f>K33+L33</f>
        <v>0</v>
      </c>
      <c r="L34" s="401"/>
      <c r="M34" s="461">
        <f>M33+N33</f>
        <v>0</v>
      </c>
      <c r="N34" s="40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0" t="s">
        <v>69</v>
      </c>
      <c r="B40" s="1"/>
      <c r="C40" s="1"/>
      <c r="D40" s="27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81"/>
      <c r="B41" s="471" t="s">
        <v>70</v>
      </c>
      <c r="C41" s="423"/>
      <c r="D41" s="424"/>
      <c r="E41" s="471" t="s">
        <v>71</v>
      </c>
      <c r="F41" s="423"/>
      <c r="G41" s="424"/>
      <c r="H41" s="471" t="s">
        <v>72</v>
      </c>
      <c r="I41" s="423"/>
      <c r="J41" s="424"/>
      <c r="K41" s="471" t="s">
        <v>73</v>
      </c>
      <c r="L41" s="423"/>
      <c r="M41" s="424"/>
      <c r="N41" s="471" t="s">
        <v>74</v>
      </c>
      <c r="O41" s="423"/>
      <c r="P41" s="424"/>
      <c r="Q41" s="471" t="s">
        <v>75</v>
      </c>
      <c r="R41" s="423"/>
      <c r="S41" s="424"/>
      <c r="T41" s="471" t="s">
        <v>76</v>
      </c>
      <c r="U41" s="423"/>
      <c r="V41" s="424"/>
      <c r="W41" s="471" t="s">
        <v>77</v>
      </c>
      <c r="X41" s="423"/>
      <c r="Y41" s="424"/>
      <c r="Z41" s="471" t="s">
        <v>78</v>
      </c>
      <c r="AA41" s="423"/>
      <c r="AB41" s="424"/>
      <c r="AC41" s="471" t="s">
        <v>79</v>
      </c>
      <c r="AD41" s="423"/>
      <c r="AE41" s="424"/>
      <c r="AF41" s="471" t="s">
        <v>80</v>
      </c>
      <c r="AG41" s="423"/>
      <c r="AH41" s="424"/>
      <c r="AI41" s="471" t="s">
        <v>81</v>
      </c>
      <c r="AJ41" s="423"/>
      <c r="AK41" s="424"/>
    </row>
    <row r="42" spans="1:37" ht="15.75" customHeight="1">
      <c r="A42" s="282" t="s">
        <v>82</v>
      </c>
      <c r="B42" s="283" t="s">
        <v>83</v>
      </c>
      <c r="C42" s="284" t="s">
        <v>84</v>
      </c>
      <c r="D42" s="284" t="s">
        <v>85</v>
      </c>
      <c r="E42" s="283" t="s">
        <v>83</v>
      </c>
      <c r="F42" s="284" t="s">
        <v>84</v>
      </c>
      <c r="G42" s="284" t="s">
        <v>85</v>
      </c>
      <c r="H42" s="283" t="s">
        <v>83</v>
      </c>
      <c r="I42" s="284" t="s">
        <v>84</v>
      </c>
      <c r="J42" s="284" t="s">
        <v>85</v>
      </c>
      <c r="K42" s="283" t="s">
        <v>83</v>
      </c>
      <c r="L42" s="284" t="s">
        <v>84</v>
      </c>
      <c r="M42" s="284" t="s">
        <v>85</v>
      </c>
      <c r="N42" s="283" t="s">
        <v>83</v>
      </c>
      <c r="O42" s="284" t="s">
        <v>84</v>
      </c>
      <c r="P42" s="284" t="s">
        <v>85</v>
      </c>
      <c r="Q42" s="283" t="s">
        <v>83</v>
      </c>
      <c r="R42" s="284" t="s">
        <v>84</v>
      </c>
      <c r="S42" s="284" t="s">
        <v>85</v>
      </c>
      <c r="T42" s="283" t="s">
        <v>83</v>
      </c>
      <c r="U42" s="284" t="s">
        <v>84</v>
      </c>
      <c r="V42" s="284" t="s">
        <v>85</v>
      </c>
      <c r="W42" s="283" t="s">
        <v>83</v>
      </c>
      <c r="X42" s="284" t="s">
        <v>84</v>
      </c>
      <c r="Y42" s="284" t="s">
        <v>85</v>
      </c>
      <c r="Z42" s="283" t="s">
        <v>83</v>
      </c>
      <c r="AA42" s="284" t="s">
        <v>84</v>
      </c>
      <c r="AB42" s="284" t="s">
        <v>85</v>
      </c>
      <c r="AC42" s="283" t="s">
        <v>83</v>
      </c>
      <c r="AD42" s="284" t="s">
        <v>84</v>
      </c>
      <c r="AE42" s="284" t="s">
        <v>85</v>
      </c>
      <c r="AF42" s="283" t="s">
        <v>83</v>
      </c>
      <c r="AG42" s="284" t="s">
        <v>84</v>
      </c>
      <c r="AH42" s="284" t="s">
        <v>85</v>
      </c>
      <c r="AI42" s="283" t="s">
        <v>83</v>
      </c>
      <c r="AJ42" s="284" t="s">
        <v>84</v>
      </c>
      <c r="AK42" s="284" t="s">
        <v>85</v>
      </c>
    </row>
    <row r="43" spans="1:37" ht="15.75" customHeight="1">
      <c r="A43" s="282"/>
      <c r="B43" s="285"/>
      <c r="C43" s="78"/>
      <c r="D43" s="286"/>
      <c r="E43" s="206"/>
      <c r="F43" s="81"/>
      <c r="G43" s="203"/>
      <c r="H43" s="285"/>
      <c r="I43" s="78"/>
      <c r="J43" s="286"/>
      <c r="K43" s="206"/>
      <c r="L43" s="81"/>
      <c r="M43" s="203"/>
      <c r="N43" s="285"/>
      <c r="O43" s="78"/>
      <c r="P43" s="286"/>
      <c r="Q43" s="206"/>
      <c r="R43" s="81"/>
      <c r="S43" s="203"/>
      <c r="T43" s="285"/>
      <c r="U43" s="78"/>
      <c r="V43" s="286"/>
      <c r="W43" s="206"/>
      <c r="X43" s="81"/>
      <c r="Y43" s="203"/>
      <c r="Z43" s="285"/>
      <c r="AA43" s="78"/>
      <c r="AB43" s="286"/>
      <c r="AC43" s="206"/>
      <c r="AD43" s="81"/>
      <c r="AE43" s="203"/>
      <c r="AF43" s="285"/>
      <c r="AG43" s="78"/>
      <c r="AH43" s="286"/>
      <c r="AI43" s="206"/>
      <c r="AJ43" s="81"/>
      <c r="AK43" s="203"/>
    </row>
    <row r="44" spans="1:37" ht="15.75" customHeight="1">
      <c r="A44" s="287" t="s">
        <v>18</v>
      </c>
      <c r="B44" s="288"/>
      <c r="C44" s="88">
        <f>'Lista de precios'!C7</f>
        <v>1114.3125</v>
      </c>
      <c r="D44" s="89">
        <f t="shared" ref="D44:D66" si="1">B44*C44</f>
        <v>0</v>
      </c>
      <c r="E44" s="288"/>
      <c r="F44" s="88">
        <f>'Lista de precios'!C7</f>
        <v>1114.3125</v>
      </c>
      <c r="G44" s="89">
        <f t="shared" ref="G44:G66" si="2">F44*E44</f>
        <v>0</v>
      </c>
      <c r="H44" s="288"/>
      <c r="I44" s="88">
        <f>'Lista de precios'!E7</f>
        <v>0</v>
      </c>
      <c r="J44" s="89">
        <f t="shared" ref="J44:J66" si="3">H44*I44</f>
        <v>0</v>
      </c>
      <c r="K44" s="288"/>
      <c r="L44" s="88">
        <f>'Lista de precios'!E7</f>
        <v>0</v>
      </c>
      <c r="M44" s="89">
        <f t="shared" ref="M44:M66" si="4">L44*K44</f>
        <v>0</v>
      </c>
      <c r="N44" s="288"/>
      <c r="O44" s="88">
        <f>'Lista de precios'!G7</f>
        <v>0</v>
      </c>
      <c r="P44" s="89">
        <f t="shared" ref="P44:P66" si="5">N44*O44</f>
        <v>0</v>
      </c>
      <c r="Q44" s="288"/>
      <c r="R44" s="88">
        <f>'Lista de precios'!G7</f>
        <v>0</v>
      </c>
      <c r="S44" s="89">
        <f t="shared" ref="S44:S66" si="6">R44*Q44</f>
        <v>0</v>
      </c>
      <c r="T44" s="288"/>
      <c r="U44" s="88">
        <f>'Lista de precios'!I7</f>
        <v>0</v>
      </c>
      <c r="V44" s="89">
        <f t="shared" ref="V44:V67" si="7">T44*U44</f>
        <v>0</v>
      </c>
      <c r="W44" s="288"/>
      <c r="X44" s="88">
        <f t="shared" ref="X44:X67" si="8">U44</f>
        <v>0</v>
      </c>
      <c r="Y44" s="89">
        <f t="shared" ref="Y44:Y67" si="9">X44*W44</f>
        <v>0</v>
      </c>
      <c r="Z44" s="288"/>
      <c r="AA44" s="88">
        <f>'Lista de precios'!K7</f>
        <v>0</v>
      </c>
      <c r="AB44" s="89">
        <f t="shared" ref="AB44:AB67" si="10">Z44*AA44</f>
        <v>0</v>
      </c>
      <c r="AC44" s="288"/>
      <c r="AD44" s="88">
        <f t="shared" ref="AD44:AD67" si="11">AA44</f>
        <v>0</v>
      </c>
      <c r="AE44" s="89">
        <f t="shared" ref="AE44:AE67" si="12">AD44*AC44</f>
        <v>0</v>
      </c>
      <c r="AF44" s="288"/>
      <c r="AG44" s="88">
        <f>'Lista de precios'!M7</f>
        <v>0</v>
      </c>
      <c r="AH44" s="89">
        <f t="shared" ref="AH44:AH67" si="13">AF44*AG44</f>
        <v>0</v>
      </c>
      <c r="AI44" s="288"/>
      <c r="AJ44" s="88">
        <f t="shared" ref="AJ44:AJ67" si="14">AG44</f>
        <v>0</v>
      </c>
      <c r="AK44" s="89">
        <f t="shared" ref="AK44:AK67" si="15">AJ44*AI44</f>
        <v>0</v>
      </c>
    </row>
    <row r="45" spans="1:37" ht="15.75" customHeight="1">
      <c r="A45" s="287" t="s">
        <v>19</v>
      </c>
      <c r="B45" s="288"/>
      <c r="C45" s="88">
        <f>'Lista de precios'!C8</f>
        <v>1231.05</v>
      </c>
      <c r="D45" s="89">
        <f t="shared" si="1"/>
        <v>0</v>
      </c>
      <c r="E45" s="288"/>
      <c r="F45" s="88">
        <f>'Lista de precios'!C8</f>
        <v>1231.05</v>
      </c>
      <c r="G45" s="89">
        <f t="shared" si="2"/>
        <v>0</v>
      </c>
      <c r="H45" s="288"/>
      <c r="I45" s="88">
        <f>'Lista de precios'!E8</f>
        <v>0</v>
      </c>
      <c r="J45" s="89">
        <f t="shared" si="3"/>
        <v>0</v>
      </c>
      <c r="K45" s="288"/>
      <c r="L45" s="88">
        <f>'Lista de precios'!E8</f>
        <v>0</v>
      </c>
      <c r="M45" s="89">
        <f t="shared" si="4"/>
        <v>0</v>
      </c>
      <c r="N45" s="289"/>
      <c r="O45" s="88">
        <f>'Lista de precios'!G8</f>
        <v>0</v>
      </c>
      <c r="P45" s="89">
        <f t="shared" si="5"/>
        <v>0</v>
      </c>
      <c r="Q45" s="288"/>
      <c r="R45" s="88">
        <f>'Lista de precios'!G8</f>
        <v>0</v>
      </c>
      <c r="S45" s="89">
        <f t="shared" si="6"/>
        <v>0</v>
      </c>
      <c r="T45" s="288"/>
      <c r="U45" s="88">
        <f>'Lista de precios'!I8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precios'!K8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precios'!M8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20</v>
      </c>
      <c r="B46" s="288"/>
      <c r="C46" s="88">
        <f>'Lista de precios'!C9</f>
        <v>1273.5</v>
      </c>
      <c r="D46" s="89">
        <f t="shared" si="1"/>
        <v>0</v>
      </c>
      <c r="E46" s="288"/>
      <c r="F46" s="88">
        <f>'Lista de precios'!C9</f>
        <v>1273.5</v>
      </c>
      <c r="G46" s="89">
        <f t="shared" si="2"/>
        <v>0</v>
      </c>
      <c r="H46" s="288"/>
      <c r="I46" s="88">
        <f>'Lista de precios'!E9</f>
        <v>0</v>
      </c>
      <c r="J46" s="89">
        <f t="shared" si="3"/>
        <v>0</v>
      </c>
      <c r="K46" s="288"/>
      <c r="L46" s="88">
        <f>'Lista de precios'!E9</f>
        <v>0</v>
      </c>
      <c r="M46" s="89">
        <f t="shared" si="4"/>
        <v>0</v>
      </c>
      <c r="N46" s="288"/>
      <c r="O46" s="88">
        <f>'Lista de precios'!G9</f>
        <v>0</v>
      </c>
      <c r="P46" s="89">
        <f t="shared" si="5"/>
        <v>0</v>
      </c>
      <c r="Q46" s="288"/>
      <c r="R46" s="88">
        <f>'Lista de precios'!G9</f>
        <v>0</v>
      </c>
      <c r="S46" s="89">
        <f t="shared" si="6"/>
        <v>0</v>
      </c>
      <c r="T46" s="288"/>
      <c r="U46" s="88">
        <f>'Lista de precios'!I9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precios'!K9</f>
        <v>0</v>
      </c>
      <c r="AB46" s="89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precios'!M9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21</v>
      </c>
      <c r="B47" s="288"/>
      <c r="C47" s="88">
        <f>'Lista de precios'!C10</f>
        <v>4775.625</v>
      </c>
      <c r="D47" s="89">
        <f t="shared" si="1"/>
        <v>0</v>
      </c>
      <c r="E47" s="288"/>
      <c r="F47" s="88">
        <f>'Lista de precios'!C10</f>
        <v>4775.625</v>
      </c>
      <c r="G47" s="89">
        <f t="shared" si="2"/>
        <v>0</v>
      </c>
      <c r="H47" s="288"/>
      <c r="I47" s="88">
        <f>'Lista de precios'!E10</f>
        <v>0</v>
      </c>
      <c r="J47" s="89">
        <f t="shared" si="3"/>
        <v>0</v>
      </c>
      <c r="K47" s="288"/>
      <c r="L47" s="88">
        <f>'Lista de precios'!E10</f>
        <v>0</v>
      </c>
      <c r="M47" s="89">
        <f t="shared" si="4"/>
        <v>0</v>
      </c>
      <c r="N47" s="288"/>
      <c r="O47" s="88">
        <f>'Lista de precios'!G10</f>
        <v>0</v>
      </c>
      <c r="P47" s="89">
        <f t="shared" si="5"/>
        <v>0</v>
      </c>
      <c r="Q47" s="288"/>
      <c r="R47" s="88">
        <f>'Lista de precios'!G10</f>
        <v>0</v>
      </c>
      <c r="S47" s="89">
        <f t="shared" si="6"/>
        <v>0</v>
      </c>
      <c r="T47" s="288"/>
      <c r="U47" s="88">
        <f>'Lista de precios'!I10</f>
        <v>0</v>
      </c>
      <c r="V47" s="89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precios'!K10</f>
        <v>0</v>
      </c>
      <c r="AB47" s="89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precios'!M10</f>
        <v>0</v>
      </c>
      <c r="AH47" s="89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22</v>
      </c>
      <c r="B48" s="288"/>
      <c r="C48" s="88">
        <f>'Lista de precios'!C11</f>
        <v>4775.625</v>
      </c>
      <c r="D48" s="98">
        <f t="shared" si="1"/>
        <v>0</v>
      </c>
      <c r="E48" s="288"/>
      <c r="F48" s="88">
        <f>'Lista de precios'!C11</f>
        <v>4775.625</v>
      </c>
      <c r="G48" s="89">
        <f t="shared" si="2"/>
        <v>0</v>
      </c>
      <c r="H48" s="288"/>
      <c r="I48" s="88">
        <f>'Lista de precios'!E11</f>
        <v>0</v>
      </c>
      <c r="J48" s="98">
        <f t="shared" si="3"/>
        <v>0</v>
      </c>
      <c r="K48" s="288"/>
      <c r="L48" s="88">
        <f>'Lista de precios'!E11</f>
        <v>0</v>
      </c>
      <c r="M48" s="89">
        <f t="shared" si="4"/>
        <v>0</v>
      </c>
      <c r="N48" s="288"/>
      <c r="O48" s="88">
        <f>'Lista de precios'!G11</f>
        <v>0</v>
      </c>
      <c r="P48" s="98">
        <f t="shared" si="5"/>
        <v>0</v>
      </c>
      <c r="Q48" s="288"/>
      <c r="R48" s="88">
        <f>'Lista de precios'!G11</f>
        <v>0</v>
      </c>
      <c r="S48" s="89">
        <f t="shared" si="6"/>
        <v>0</v>
      </c>
      <c r="T48" s="288"/>
      <c r="U48" s="88">
        <f>'Lista de precios'!I11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precios'!K11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precios'!M11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23</v>
      </c>
      <c r="B49" s="288"/>
      <c r="C49" s="88">
        <f>'Lista de precios'!C12</f>
        <v>4987.875</v>
      </c>
      <c r="D49" s="98">
        <f t="shared" si="1"/>
        <v>0</v>
      </c>
      <c r="E49" s="288"/>
      <c r="F49" s="88">
        <f>'Lista de precios'!C12</f>
        <v>4987.875</v>
      </c>
      <c r="G49" s="89">
        <f t="shared" si="2"/>
        <v>0</v>
      </c>
      <c r="H49" s="288"/>
      <c r="I49" s="88">
        <f>'Lista de precios'!E12</f>
        <v>0</v>
      </c>
      <c r="J49" s="98">
        <f t="shared" si="3"/>
        <v>0</v>
      </c>
      <c r="K49" s="288"/>
      <c r="L49" s="88">
        <f>'Lista de precios'!E12</f>
        <v>0</v>
      </c>
      <c r="M49" s="89">
        <f t="shared" si="4"/>
        <v>0</v>
      </c>
      <c r="N49" s="288"/>
      <c r="O49" s="88">
        <f>'Lista de precios'!G12</f>
        <v>0</v>
      </c>
      <c r="P49" s="98">
        <f t="shared" si="5"/>
        <v>0</v>
      </c>
      <c r="Q49" s="288"/>
      <c r="R49" s="88">
        <f>'Lista de precios'!G12</f>
        <v>0</v>
      </c>
      <c r="S49" s="89">
        <f t="shared" si="6"/>
        <v>0</v>
      </c>
      <c r="T49" s="288"/>
      <c r="U49" s="88">
        <f>'Lista de precios'!I12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precios'!K12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precios'!M12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24</v>
      </c>
      <c r="B50" s="288"/>
      <c r="C50" s="88">
        <f>'Lista de precios'!C13</f>
        <v>477.5625</v>
      </c>
      <c r="D50" s="98">
        <f t="shared" si="1"/>
        <v>0</v>
      </c>
      <c r="E50" s="288"/>
      <c r="F50" s="88">
        <f>'Lista de precios'!C13</f>
        <v>477.5625</v>
      </c>
      <c r="G50" s="89">
        <f t="shared" si="2"/>
        <v>0</v>
      </c>
      <c r="H50" s="288"/>
      <c r="I50" s="88">
        <f>'Lista de precios'!E13</f>
        <v>0</v>
      </c>
      <c r="J50" s="98">
        <f t="shared" si="3"/>
        <v>0</v>
      </c>
      <c r="K50" s="288"/>
      <c r="L50" s="88">
        <f>'Lista de precios'!E13</f>
        <v>0</v>
      </c>
      <c r="M50" s="89">
        <f t="shared" si="4"/>
        <v>0</v>
      </c>
      <c r="N50" s="288"/>
      <c r="O50" s="88">
        <f>'Lista de precios'!G13</f>
        <v>0</v>
      </c>
      <c r="P50" s="98">
        <f t="shared" si="5"/>
        <v>0</v>
      </c>
      <c r="Q50" s="288"/>
      <c r="R50" s="88">
        <f>'Lista de precios'!G13</f>
        <v>0</v>
      </c>
      <c r="S50" s="89">
        <f t="shared" si="6"/>
        <v>0</v>
      </c>
      <c r="T50" s="288"/>
      <c r="U50" s="88">
        <f>'Lista de precios'!I13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precios'!K13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precios'!M13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25</v>
      </c>
      <c r="B51" s="288"/>
      <c r="C51" s="88">
        <f>'Lista de precios'!C14</f>
        <v>742.875</v>
      </c>
      <c r="D51" s="98">
        <f t="shared" si="1"/>
        <v>0</v>
      </c>
      <c r="E51" s="288"/>
      <c r="F51" s="88">
        <f>'Lista de precios'!C14</f>
        <v>742.875</v>
      </c>
      <c r="G51" s="89">
        <f t="shared" si="2"/>
        <v>0</v>
      </c>
      <c r="H51" s="288"/>
      <c r="I51" s="88">
        <f>'Lista de precios'!E14</f>
        <v>0</v>
      </c>
      <c r="J51" s="98">
        <f t="shared" si="3"/>
        <v>0</v>
      </c>
      <c r="K51" s="288"/>
      <c r="L51" s="88">
        <f>'Lista de precios'!E14</f>
        <v>0</v>
      </c>
      <c r="M51" s="89">
        <f t="shared" si="4"/>
        <v>0</v>
      </c>
      <c r="N51" s="289"/>
      <c r="O51" s="88">
        <f>'Lista de precios'!G14</f>
        <v>0</v>
      </c>
      <c r="P51" s="98">
        <f t="shared" si="5"/>
        <v>0</v>
      </c>
      <c r="Q51" s="288"/>
      <c r="R51" s="88">
        <f>'Lista de precios'!G14</f>
        <v>0</v>
      </c>
      <c r="S51" s="89">
        <f t="shared" si="6"/>
        <v>0</v>
      </c>
      <c r="T51" s="288"/>
      <c r="U51" s="88">
        <f>'Lista de precios'!I14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precios'!K14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precios'!M14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26</v>
      </c>
      <c r="B52" s="288"/>
      <c r="C52" s="88">
        <f>'Lista de precios'!C15</f>
        <v>2207.4</v>
      </c>
      <c r="D52" s="98">
        <f t="shared" si="1"/>
        <v>0</v>
      </c>
      <c r="E52" s="288"/>
      <c r="F52" s="88">
        <f>'Lista de precios'!C15</f>
        <v>2207.4</v>
      </c>
      <c r="G52" s="89">
        <f t="shared" si="2"/>
        <v>0</v>
      </c>
      <c r="H52" s="288"/>
      <c r="I52" s="88">
        <f>'Lista de precios'!E15</f>
        <v>0</v>
      </c>
      <c r="J52" s="98">
        <f t="shared" si="3"/>
        <v>0</v>
      </c>
      <c r="K52" s="288"/>
      <c r="L52" s="88">
        <f>'Lista de precios'!E15</f>
        <v>0</v>
      </c>
      <c r="M52" s="89">
        <f t="shared" si="4"/>
        <v>0</v>
      </c>
      <c r="N52" s="288"/>
      <c r="O52" s="88">
        <f>'Lista de precios'!G15</f>
        <v>0</v>
      </c>
      <c r="P52" s="98">
        <f t="shared" si="5"/>
        <v>0</v>
      </c>
      <c r="Q52" s="288"/>
      <c r="R52" s="88">
        <f>'Lista de precios'!G15</f>
        <v>0</v>
      </c>
      <c r="S52" s="89">
        <f t="shared" si="6"/>
        <v>0</v>
      </c>
      <c r="T52" s="288"/>
      <c r="U52" s="88">
        <f>'Lista de precios'!I15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precios'!K15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precios'!M15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27</v>
      </c>
      <c r="B53" s="288"/>
      <c r="C53" s="88">
        <f>'Lista de precios'!C16</f>
        <v>4733.1750000000002</v>
      </c>
      <c r="D53" s="98">
        <f t="shared" si="1"/>
        <v>0</v>
      </c>
      <c r="E53" s="288"/>
      <c r="F53" s="88">
        <f>'Lista de precios'!C16</f>
        <v>4733.1750000000002</v>
      </c>
      <c r="G53" s="89">
        <f t="shared" si="2"/>
        <v>0</v>
      </c>
      <c r="H53" s="288"/>
      <c r="I53" s="88">
        <f>'Lista de precios'!E16</f>
        <v>0</v>
      </c>
      <c r="J53" s="98">
        <f t="shared" si="3"/>
        <v>0</v>
      </c>
      <c r="K53" s="288"/>
      <c r="L53" s="88">
        <f>'Lista de precios'!E16</f>
        <v>0</v>
      </c>
      <c r="M53" s="89">
        <f t="shared" si="4"/>
        <v>0</v>
      </c>
      <c r="N53" s="288"/>
      <c r="O53" s="88">
        <f>'Lista de precios'!G16</f>
        <v>0</v>
      </c>
      <c r="P53" s="98">
        <f t="shared" si="5"/>
        <v>0</v>
      </c>
      <c r="Q53" s="288"/>
      <c r="R53" s="88">
        <f>'Lista de precios'!G16</f>
        <v>0</v>
      </c>
      <c r="S53" s="89">
        <f t="shared" si="6"/>
        <v>0</v>
      </c>
      <c r="T53" s="288"/>
      <c r="U53" s="88">
        <f>'Lista de precios'!I16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precios'!K16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precios'!M16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28</v>
      </c>
      <c r="B54" s="288"/>
      <c r="C54" s="88">
        <f>'Lista de precios'!C17</f>
        <v>742.875</v>
      </c>
      <c r="D54" s="98">
        <f t="shared" si="1"/>
        <v>0</v>
      </c>
      <c r="E54" s="288"/>
      <c r="F54" s="88">
        <f>'Lista de precios'!C17</f>
        <v>742.875</v>
      </c>
      <c r="G54" s="89">
        <f t="shared" si="2"/>
        <v>0</v>
      </c>
      <c r="H54" s="288"/>
      <c r="I54" s="88">
        <f>'Lista de precios'!E17</f>
        <v>0</v>
      </c>
      <c r="J54" s="98">
        <f t="shared" si="3"/>
        <v>0</v>
      </c>
      <c r="K54" s="288"/>
      <c r="L54" s="88">
        <f>'Lista de precios'!E17</f>
        <v>0</v>
      </c>
      <c r="M54" s="89">
        <f t="shared" si="4"/>
        <v>0</v>
      </c>
      <c r="N54" s="289"/>
      <c r="O54" s="88">
        <f>'Lista de precios'!G17</f>
        <v>0</v>
      </c>
      <c r="P54" s="98">
        <f t="shared" si="5"/>
        <v>0</v>
      </c>
      <c r="Q54" s="288"/>
      <c r="R54" s="88">
        <f>'Lista de precios'!G17</f>
        <v>0</v>
      </c>
      <c r="S54" s="89">
        <f t="shared" si="6"/>
        <v>0</v>
      </c>
      <c r="T54" s="288"/>
      <c r="U54" s="88">
        <f>'Lista de precios'!I17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precios'!K17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precios'!M17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29</v>
      </c>
      <c r="B55" s="288"/>
      <c r="C55" s="88">
        <f>'Lista de precios'!C18</f>
        <v>3289.875</v>
      </c>
      <c r="D55" s="98">
        <f t="shared" si="1"/>
        <v>0</v>
      </c>
      <c r="E55" s="288"/>
      <c r="F55" s="88">
        <f>'Lista de precios'!C18</f>
        <v>3289.875</v>
      </c>
      <c r="G55" s="89">
        <f t="shared" si="2"/>
        <v>0</v>
      </c>
      <c r="H55" s="288"/>
      <c r="I55" s="88">
        <f>'Lista de precios'!E18</f>
        <v>0</v>
      </c>
      <c r="J55" s="98">
        <f t="shared" si="3"/>
        <v>0</v>
      </c>
      <c r="K55" s="288"/>
      <c r="L55" s="88">
        <f>'Lista de precios'!E18</f>
        <v>0</v>
      </c>
      <c r="M55" s="89">
        <f t="shared" si="4"/>
        <v>0</v>
      </c>
      <c r="N55" s="289"/>
      <c r="O55" s="88">
        <f>'Lista de precios'!G18</f>
        <v>0</v>
      </c>
      <c r="P55" s="98">
        <f t="shared" si="5"/>
        <v>0</v>
      </c>
      <c r="Q55" s="288"/>
      <c r="R55" s="88">
        <f>'Lista de precios'!G18</f>
        <v>0</v>
      </c>
      <c r="S55" s="89">
        <f t="shared" si="6"/>
        <v>0</v>
      </c>
      <c r="T55" s="288"/>
      <c r="U55" s="88">
        <f>'Lista de precios'!I18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precios'!K18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precios'!M18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30</v>
      </c>
      <c r="B56" s="288"/>
      <c r="C56" s="88">
        <f>'Lista de precios'!C19</f>
        <v>530.625</v>
      </c>
      <c r="D56" s="98">
        <f t="shared" si="1"/>
        <v>0</v>
      </c>
      <c r="E56" s="288"/>
      <c r="F56" s="88">
        <f>'Lista de precios'!C19</f>
        <v>530.625</v>
      </c>
      <c r="G56" s="89">
        <f t="shared" si="2"/>
        <v>0</v>
      </c>
      <c r="H56" s="288"/>
      <c r="I56" s="88">
        <f>'Lista de precios'!E19</f>
        <v>0</v>
      </c>
      <c r="J56" s="98">
        <f t="shared" si="3"/>
        <v>0</v>
      </c>
      <c r="K56" s="288"/>
      <c r="L56" s="88">
        <f>'Lista de precios'!E19</f>
        <v>0</v>
      </c>
      <c r="M56" s="89">
        <f t="shared" si="4"/>
        <v>0</v>
      </c>
      <c r="N56" s="288"/>
      <c r="O56" s="88">
        <f>'Lista de precios'!G19</f>
        <v>0</v>
      </c>
      <c r="P56" s="98">
        <f t="shared" si="5"/>
        <v>0</v>
      </c>
      <c r="Q56" s="288"/>
      <c r="R56" s="88">
        <f>'Lista de precios'!G19</f>
        <v>0</v>
      </c>
      <c r="S56" s="89">
        <f t="shared" si="6"/>
        <v>0</v>
      </c>
      <c r="T56" s="288"/>
      <c r="U56" s="88">
        <f>'Lista de precios'!I19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precios'!K19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precios'!M19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31</v>
      </c>
      <c r="B57" s="288"/>
      <c r="C57" s="88">
        <f>'Lista de precios'!C20</f>
        <v>647.36249999999995</v>
      </c>
      <c r="D57" s="98">
        <f t="shared" si="1"/>
        <v>0</v>
      </c>
      <c r="E57" s="288"/>
      <c r="F57" s="88">
        <f>'Lista de precios'!C20</f>
        <v>647.36249999999995</v>
      </c>
      <c r="G57" s="89">
        <f t="shared" si="2"/>
        <v>0</v>
      </c>
      <c r="H57" s="288"/>
      <c r="I57" s="88">
        <f>'Lista de precios'!E20</f>
        <v>0</v>
      </c>
      <c r="J57" s="98">
        <f t="shared" si="3"/>
        <v>0</v>
      </c>
      <c r="K57" s="288"/>
      <c r="L57" s="88">
        <f>'Lista de precios'!E20</f>
        <v>0</v>
      </c>
      <c r="M57" s="89">
        <f t="shared" si="4"/>
        <v>0</v>
      </c>
      <c r="N57" s="288"/>
      <c r="O57" s="88">
        <f>'Lista de precios'!G20</f>
        <v>0</v>
      </c>
      <c r="P57" s="98">
        <f t="shared" si="5"/>
        <v>0</v>
      </c>
      <c r="Q57" s="288"/>
      <c r="R57" s="88">
        <f>'Lista de precios'!G20</f>
        <v>0</v>
      </c>
      <c r="S57" s="89">
        <f t="shared" si="6"/>
        <v>0</v>
      </c>
      <c r="T57" s="288"/>
      <c r="U57" s="88">
        <f>'Lista de precios'!I20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precios'!K20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precios'!M20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32</v>
      </c>
      <c r="B58" s="288"/>
      <c r="C58" s="88">
        <f>'Lista de precios'!C21</f>
        <v>4775.625</v>
      </c>
      <c r="D58" s="98">
        <f t="shared" si="1"/>
        <v>0</v>
      </c>
      <c r="E58" s="288"/>
      <c r="F58" s="88">
        <f>'Lista de precios'!C21</f>
        <v>4775.625</v>
      </c>
      <c r="G58" s="89">
        <f t="shared" si="2"/>
        <v>0</v>
      </c>
      <c r="H58" s="288"/>
      <c r="I58" s="88">
        <f>'Lista de precios'!E21</f>
        <v>0</v>
      </c>
      <c r="J58" s="98">
        <f t="shared" si="3"/>
        <v>0</v>
      </c>
      <c r="K58" s="288"/>
      <c r="L58" s="88">
        <f>'Lista de precios'!E21</f>
        <v>0</v>
      </c>
      <c r="M58" s="89">
        <f t="shared" si="4"/>
        <v>0</v>
      </c>
      <c r="N58" s="289"/>
      <c r="O58" s="88">
        <f>'Lista de precios'!G21</f>
        <v>0</v>
      </c>
      <c r="P58" s="98">
        <f t="shared" si="5"/>
        <v>0</v>
      </c>
      <c r="Q58" s="288"/>
      <c r="R58" s="88">
        <f>'Lista de precios'!G21</f>
        <v>0</v>
      </c>
      <c r="S58" s="89">
        <f t="shared" si="6"/>
        <v>0</v>
      </c>
      <c r="T58" s="288"/>
      <c r="U58" s="88">
        <f>'Lista de precios'!I21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precios'!K21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precios'!M21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33</v>
      </c>
      <c r="B59" s="288"/>
      <c r="C59" s="88">
        <f>'Lista de precios'!C22</f>
        <v>4775.625</v>
      </c>
      <c r="D59" s="98">
        <f t="shared" si="1"/>
        <v>0</v>
      </c>
      <c r="E59" s="288"/>
      <c r="F59" s="88">
        <f>'Lista de precios'!C22</f>
        <v>4775.625</v>
      </c>
      <c r="G59" s="89">
        <f t="shared" si="2"/>
        <v>0</v>
      </c>
      <c r="H59" s="288"/>
      <c r="I59" s="88">
        <f>'Lista de precios'!E22</f>
        <v>0</v>
      </c>
      <c r="J59" s="98">
        <f t="shared" si="3"/>
        <v>0</v>
      </c>
      <c r="K59" s="288"/>
      <c r="L59" s="88">
        <f>'Lista de precios'!E22</f>
        <v>0</v>
      </c>
      <c r="M59" s="89">
        <f t="shared" si="4"/>
        <v>0</v>
      </c>
      <c r="N59" s="289"/>
      <c r="O59" s="88">
        <f>'Lista de precios'!G22</f>
        <v>0</v>
      </c>
      <c r="P59" s="98">
        <f t="shared" si="5"/>
        <v>0</v>
      </c>
      <c r="Q59" s="288"/>
      <c r="R59" s="88">
        <f>'Lista de precios'!G22</f>
        <v>0</v>
      </c>
      <c r="S59" s="89">
        <f t="shared" si="6"/>
        <v>0</v>
      </c>
      <c r="T59" s="288"/>
      <c r="U59" s="88">
        <f>'Lista de precios'!I22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precios'!K22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precios'!M22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34</v>
      </c>
      <c r="B60" s="288"/>
      <c r="C60" s="88">
        <f>'Lista de precios'!C23</f>
        <v>4775.625</v>
      </c>
      <c r="D60" s="98">
        <f t="shared" si="1"/>
        <v>0</v>
      </c>
      <c r="E60" s="288"/>
      <c r="F60" s="88">
        <f>'Lista de precios'!C23</f>
        <v>4775.625</v>
      </c>
      <c r="G60" s="89">
        <f t="shared" si="2"/>
        <v>0</v>
      </c>
      <c r="H60" s="288"/>
      <c r="I60" s="88">
        <f>'Lista de precios'!E23</f>
        <v>0</v>
      </c>
      <c r="J60" s="98">
        <f t="shared" si="3"/>
        <v>0</v>
      </c>
      <c r="K60" s="288"/>
      <c r="L60" s="88">
        <f>'Lista de precios'!E23</f>
        <v>0</v>
      </c>
      <c r="M60" s="89">
        <f t="shared" si="4"/>
        <v>0</v>
      </c>
      <c r="N60" s="288"/>
      <c r="O60" s="88">
        <f>'Lista de precios'!G23</f>
        <v>0</v>
      </c>
      <c r="P60" s="98">
        <f t="shared" si="5"/>
        <v>0</v>
      </c>
      <c r="Q60" s="288"/>
      <c r="R60" s="88">
        <f>'Lista de precios'!G23</f>
        <v>0</v>
      </c>
      <c r="S60" s="89">
        <f t="shared" si="6"/>
        <v>0</v>
      </c>
      <c r="T60" s="288"/>
      <c r="U60" s="88">
        <f>'Lista de precios'!I23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precios'!K23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precios'!M23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35</v>
      </c>
      <c r="B61" s="288"/>
      <c r="C61" s="88">
        <f>'Lista de precios'!C24</f>
        <v>4775.625</v>
      </c>
      <c r="D61" s="98">
        <f t="shared" si="1"/>
        <v>0</v>
      </c>
      <c r="E61" s="288"/>
      <c r="F61" s="88">
        <f>'Lista de precios'!C24</f>
        <v>4775.625</v>
      </c>
      <c r="G61" s="89">
        <f t="shared" si="2"/>
        <v>0</v>
      </c>
      <c r="H61" s="288"/>
      <c r="I61" s="88">
        <f>'Lista de precios'!E24</f>
        <v>0</v>
      </c>
      <c r="J61" s="98">
        <f t="shared" si="3"/>
        <v>0</v>
      </c>
      <c r="K61" s="288"/>
      <c r="L61" s="88">
        <f>'Lista de precios'!E24</f>
        <v>0</v>
      </c>
      <c r="M61" s="89">
        <f t="shared" si="4"/>
        <v>0</v>
      </c>
      <c r="N61" s="289"/>
      <c r="O61" s="88">
        <f>'Lista de precios'!G24</f>
        <v>0</v>
      </c>
      <c r="P61" s="98">
        <f t="shared" si="5"/>
        <v>0</v>
      </c>
      <c r="Q61" s="288"/>
      <c r="R61" s="88">
        <f>'Lista de precios'!G24</f>
        <v>0</v>
      </c>
      <c r="S61" s="89">
        <f t="shared" si="6"/>
        <v>0</v>
      </c>
      <c r="T61" s="288"/>
      <c r="U61" s="88">
        <f>'Lista de precios'!I24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precios'!K24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precios'!M24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36</v>
      </c>
      <c r="B62" s="288"/>
      <c r="C62" s="88">
        <f>'Lista de precios'!C25</f>
        <v>1379.625</v>
      </c>
      <c r="D62" s="98">
        <f t="shared" si="1"/>
        <v>0</v>
      </c>
      <c r="E62" s="288"/>
      <c r="F62" s="88">
        <f>'Lista de precios'!C25</f>
        <v>1379.625</v>
      </c>
      <c r="G62" s="89">
        <f t="shared" si="2"/>
        <v>0</v>
      </c>
      <c r="H62" s="288"/>
      <c r="I62" s="88">
        <f>'Lista de precios'!E25</f>
        <v>0</v>
      </c>
      <c r="J62" s="98">
        <f t="shared" si="3"/>
        <v>0</v>
      </c>
      <c r="K62" s="288"/>
      <c r="L62" s="88">
        <f>'Lista de precios'!E25</f>
        <v>0</v>
      </c>
      <c r="M62" s="89">
        <f t="shared" si="4"/>
        <v>0</v>
      </c>
      <c r="N62" s="289"/>
      <c r="O62" s="88">
        <f>'Lista de precios'!G25</f>
        <v>0</v>
      </c>
      <c r="P62" s="98">
        <f t="shared" si="5"/>
        <v>0</v>
      </c>
      <c r="Q62" s="288"/>
      <c r="R62" s="88">
        <f>'Lista de precios'!G25</f>
        <v>0</v>
      </c>
      <c r="S62" s="89">
        <f t="shared" si="6"/>
        <v>0</v>
      </c>
      <c r="T62" s="288"/>
      <c r="U62" s="88">
        <f>'Lista de precios'!I25</f>
        <v>0</v>
      </c>
      <c r="V62" s="98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precios'!K25</f>
        <v>0</v>
      </c>
      <c r="AB62" s="98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precios'!M25</f>
        <v>0</v>
      </c>
      <c r="AH62" s="98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37</v>
      </c>
      <c r="B63" s="288"/>
      <c r="C63" s="88">
        <f>'Lista de precios'!C26</f>
        <v>2568.2249999999999</v>
      </c>
      <c r="D63" s="89">
        <f t="shared" si="1"/>
        <v>0</v>
      </c>
      <c r="E63" s="288"/>
      <c r="F63" s="88">
        <f>'Lista de precios'!C26</f>
        <v>2568.2249999999999</v>
      </c>
      <c r="G63" s="89">
        <f t="shared" si="2"/>
        <v>0</v>
      </c>
      <c r="H63" s="288"/>
      <c r="I63" s="88">
        <f>'Lista de precios'!E26</f>
        <v>0</v>
      </c>
      <c r="J63" s="89">
        <f t="shared" si="3"/>
        <v>0</v>
      </c>
      <c r="K63" s="288"/>
      <c r="L63" s="88">
        <f>'Lista de precios'!E26</f>
        <v>0</v>
      </c>
      <c r="M63" s="89">
        <f t="shared" si="4"/>
        <v>0</v>
      </c>
      <c r="N63" s="288"/>
      <c r="O63" s="88">
        <f>'Lista de precios'!G26</f>
        <v>0</v>
      </c>
      <c r="P63" s="89">
        <f t="shared" si="5"/>
        <v>0</v>
      </c>
      <c r="Q63" s="288"/>
      <c r="R63" s="88">
        <f>'Lista de precios'!G26</f>
        <v>0</v>
      </c>
      <c r="S63" s="89">
        <f t="shared" si="6"/>
        <v>0</v>
      </c>
      <c r="T63" s="288"/>
      <c r="U63" s="88">
        <f>'Lista de precios'!I26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precios'!K26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precios'!M26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38</v>
      </c>
      <c r="B64" s="288"/>
      <c r="C64" s="88">
        <f>'Lista de precios'!C27</f>
        <v>51258.375</v>
      </c>
      <c r="D64" s="89">
        <f t="shared" si="1"/>
        <v>0</v>
      </c>
      <c r="E64" s="288"/>
      <c r="F64" s="88">
        <f>'Lista de precios'!C27</f>
        <v>51258.375</v>
      </c>
      <c r="G64" s="89">
        <f t="shared" si="2"/>
        <v>0</v>
      </c>
      <c r="H64" s="288"/>
      <c r="I64" s="88">
        <f>'Lista de precios'!E27</f>
        <v>0</v>
      </c>
      <c r="J64" s="89">
        <f t="shared" si="3"/>
        <v>0</v>
      </c>
      <c r="K64" s="288"/>
      <c r="L64" s="88">
        <f>'Lista de precios'!E27</f>
        <v>0</v>
      </c>
      <c r="M64" s="89">
        <f t="shared" si="4"/>
        <v>0</v>
      </c>
      <c r="N64" s="288"/>
      <c r="O64" s="88">
        <f>'Lista de precios'!G27</f>
        <v>0</v>
      </c>
      <c r="P64" s="89">
        <f t="shared" si="5"/>
        <v>0</v>
      </c>
      <c r="Q64" s="288"/>
      <c r="R64" s="88">
        <f>'Lista de precios'!G27</f>
        <v>0</v>
      </c>
      <c r="S64" s="89">
        <f t="shared" si="6"/>
        <v>0</v>
      </c>
      <c r="T64" s="288"/>
      <c r="U64" s="88">
        <f>'Lista de precios'!I27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precios'!K27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precios'!M27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39</v>
      </c>
      <c r="B65" s="288"/>
      <c r="C65" s="88">
        <f>'Lista de precios'!C28</f>
        <v>700.42500000000007</v>
      </c>
      <c r="D65" s="89">
        <f t="shared" si="1"/>
        <v>0</v>
      </c>
      <c r="E65" s="288"/>
      <c r="F65" s="88">
        <f>'Lista de precios'!C28</f>
        <v>700.42500000000007</v>
      </c>
      <c r="G65" s="89">
        <f t="shared" si="2"/>
        <v>0</v>
      </c>
      <c r="H65" s="288"/>
      <c r="I65" s="88">
        <f>'Lista de precios'!E28</f>
        <v>0</v>
      </c>
      <c r="J65" s="89">
        <f t="shared" si="3"/>
        <v>0</v>
      </c>
      <c r="K65" s="288"/>
      <c r="L65" s="88">
        <f>'Lista de precios'!E28</f>
        <v>0</v>
      </c>
      <c r="M65" s="89">
        <f t="shared" si="4"/>
        <v>0</v>
      </c>
      <c r="N65" s="288"/>
      <c r="O65" s="88">
        <f>'Lista de precios'!G28</f>
        <v>0</v>
      </c>
      <c r="P65" s="89">
        <f t="shared" si="5"/>
        <v>0</v>
      </c>
      <c r="Q65" s="288"/>
      <c r="R65" s="88">
        <f>'Lista de precios'!G28</f>
        <v>0</v>
      </c>
      <c r="S65" s="89">
        <f t="shared" si="6"/>
        <v>0</v>
      </c>
      <c r="T65" s="288"/>
      <c r="U65" s="88">
        <f>'Lista de precios'!I28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precios'!K28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precios'!M28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287" t="s">
        <v>40</v>
      </c>
      <c r="B66" s="288"/>
      <c r="C66" s="88">
        <f>'Lista de precios'!C29</f>
        <v>26000.625</v>
      </c>
      <c r="D66" s="89">
        <f t="shared" si="1"/>
        <v>0</v>
      </c>
      <c r="E66" s="288"/>
      <c r="F66" s="88">
        <f>'Lista de precios'!C29</f>
        <v>26000.625</v>
      </c>
      <c r="G66" s="89">
        <f t="shared" si="2"/>
        <v>0</v>
      </c>
      <c r="H66" s="288"/>
      <c r="I66" s="88">
        <f>'Lista de precios'!E29</f>
        <v>0</v>
      </c>
      <c r="J66" s="89">
        <f t="shared" si="3"/>
        <v>0</v>
      </c>
      <c r="K66" s="288"/>
      <c r="L66" s="88">
        <f>'Lista de precios'!E29</f>
        <v>0</v>
      </c>
      <c r="M66" s="89">
        <f t="shared" si="4"/>
        <v>0</v>
      </c>
      <c r="N66" s="288"/>
      <c r="O66" s="88">
        <f>'Lista de precios'!G29</f>
        <v>0</v>
      </c>
      <c r="P66" s="89">
        <f t="shared" si="5"/>
        <v>0</v>
      </c>
      <c r="Q66" s="288"/>
      <c r="R66" s="88">
        <f>'Lista de precios'!G29</f>
        <v>0</v>
      </c>
      <c r="S66" s="89">
        <f t="shared" si="6"/>
        <v>0</v>
      </c>
      <c r="T66" s="288"/>
      <c r="U66" s="88">
        <f>'Lista de precios'!I29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precios'!K29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precios'!M29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94" t="s">
        <v>41</v>
      </c>
      <c r="B67" s="288"/>
      <c r="C67" s="88"/>
      <c r="D67" s="89"/>
      <c r="E67" s="288"/>
      <c r="F67" s="88"/>
      <c r="G67" s="89"/>
      <c r="H67" s="288"/>
      <c r="I67" s="88"/>
      <c r="J67" s="89"/>
      <c r="K67" s="288"/>
      <c r="L67" s="88"/>
      <c r="M67" s="89"/>
      <c r="N67" s="288"/>
      <c r="O67" s="88"/>
      <c r="P67" s="89"/>
      <c r="Q67" s="288"/>
      <c r="R67" s="88"/>
      <c r="S67" s="89"/>
      <c r="T67" s="288"/>
      <c r="U67" s="88">
        <f>'Lista de precios'!I30</f>
        <v>0</v>
      </c>
      <c r="V67" s="89">
        <f t="shared" si="7"/>
        <v>0</v>
      </c>
      <c r="W67" s="288"/>
      <c r="X67" s="88">
        <f t="shared" si="8"/>
        <v>0</v>
      </c>
      <c r="Y67" s="89">
        <f t="shared" si="9"/>
        <v>0</v>
      </c>
      <c r="Z67" s="288"/>
      <c r="AA67" s="88">
        <f>'Lista de precios'!K30</f>
        <v>0</v>
      </c>
      <c r="AB67" s="89">
        <f t="shared" si="10"/>
        <v>0</v>
      </c>
      <c r="AC67" s="288"/>
      <c r="AD67" s="88">
        <f t="shared" si="11"/>
        <v>0</v>
      </c>
      <c r="AE67" s="89">
        <f t="shared" si="12"/>
        <v>0</v>
      </c>
      <c r="AF67" s="288"/>
      <c r="AG67" s="88">
        <f>'Lista de precios'!M30</f>
        <v>0</v>
      </c>
      <c r="AH67" s="89">
        <f t="shared" si="13"/>
        <v>0</v>
      </c>
      <c r="AI67" s="288"/>
      <c r="AJ67" s="88">
        <f t="shared" si="14"/>
        <v>0</v>
      </c>
      <c r="AK67" s="89">
        <f t="shared" si="15"/>
        <v>0</v>
      </c>
    </row>
    <row r="68" spans="1:37" ht="15.75" customHeight="1">
      <c r="A68" s="309" t="s">
        <v>42</v>
      </c>
      <c r="B68" s="290"/>
      <c r="C68" s="104"/>
      <c r="D68" s="105"/>
      <c r="E68" s="290"/>
      <c r="F68" s="104"/>
      <c r="G68" s="105"/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13" t="s">
        <v>43</v>
      </c>
      <c r="B69" s="290"/>
      <c r="C69" s="104"/>
      <c r="D69" s="105"/>
      <c r="E69" s="290"/>
      <c r="F69" s="104"/>
      <c r="G69" s="105"/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09" t="s">
        <v>44</v>
      </c>
      <c r="B70" s="290"/>
      <c r="C70" s="104"/>
      <c r="D70" s="105"/>
      <c r="E70" s="290"/>
      <c r="F70" s="104"/>
      <c r="G70" s="105"/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340" t="s">
        <v>147</v>
      </c>
      <c r="B71" s="290"/>
      <c r="C71" s="104"/>
      <c r="D71" s="105"/>
      <c r="E71" s="290"/>
      <c r="F71" s="104"/>
      <c r="G71" s="105"/>
      <c r="H71" s="290"/>
      <c r="I71" s="104"/>
      <c r="J71" s="105"/>
      <c r="K71" s="290"/>
      <c r="L71" s="104"/>
      <c r="M71" s="105"/>
      <c r="N71" s="290"/>
      <c r="O71" s="104"/>
      <c r="P71" s="105"/>
      <c r="Q71" s="290"/>
      <c r="R71" s="104"/>
      <c r="S71" s="105"/>
      <c r="T71" s="290"/>
      <c r="U71" s="104"/>
      <c r="V71" s="105"/>
      <c r="W71" s="290"/>
      <c r="X71" s="104"/>
      <c r="Y71" s="105"/>
      <c r="Z71" s="290"/>
      <c r="AA71" s="104"/>
      <c r="AB71" s="105"/>
      <c r="AC71" s="290"/>
      <c r="AD71" s="104"/>
      <c r="AE71" s="105"/>
      <c r="AF71" s="290"/>
      <c r="AG71" s="104"/>
      <c r="AH71" s="105"/>
      <c r="AI71" s="290"/>
      <c r="AJ71" s="104"/>
      <c r="AK71" s="105"/>
    </row>
    <row r="72" spans="1:37" ht="15.75" customHeight="1">
      <c r="A72" s="293" t="s">
        <v>96</v>
      </c>
      <c r="B72" s="290"/>
      <c r="C72" s="294"/>
      <c r="D72" s="236">
        <f>SUM(D44:D67)</f>
        <v>0</v>
      </c>
      <c r="E72" s="295"/>
      <c r="F72" s="296"/>
      <c r="G72" s="237">
        <f>SUM(G44:G67)</f>
        <v>0</v>
      </c>
      <c r="H72" s="290"/>
      <c r="I72" s="294"/>
      <c r="J72" s="236">
        <f>SUM(J44:J67)</f>
        <v>0</v>
      </c>
      <c r="K72" s="295"/>
      <c r="L72" s="296"/>
      <c r="M72" s="237">
        <f>SUM(M44:M67)</f>
        <v>0</v>
      </c>
      <c r="N72" s="290"/>
      <c r="O72" s="294"/>
      <c r="P72" s="236">
        <f>SUM(P44:P67)</f>
        <v>0</v>
      </c>
      <c r="Q72" s="295"/>
      <c r="R72" s="296"/>
      <c r="S72" s="237">
        <f>SUM(S44:S67)</f>
        <v>0</v>
      </c>
      <c r="T72" s="290"/>
      <c r="U72" s="294"/>
      <c r="V72" s="236">
        <f>SUM(V44:V67)</f>
        <v>0</v>
      </c>
      <c r="W72" s="295"/>
      <c r="X72" s="296"/>
      <c r="Y72" s="237">
        <f>SUM(Y44:Y67)</f>
        <v>0</v>
      </c>
      <c r="Z72" s="290"/>
      <c r="AA72" s="294"/>
      <c r="AB72" s="236">
        <f>SUM(AB44:AB67)</f>
        <v>0</v>
      </c>
      <c r="AC72" s="295"/>
      <c r="AD72" s="296"/>
      <c r="AE72" s="237">
        <f>SUM(AE44:AE67)</f>
        <v>0</v>
      </c>
      <c r="AF72" s="290"/>
      <c r="AG72" s="294"/>
      <c r="AH72" s="236">
        <f>SUM(AH44:AH67)</f>
        <v>0</v>
      </c>
      <c r="AI72" s="295"/>
      <c r="AJ72" s="296"/>
      <c r="AK72" s="237">
        <f>SUM(AK44:AK67)</f>
        <v>0</v>
      </c>
    </row>
    <row r="73" spans="1:37" ht="15.75" customHeight="1">
      <c r="A73" s="297" t="s">
        <v>97</v>
      </c>
      <c r="B73" s="456">
        <f>D72+G72</f>
        <v>0</v>
      </c>
      <c r="C73" s="413"/>
      <c r="D73" s="413"/>
      <c r="E73" s="413"/>
      <c r="F73" s="413"/>
      <c r="G73" s="401"/>
      <c r="H73" s="456">
        <f>J72+M72</f>
        <v>0</v>
      </c>
      <c r="I73" s="413"/>
      <c r="J73" s="413"/>
      <c r="K73" s="413"/>
      <c r="L73" s="413"/>
      <c r="M73" s="401"/>
      <c r="N73" s="456">
        <f>P72+S72</f>
        <v>0</v>
      </c>
      <c r="O73" s="413"/>
      <c r="P73" s="413"/>
      <c r="Q73" s="413"/>
      <c r="R73" s="413"/>
      <c r="S73" s="401"/>
      <c r="T73" s="456">
        <f>V72+Y72</f>
        <v>0</v>
      </c>
      <c r="U73" s="413"/>
      <c r="V73" s="413"/>
      <c r="W73" s="413"/>
      <c r="X73" s="413"/>
      <c r="Y73" s="401"/>
      <c r="Z73" s="456">
        <f>AB72+AE72</f>
        <v>0</v>
      </c>
      <c r="AA73" s="413"/>
      <c r="AB73" s="413"/>
      <c r="AC73" s="413"/>
      <c r="AD73" s="413"/>
      <c r="AE73" s="401"/>
      <c r="AF73" s="456">
        <f>AH72+AK72</f>
        <v>0</v>
      </c>
      <c r="AG73" s="413"/>
      <c r="AH73" s="413"/>
      <c r="AI73" s="413"/>
      <c r="AJ73" s="413"/>
      <c r="AK73" s="40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3" priority="1" operator="lessThan">
      <formula>0</formula>
    </cfRule>
  </conditionalFormatting>
  <conditionalFormatting sqref="A1:AK1020">
    <cfRule type="cellIs" dxfId="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64"/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3"/>
      <c r="C8" s="191"/>
      <c r="D8" s="260"/>
      <c r="E8" s="193"/>
      <c r="F8" s="191"/>
      <c r="G8" s="194">
        <f>D16*'Lista de precios'!E4</f>
        <v>0</v>
      </c>
      <c r="H8" s="243"/>
      <c r="I8" s="191"/>
      <c r="J8" s="260" t="e">
        <f>G16*'Lista de precios'!G4</f>
        <v>#DIV/0!</v>
      </c>
      <c r="K8" s="193"/>
      <c r="L8" s="191"/>
      <c r="M8" s="194" t="e">
        <f>J16*'Lista de precios'!I4</f>
        <v>#DIV/0!</v>
      </c>
      <c r="N8" s="193"/>
      <c r="O8" s="191"/>
      <c r="P8" s="194" t="e">
        <f>M16*'Lista de precios'!K4</f>
        <v>#DIV/0!</v>
      </c>
      <c r="Q8" s="193"/>
      <c r="R8" s="191"/>
      <c r="S8" s="194" t="e">
        <f>P15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C33</f>
        <v>0</v>
      </c>
      <c r="C9" s="196"/>
      <c r="D9" s="242"/>
      <c r="E9" s="193">
        <f>E33</f>
        <v>0</v>
      </c>
      <c r="F9" s="196"/>
      <c r="G9" s="192"/>
      <c r="H9" s="243">
        <f>G33</f>
        <v>0</v>
      </c>
      <c r="I9" s="196"/>
      <c r="J9" s="242"/>
      <c r="K9" s="193">
        <f>I33</f>
        <v>0</v>
      </c>
      <c r="L9" s="196"/>
      <c r="M9" s="192"/>
      <c r="N9" s="193">
        <f>K33</f>
        <v>0</v>
      </c>
      <c r="O9" s="196"/>
      <c r="P9" s="192"/>
      <c r="Q9" s="193">
        <f>M33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/>
      <c r="E10" s="198"/>
      <c r="F10" s="199"/>
      <c r="G10" s="200"/>
      <c r="H10" s="246"/>
      <c r="I10" s="199"/>
      <c r="J10" s="245"/>
      <c r="K10" s="198"/>
      <c r="L10" s="199"/>
      <c r="M10" s="200"/>
      <c r="N10" s="198"/>
      <c r="O10" s="199"/>
      <c r="P10" s="200"/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248"/>
      <c r="E11" s="202"/>
      <c r="F11" s="203"/>
      <c r="G11" s="204"/>
      <c r="H11" s="249"/>
      <c r="I11" s="203"/>
      <c r="J11" s="248"/>
      <c r="K11" s="202"/>
      <c r="L11" s="203"/>
      <c r="M11" s="204"/>
      <c r="N11" s="202"/>
      <c r="O11" s="203"/>
      <c r="P11" s="204"/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06">
        <f>B72</f>
        <v>0</v>
      </c>
      <c r="D12" s="242"/>
      <c r="E12" s="193"/>
      <c r="F12" s="206">
        <f>H72</f>
        <v>0</v>
      </c>
      <c r="G12" s="192"/>
      <c r="H12" s="243"/>
      <c r="I12" s="206">
        <f>N72</f>
        <v>0</v>
      </c>
      <c r="J12" s="242"/>
      <c r="K12" s="193"/>
      <c r="L12" s="206">
        <f>T72</f>
        <v>0</v>
      </c>
      <c r="M12" s="192"/>
      <c r="N12" s="193"/>
      <c r="O12" s="206">
        <f>Z72</f>
        <v>0</v>
      </c>
      <c r="P12" s="192"/>
      <c r="Q12" s="193"/>
      <c r="R12" s="206">
        <f>AF72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64">
        <v>0</v>
      </c>
      <c r="D13" s="242"/>
      <c r="E13" s="193"/>
      <c r="F13" s="264">
        <v>0</v>
      </c>
      <c r="G13" s="192"/>
      <c r="H13" s="243"/>
      <c r="I13" s="206" t="e">
        <f>CULTIVO!J66</f>
        <v>#DIV/0!</v>
      </c>
      <c r="J13" s="242"/>
      <c r="K13" s="193"/>
      <c r="L13" s="206" t="e">
        <f>CULTIVO!M66</f>
        <v>#DIV/0!</v>
      </c>
      <c r="M13" s="192"/>
      <c r="N13" s="193"/>
      <c r="O13" s="206" t="e">
        <f>CULTIVO!P66</f>
        <v>#DIV/0!</v>
      </c>
      <c r="P13" s="192"/>
      <c r="Q13" s="193"/>
      <c r="R13" s="206" t="e">
        <f>CULTIVO!S66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/>
      <c r="D14" s="242"/>
      <c r="E14" s="193"/>
      <c r="F14" s="206"/>
      <c r="G14" s="192"/>
      <c r="H14" s="243"/>
      <c r="I14" s="206">
        <f>CULTIVO!J87</f>
        <v>0</v>
      </c>
      <c r="J14" s="242"/>
      <c r="K14" s="193"/>
      <c r="L14" s="206">
        <f>CULTIVO!M87</f>
        <v>0</v>
      </c>
      <c r="M14" s="192"/>
      <c r="N14" s="193"/>
      <c r="O14" s="206">
        <f>CULTIVO!P87</f>
        <v>0</v>
      </c>
      <c r="P14" s="192"/>
      <c r="Q14" s="193"/>
      <c r="R14" s="206">
        <f>CULTIVO!S87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66">
        <f>D8+B9-C12-C13</f>
        <v>0</v>
      </c>
      <c r="E15" s="193"/>
      <c r="F15" s="191"/>
      <c r="G15" s="267">
        <f>G8+E9-F12-F13</f>
        <v>0</v>
      </c>
      <c r="H15" s="243"/>
      <c r="I15" s="191"/>
      <c r="J15" s="266" t="e">
        <f>J8+H9-I12-I13-I14</f>
        <v>#DIV/0!</v>
      </c>
      <c r="K15" s="193"/>
      <c r="L15" s="191"/>
      <c r="M15" s="267" t="e">
        <f>M8+K9-L12-L13-L14</f>
        <v>#DIV/0!</v>
      </c>
      <c r="N15" s="193"/>
      <c r="O15" s="191"/>
      <c r="P15" s="267" t="e">
        <f>P8+N9-O12-O13-O14</f>
        <v>#DIV/0!</v>
      </c>
      <c r="Q15" s="193"/>
      <c r="R15" s="191"/>
      <c r="S15" s="267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271">
        <f>D15/'Lista de precios'!C4</f>
        <v>0</v>
      </c>
      <c r="E16" s="269"/>
      <c r="F16" s="270"/>
      <c r="G16" s="215" t="e">
        <f>G15/'Lista de precios'!E4</f>
        <v>#DIV/0!</v>
      </c>
      <c r="H16" s="272"/>
      <c r="I16" s="270"/>
      <c r="J16" s="271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62" t="s">
        <v>128</v>
      </c>
      <c r="B20" s="441"/>
      <c r="C20" s="442"/>
      <c r="D20" s="273"/>
      <c r="E20" s="273"/>
      <c r="F20" s="27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74" t="s">
        <v>129</v>
      </c>
      <c r="B21" s="274" t="s">
        <v>130</v>
      </c>
      <c r="C21" s="275" t="s">
        <v>131</v>
      </c>
      <c r="D21" s="276" t="s">
        <v>132</v>
      </c>
      <c r="E21" s="276" t="s">
        <v>133</v>
      </c>
      <c r="F21" s="276" t="s">
        <v>134</v>
      </c>
      <c r="G21" s="276" t="s">
        <v>135</v>
      </c>
      <c r="H21" s="276" t="s">
        <v>136</v>
      </c>
      <c r="I21" s="276" t="s">
        <v>137</v>
      </c>
      <c r="J21" s="276" t="s">
        <v>138</v>
      </c>
      <c r="K21" s="276" t="s">
        <v>139</v>
      </c>
      <c r="L21" s="276" t="s">
        <v>140</v>
      </c>
      <c r="M21" s="276" t="s">
        <v>141</v>
      </c>
      <c r="N21" s="276" t="s">
        <v>142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1"/>
      <c r="B22" s="51"/>
      <c r="C22" s="1"/>
      <c r="D22" s="342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3" t="s">
        <v>145</v>
      </c>
      <c r="B32" s="401"/>
      <c r="C32" s="279">
        <f t="shared" ref="C32:N32" si="0">SUM(C22:C31)</f>
        <v>0</v>
      </c>
      <c r="D32" s="279">
        <f t="shared" si="0"/>
        <v>0</v>
      </c>
      <c r="E32" s="279">
        <f t="shared" si="0"/>
        <v>0</v>
      </c>
      <c r="F32" s="279">
        <f t="shared" si="0"/>
        <v>0</v>
      </c>
      <c r="G32" s="279">
        <f t="shared" si="0"/>
        <v>0</v>
      </c>
      <c r="H32" s="279">
        <f t="shared" si="0"/>
        <v>0</v>
      </c>
      <c r="I32" s="279">
        <f t="shared" si="0"/>
        <v>0</v>
      </c>
      <c r="J32" s="279">
        <f t="shared" si="0"/>
        <v>0</v>
      </c>
      <c r="K32" s="279">
        <f t="shared" si="0"/>
        <v>0</v>
      </c>
      <c r="L32" s="279">
        <f t="shared" si="0"/>
        <v>0</v>
      </c>
      <c r="M32" s="279">
        <f t="shared" si="0"/>
        <v>0</v>
      </c>
      <c r="N32" s="279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1" t="s">
        <v>146</v>
      </c>
      <c r="B33" s="401"/>
      <c r="C33" s="461">
        <f>C32+D32</f>
        <v>0</v>
      </c>
      <c r="D33" s="401"/>
      <c r="E33" s="461">
        <f>E32+F32</f>
        <v>0</v>
      </c>
      <c r="F33" s="401"/>
      <c r="G33" s="461">
        <f>G32+H32</f>
        <v>0</v>
      </c>
      <c r="H33" s="401"/>
      <c r="I33" s="461">
        <f>I32+J32</f>
        <v>0</v>
      </c>
      <c r="J33" s="401"/>
      <c r="K33" s="461">
        <f>K32+L32</f>
        <v>0</v>
      </c>
      <c r="L33" s="401"/>
      <c r="M33" s="461">
        <f>M32+N32</f>
        <v>0</v>
      </c>
      <c r="N33" s="40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0" t="s">
        <v>69</v>
      </c>
      <c r="B39" s="1"/>
      <c r="C39" s="1"/>
      <c r="D39" s="27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1"/>
      <c r="B40" s="471" t="s">
        <v>70</v>
      </c>
      <c r="C40" s="423"/>
      <c r="D40" s="424"/>
      <c r="E40" s="471" t="s">
        <v>71</v>
      </c>
      <c r="F40" s="423"/>
      <c r="G40" s="424"/>
      <c r="H40" s="471" t="s">
        <v>72</v>
      </c>
      <c r="I40" s="423"/>
      <c r="J40" s="424"/>
      <c r="K40" s="471" t="s">
        <v>73</v>
      </c>
      <c r="L40" s="423"/>
      <c r="M40" s="424"/>
      <c r="N40" s="471" t="s">
        <v>74</v>
      </c>
      <c r="O40" s="423"/>
      <c r="P40" s="424"/>
      <c r="Q40" s="471" t="s">
        <v>75</v>
      </c>
      <c r="R40" s="423"/>
      <c r="S40" s="424"/>
      <c r="T40" s="471" t="s">
        <v>76</v>
      </c>
      <c r="U40" s="423"/>
      <c r="V40" s="424"/>
      <c r="W40" s="471" t="s">
        <v>77</v>
      </c>
      <c r="X40" s="423"/>
      <c r="Y40" s="424"/>
      <c r="Z40" s="471" t="s">
        <v>78</v>
      </c>
      <c r="AA40" s="423"/>
      <c r="AB40" s="424"/>
      <c r="AC40" s="471" t="s">
        <v>79</v>
      </c>
      <c r="AD40" s="423"/>
      <c r="AE40" s="424"/>
      <c r="AF40" s="471" t="s">
        <v>80</v>
      </c>
      <c r="AG40" s="423"/>
      <c r="AH40" s="424"/>
      <c r="AI40" s="471" t="s">
        <v>81</v>
      </c>
      <c r="AJ40" s="423"/>
      <c r="AK40" s="424"/>
    </row>
    <row r="41" spans="1:37" ht="15.75" customHeight="1">
      <c r="A41" s="282" t="s">
        <v>82</v>
      </c>
      <c r="B41" s="283" t="s">
        <v>83</v>
      </c>
      <c r="C41" s="284" t="s">
        <v>84</v>
      </c>
      <c r="D41" s="284" t="s">
        <v>85</v>
      </c>
      <c r="E41" s="283" t="s">
        <v>83</v>
      </c>
      <c r="F41" s="284" t="s">
        <v>84</v>
      </c>
      <c r="G41" s="284" t="s">
        <v>85</v>
      </c>
      <c r="H41" s="283" t="s">
        <v>83</v>
      </c>
      <c r="I41" s="284" t="s">
        <v>84</v>
      </c>
      <c r="J41" s="284" t="s">
        <v>85</v>
      </c>
      <c r="K41" s="283" t="s">
        <v>83</v>
      </c>
      <c r="L41" s="284" t="s">
        <v>84</v>
      </c>
      <c r="M41" s="284" t="s">
        <v>85</v>
      </c>
      <c r="N41" s="283" t="s">
        <v>83</v>
      </c>
      <c r="O41" s="284" t="s">
        <v>84</v>
      </c>
      <c r="P41" s="284" t="s">
        <v>85</v>
      </c>
      <c r="Q41" s="283" t="s">
        <v>83</v>
      </c>
      <c r="R41" s="284" t="s">
        <v>84</v>
      </c>
      <c r="S41" s="284" t="s">
        <v>85</v>
      </c>
      <c r="T41" s="283" t="s">
        <v>83</v>
      </c>
      <c r="U41" s="284" t="s">
        <v>84</v>
      </c>
      <c r="V41" s="284" t="s">
        <v>85</v>
      </c>
      <c r="W41" s="283" t="s">
        <v>83</v>
      </c>
      <c r="X41" s="284" t="s">
        <v>84</v>
      </c>
      <c r="Y41" s="284" t="s">
        <v>85</v>
      </c>
      <c r="Z41" s="283" t="s">
        <v>83</v>
      </c>
      <c r="AA41" s="284" t="s">
        <v>84</v>
      </c>
      <c r="AB41" s="284" t="s">
        <v>85</v>
      </c>
      <c r="AC41" s="283" t="s">
        <v>83</v>
      </c>
      <c r="AD41" s="284" t="s">
        <v>84</v>
      </c>
      <c r="AE41" s="284" t="s">
        <v>85</v>
      </c>
      <c r="AF41" s="283" t="s">
        <v>83</v>
      </c>
      <c r="AG41" s="284" t="s">
        <v>84</v>
      </c>
      <c r="AH41" s="284" t="s">
        <v>85</v>
      </c>
      <c r="AI41" s="283" t="s">
        <v>83</v>
      </c>
      <c r="AJ41" s="284" t="s">
        <v>84</v>
      </c>
      <c r="AK41" s="284" t="s">
        <v>85</v>
      </c>
    </row>
    <row r="42" spans="1:37" ht="15.75" customHeight="1">
      <c r="A42" s="282"/>
      <c r="B42" s="285"/>
      <c r="C42" s="78"/>
      <c r="D42" s="286"/>
      <c r="E42" s="206"/>
      <c r="F42" s="81"/>
      <c r="G42" s="203"/>
      <c r="H42" s="285"/>
      <c r="I42" s="78"/>
      <c r="J42" s="286"/>
      <c r="K42" s="206"/>
      <c r="L42" s="81"/>
      <c r="M42" s="203"/>
      <c r="N42" s="285"/>
      <c r="O42" s="78"/>
      <c r="P42" s="286"/>
      <c r="Q42" s="206"/>
      <c r="R42" s="81"/>
      <c r="S42" s="203"/>
      <c r="T42" s="285"/>
      <c r="U42" s="78"/>
      <c r="V42" s="286"/>
      <c r="W42" s="206"/>
      <c r="X42" s="81"/>
      <c r="Y42" s="203"/>
      <c r="Z42" s="285"/>
      <c r="AA42" s="78"/>
      <c r="AB42" s="286"/>
      <c r="AC42" s="206"/>
      <c r="AD42" s="81"/>
      <c r="AE42" s="203"/>
      <c r="AF42" s="285"/>
      <c r="AG42" s="78"/>
      <c r="AH42" s="286"/>
      <c r="AI42" s="206"/>
      <c r="AJ42" s="81"/>
      <c r="AK42" s="203"/>
    </row>
    <row r="43" spans="1:37" ht="15.75" customHeight="1">
      <c r="A43" s="287" t="s">
        <v>18</v>
      </c>
      <c r="B43" s="288"/>
      <c r="C43" s="88">
        <f>'Lista de precios'!C7</f>
        <v>1114.3125</v>
      </c>
      <c r="D43" s="89">
        <f t="shared" ref="D43:D65" si="1">B43*C43</f>
        <v>0</v>
      </c>
      <c r="E43" s="288"/>
      <c r="F43" s="88">
        <f>'Lista de precios'!C7</f>
        <v>1114.3125</v>
      </c>
      <c r="G43" s="89">
        <f t="shared" ref="G43:G65" si="2">F43*E43</f>
        <v>0</v>
      </c>
      <c r="H43" s="288"/>
      <c r="I43" s="88">
        <f>'Lista de precios'!E7</f>
        <v>0</v>
      </c>
      <c r="J43" s="89">
        <f t="shared" ref="J43:J65" si="3">H43*I43</f>
        <v>0</v>
      </c>
      <c r="K43" s="288"/>
      <c r="L43" s="88">
        <f>'Lista de precios'!E7</f>
        <v>0</v>
      </c>
      <c r="M43" s="89">
        <f t="shared" ref="M43:M65" si="4">L43*K43</f>
        <v>0</v>
      </c>
      <c r="N43" s="288"/>
      <c r="O43" s="88">
        <f>'Lista de precios'!G7</f>
        <v>0</v>
      </c>
      <c r="P43" s="89">
        <f t="shared" ref="P43:P65" si="5">N43*O43</f>
        <v>0</v>
      </c>
      <c r="Q43" s="288"/>
      <c r="R43" s="88">
        <f>'Lista de precios'!G7</f>
        <v>0</v>
      </c>
      <c r="S43" s="89">
        <f t="shared" ref="S43:S65" si="6">R43*Q43</f>
        <v>0</v>
      </c>
      <c r="T43" s="288"/>
      <c r="U43" s="88">
        <f>'Lista de precios'!I7</f>
        <v>0</v>
      </c>
      <c r="V43" s="89">
        <f t="shared" ref="V43:V66" si="7">T43*U43</f>
        <v>0</v>
      </c>
      <c r="W43" s="288"/>
      <c r="X43" s="88">
        <f t="shared" ref="X43:X66" si="8">U43</f>
        <v>0</v>
      </c>
      <c r="Y43" s="89">
        <f t="shared" ref="Y43:Y66" si="9">X43*W43</f>
        <v>0</v>
      </c>
      <c r="Z43" s="288"/>
      <c r="AA43" s="88">
        <f>'Lista de precios'!K7</f>
        <v>0</v>
      </c>
      <c r="AB43" s="89">
        <f t="shared" ref="AB43:AB66" si="10">Z43*AA43</f>
        <v>0</v>
      </c>
      <c r="AC43" s="288"/>
      <c r="AD43" s="88">
        <f t="shared" ref="AD43:AD66" si="11">AA43</f>
        <v>0</v>
      </c>
      <c r="AE43" s="89">
        <f t="shared" ref="AE43:AE66" si="12">AD43*AC43</f>
        <v>0</v>
      </c>
      <c r="AF43" s="288"/>
      <c r="AG43" s="88">
        <f>'Lista de precios'!M7</f>
        <v>0</v>
      </c>
      <c r="AH43" s="89">
        <f t="shared" ref="AH43:AH66" si="13">AF43*AG43</f>
        <v>0</v>
      </c>
      <c r="AI43" s="288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87" t="s">
        <v>19</v>
      </c>
      <c r="B44" s="288"/>
      <c r="C44" s="88">
        <f>'Lista de precios'!C8</f>
        <v>1231.05</v>
      </c>
      <c r="D44" s="89">
        <f t="shared" si="1"/>
        <v>0</v>
      </c>
      <c r="E44" s="288"/>
      <c r="F44" s="88">
        <f>'Lista de precios'!C8</f>
        <v>1231.05</v>
      </c>
      <c r="G44" s="89">
        <f t="shared" si="2"/>
        <v>0</v>
      </c>
      <c r="H44" s="288"/>
      <c r="I44" s="88">
        <f>'Lista de precios'!E8</f>
        <v>0</v>
      </c>
      <c r="J44" s="89">
        <f t="shared" si="3"/>
        <v>0</v>
      </c>
      <c r="K44" s="288"/>
      <c r="L44" s="88">
        <f>'Lista de precios'!E8</f>
        <v>0</v>
      </c>
      <c r="M44" s="89">
        <f t="shared" si="4"/>
        <v>0</v>
      </c>
      <c r="N44" s="288"/>
      <c r="O44" s="88">
        <f>'Lista de precios'!G8</f>
        <v>0</v>
      </c>
      <c r="P44" s="89">
        <f t="shared" si="5"/>
        <v>0</v>
      </c>
      <c r="Q44" s="288"/>
      <c r="R44" s="88">
        <f>'Lista de precios'!G8</f>
        <v>0</v>
      </c>
      <c r="S44" s="89">
        <f t="shared" si="6"/>
        <v>0</v>
      </c>
      <c r="T44" s="288"/>
      <c r="U44" s="88">
        <f>'Lista de precios'!I8</f>
        <v>0</v>
      </c>
      <c r="V44" s="89">
        <f t="shared" si="7"/>
        <v>0</v>
      </c>
      <c r="W44" s="288"/>
      <c r="X44" s="88">
        <f t="shared" si="8"/>
        <v>0</v>
      </c>
      <c r="Y44" s="89">
        <f t="shared" si="9"/>
        <v>0</v>
      </c>
      <c r="Z44" s="288"/>
      <c r="AA44" s="88">
        <f>'Lista de precios'!K8</f>
        <v>0</v>
      </c>
      <c r="AB44" s="89">
        <f t="shared" si="10"/>
        <v>0</v>
      </c>
      <c r="AC44" s="288"/>
      <c r="AD44" s="88">
        <f t="shared" si="11"/>
        <v>0</v>
      </c>
      <c r="AE44" s="89">
        <f t="shared" si="12"/>
        <v>0</v>
      </c>
      <c r="AF44" s="288"/>
      <c r="AG44" s="88">
        <f>'Lista de precios'!M8</f>
        <v>0</v>
      </c>
      <c r="AH44" s="89">
        <f t="shared" si="13"/>
        <v>0</v>
      </c>
      <c r="AI44" s="288"/>
      <c r="AJ44" s="88">
        <f t="shared" si="14"/>
        <v>0</v>
      </c>
      <c r="AK44" s="89">
        <f t="shared" si="15"/>
        <v>0</v>
      </c>
    </row>
    <row r="45" spans="1:37" ht="15.75" customHeight="1">
      <c r="A45" s="287" t="s">
        <v>20</v>
      </c>
      <c r="B45" s="288"/>
      <c r="C45" s="88">
        <f>'Lista de precios'!C9</f>
        <v>1273.5</v>
      </c>
      <c r="D45" s="89">
        <f t="shared" si="1"/>
        <v>0</v>
      </c>
      <c r="E45" s="288"/>
      <c r="F45" s="88">
        <f>'Lista de precios'!C9</f>
        <v>1273.5</v>
      </c>
      <c r="G45" s="89">
        <f t="shared" si="2"/>
        <v>0</v>
      </c>
      <c r="H45" s="288"/>
      <c r="I45" s="88">
        <f>'Lista de precios'!E9</f>
        <v>0</v>
      </c>
      <c r="J45" s="89">
        <f t="shared" si="3"/>
        <v>0</v>
      </c>
      <c r="K45" s="288"/>
      <c r="L45" s="88">
        <f>'Lista de precios'!E9</f>
        <v>0</v>
      </c>
      <c r="M45" s="89">
        <f t="shared" si="4"/>
        <v>0</v>
      </c>
      <c r="N45" s="288"/>
      <c r="O45" s="88">
        <f>'Lista de precios'!G9</f>
        <v>0</v>
      </c>
      <c r="P45" s="89">
        <f t="shared" si="5"/>
        <v>0</v>
      </c>
      <c r="Q45" s="288"/>
      <c r="R45" s="88">
        <f>'Lista de precios'!G9</f>
        <v>0</v>
      </c>
      <c r="S45" s="89">
        <f t="shared" si="6"/>
        <v>0</v>
      </c>
      <c r="T45" s="288"/>
      <c r="U45" s="88">
        <f>'Lista de precios'!I9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precios'!K9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precios'!M9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21</v>
      </c>
      <c r="B46" s="288"/>
      <c r="C46" s="88">
        <f>'Lista de precios'!C10</f>
        <v>4775.625</v>
      </c>
      <c r="D46" s="89">
        <f t="shared" si="1"/>
        <v>0</v>
      </c>
      <c r="E46" s="288"/>
      <c r="F46" s="88">
        <f>'Lista de precios'!C10</f>
        <v>4775.625</v>
      </c>
      <c r="G46" s="89">
        <f t="shared" si="2"/>
        <v>0</v>
      </c>
      <c r="H46" s="288"/>
      <c r="I46" s="88">
        <f>'Lista de precios'!E10</f>
        <v>0</v>
      </c>
      <c r="J46" s="89">
        <f t="shared" si="3"/>
        <v>0</v>
      </c>
      <c r="K46" s="288"/>
      <c r="L46" s="88">
        <f>'Lista de precios'!E10</f>
        <v>0</v>
      </c>
      <c r="M46" s="89">
        <f t="shared" si="4"/>
        <v>0</v>
      </c>
      <c r="N46" s="288"/>
      <c r="O46" s="88">
        <f>'Lista de precios'!G10</f>
        <v>0</v>
      </c>
      <c r="P46" s="89">
        <f t="shared" si="5"/>
        <v>0</v>
      </c>
      <c r="Q46" s="288"/>
      <c r="R46" s="88">
        <f>'Lista de precios'!G10</f>
        <v>0</v>
      </c>
      <c r="S46" s="89">
        <f t="shared" si="6"/>
        <v>0</v>
      </c>
      <c r="T46" s="288"/>
      <c r="U46" s="88">
        <f>'Lista de precios'!I10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precios'!K10</f>
        <v>0</v>
      </c>
      <c r="AB46" s="89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precios'!M10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22</v>
      </c>
      <c r="B47" s="288"/>
      <c r="C47" s="88">
        <f>'Lista de precios'!C11</f>
        <v>4775.625</v>
      </c>
      <c r="D47" s="98">
        <f t="shared" si="1"/>
        <v>0</v>
      </c>
      <c r="E47" s="288"/>
      <c r="F47" s="88">
        <f>'Lista de precios'!C11</f>
        <v>4775.625</v>
      </c>
      <c r="G47" s="89">
        <f t="shared" si="2"/>
        <v>0</v>
      </c>
      <c r="H47" s="288"/>
      <c r="I47" s="88">
        <f>'Lista de precios'!E11</f>
        <v>0</v>
      </c>
      <c r="J47" s="98">
        <f t="shared" si="3"/>
        <v>0</v>
      </c>
      <c r="K47" s="288"/>
      <c r="L47" s="88">
        <f>'Lista de precios'!E11</f>
        <v>0</v>
      </c>
      <c r="M47" s="89">
        <f t="shared" si="4"/>
        <v>0</v>
      </c>
      <c r="N47" s="288"/>
      <c r="O47" s="88">
        <f>'Lista de precios'!G11</f>
        <v>0</v>
      </c>
      <c r="P47" s="98">
        <f t="shared" si="5"/>
        <v>0</v>
      </c>
      <c r="Q47" s="288"/>
      <c r="R47" s="88">
        <f>'Lista de precios'!G11</f>
        <v>0</v>
      </c>
      <c r="S47" s="89">
        <f t="shared" si="6"/>
        <v>0</v>
      </c>
      <c r="T47" s="288"/>
      <c r="U47" s="88">
        <f>'Lista de precios'!I11</f>
        <v>0</v>
      </c>
      <c r="V47" s="98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precios'!K11</f>
        <v>0</v>
      </c>
      <c r="AB47" s="98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precios'!M11</f>
        <v>0</v>
      </c>
      <c r="AH47" s="98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23</v>
      </c>
      <c r="B48" s="288"/>
      <c r="C48" s="88">
        <f>'Lista de precios'!C12</f>
        <v>4987.875</v>
      </c>
      <c r="D48" s="98">
        <f t="shared" si="1"/>
        <v>0</v>
      </c>
      <c r="E48" s="288"/>
      <c r="F48" s="88">
        <f>'Lista de precios'!C12</f>
        <v>4987.875</v>
      </c>
      <c r="G48" s="89">
        <f t="shared" si="2"/>
        <v>0</v>
      </c>
      <c r="H48" s="288"/>
      <c r="I48" s="88">
        <f>'Lista de precios'!E12</f>
        <v>0</v>
      </c>
      <c r="J48" s="98">
        <f t="shared" si="3"/>
        <v>0</v>
      </c>
      <c r="K48" s="288"/>
      <c r="L48" s="88">
        <f>'Lista de precios'!E12</f>
        <v>0</v>
      </c>
      <c r="M48" s="89">
        <f t="shared" si="4"/>
        <v>0</v>
      </c>
      <c r="N48" s="288"/>
      <c r="O48" s="88">
        <f>'Lista de precios'!G12</f>
        <v>0</v>
      </c>
      <c r="P48" s="98">
        <f t="shared" si="5"/>
        <v>0</v>
      </c>
      <c r="Q48" s="288"/>
      <c r="R48" s="88">
        <f>'Lista de precios'!G12</f>
        <v>0</v>
      </c>
      <c r="S48" s="89">
        <f t="shared" si="6"/>
        <v>0</v>
      </c>
      <c r="T48" s="288"/>
      <c r="U48" s="88">
        <f>'Lista de precios'!I12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precios'!K12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precios'!M12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24</v>
      </c>
      <c r="B49" s="288"/>
      <c r="C49" s="88">
        <f>'Lista de precios'!C13</f>
        <v>477.5625</v>
      </c>
      <c r="D49" s="98">
        <f t="shared" si="1"/>
        <v>0</v>
      </c>
      <c r="E49" s="288"/>
      <c r="F49" s="88">
        <f>'Lista de precios'!C13</f>
        <v>477.5625</v>
      </c>
      <c r="G49" s="89">
        <f t="shared" si="2"/>
        <v>0</v>
      </c>
      <c r="H49" s="288"/>
      <c r="I49" s="88">
        <f>'Lista de precios'!E13</f>
        <v>0</v>
      </c>
      <c r="J49" s="98">
        <f t="shared" si="3"/>
        <v>0</v>
      </c>
      <c r="K49" s="288"/>
      <c r="L49" s="88">
        <f>'Lista de precios'!E13</f>
        <v>0</v>
      </c>
      <c r="M49" s="89">
        <f t="shared" si="4"/>
        <v>0</v>
      </c>
      <c r="N49" s="288"/>
      <c r="O49" s="88">
        <f>'Lista de precios'!G13</f>
        <v>0</v>
      </c>
      <c r="P49" s="98">
        <f t="shared" si="5"/>
        <v>0</v>
      </c>
      <c r="Q49" s="288"/>
      <c r="R49" s="88">
        <f>'Lista de precios'!G13</f>
        <v>0</v>
      </c>
      <c r="S49" s="89">
        <f t="shared" si="6"/>
        <v>0</v>
      </c>
      <c r="T49" s="288"/>
      <c r="U49" s="88">
        <f>'Lista de precios'!I13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precios'!K13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precios'!M13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25</v>
      </c>
      <c r="B50" s="288"/>
      <c r="C50" s="88">
        <f>'Lista de precios'!C14</f>
        <v>742.875</v>
      </c>
      <c r="D50" s="98">
        <f t="shared" si="1"/>
        <v>0</v>
      </c>
      <c r="E50" s="288"/>
      <c r="F50" s="88">
        <f>'Lista de precios'!C14</f>
        <v>742.875</v>
      </c>
      <c r="G50" s="89">
        <f t="shared" si="2"/>
        <v>0</v>
      </c>
      <c r="H50" s="288"/>
      <c r="I50" s="88">
        <f>'Lista de precios'!E14</f>
        <v>0</v>
      </c>
      <c r="J50" s="98">
        <f t="shared" si="3"/>
        <v>0</v>
      </c>
      <c r="K50" s="288"/>
      <c r="L50" s="88">
        <f>'Lista de precios'!E14</f>
        <v>0</v>
      </c>
      <c r="M50" s="89">
        <f t="shared" si="4"/>
        <v>0</v>
      </c>
      <c r="N50" s="288"/>
      <c r="O50" s="88">
        <f>'Lista de precios'!G14</f>
        <v>0</v>
      </c>
      <c r="P50" s="98">
        <f t="shared" si="5"/>
        <v>0</v>
      </c>
      <c r="Q50" s="288"/>
      <c r="R50" s="88">
        <f>'Lista de precios'!G14</f>
        <v>0</v>
      </c>
      <c r="S50" s="89">
        <f t="shared" si="6"/>
        <v>0</v>
      </c>
      <c r="T50" s="288"/>
      <c r="U50" s="88">
        <f>'Lista de precios'!I14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precios'!K14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precios'!M14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26</v>
      </c>
      <c r="B51" s="288"/>
      <c r="C51" s="88">
        <f>'Lista de precios'!C15</f>
        <v>2207.4</v>
      </c>
      <c r="D51" s="98">
        <f t="shared" si="1"/>
        <v>0</v>
      </c>
      <c r="E51" s="288"/>
      <c r="F51" s="88">
        <f>'Lista de precios'!C15</f>
        <v>2207.4</v>
      </c>
      <c r="G51" s="89">
        <f t="shared" si="2"/>
        <v>0</v>
      </c>
      <c r="H51" s="288"/>
      <c r="I51" s="88">
        <f>'Lista de precios'!E15</f>
        <v>0</v>
      </c>
      <c r="J51" s="98">
        <f t="shared" si="3"/>
        <v>0</v>
      </c>
      <c r="K51" s="288"/>
      <c r="L51" s="88">
        <f>'Lista de precios'!E15</f>
        <v>0</v>
      </c>
      <c r="M51" s="89">
        <f t="shared" si="4"/>
        <v>0</v>
      </c>
      <c r="N51" s="288"/>
      <c r="O51" s="88">
        <f>'Lista de precios'!G15</f>
        <v>0</v>
      </c>
      <c r="P51" s="98">
        <f t="shared" si="5"/>
        <v>0</v>
      </c>
      <c r="Q51" s="288"/>
      <c r="R51" s="88">
        <f>'Lista de precios'!G15</f>
        <v>0</v>
      </c>
      <c r="S51" s="89">
        <f t="shared" si="6"/>
        <v>0</v>
      </c>
      <c r="T51" s="288"/>
      <c r="U51" s="88">
        <f>'Lista de precios'!I15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precios'!K15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precios'!M15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27</v>
      </c>
      <c r="B52" s="288"/>
      <c r="C52" s="88">
        <f>'Lista de precios'!C16</f>
        <v>4733.1750000000002</v>
      </c>
      <c r="D52" s="98">
        <f t="shared" si="1"/>
        <v>0</v>
      </c>
      <c r="E52" s="288"/>
      <c r="F52" s="88">
        <f>'Lista de precios'!C16</f>
        <v>4733.1750000000002</v>
      </c>
      <c r="G52" s="89">
        <f t="shared" si="2"/>
        <v>0</v>
      </c>
      <c r="H52" s="288"/>
      <c r="I52" s="88">
        <f>'Lista de precios'!E16</f>
        <v>0</v>
      </c>
      <c r="J52" s="98">
        <f t="shared" si="3"/>
        <v>0</v>
      </c>
      <c r="K52" s="288"/>
      <c r="L52" s="88">
        <f>'Lista de precios'!E16</f>
        <v>0</v>
      </c>
      <c r="M52" s="89">
        <f t="shared" si="4"/>
        <v>0</v>
      </c>
      <c r="N52" s="288"/>
      <c r="O52" s="88">
        <f>'Lista de precios'!G16</f>
        <v>0</v>
      </c>
      <c r="P52" s="98">
        <f t="shared" si="5"/>
        <v>0</v>
      </c>
      <c r="Q52" s="288"/>
      <c r="R52" s="88">
        <f>'Lista de precios'!G16</f>
        <v>0</v>
      </c>
      <c r="S52" s="89">
        <f t="shared" si="6"/>
        <v>0</v>
      </c>
      <c r="T52" s="288"/>
      <c r="U52" s="88">
        <f>'Lista de precios'!I16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precios'!K16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precios'!M16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28</v>
      </c>
      <c r="B53" s="288"/>
      <c r="C53" s="88">
        <f>'Lista de precios'!C17</f>
        <v>742.875</v>
      </c>
      <c r="D53" s="98">
        <f t="shared" si="1"/>
        <v>0</v>
      </c>
      <c r="E53" s="288"/>
      <c r="F53" s="88">
        <f>'Lista de precios'!C17</f>
        <v>742.875</v>
      </c>
      <c r="G53" s="89">
        <f t="shared" si="2"/>
        <v>0</v>
      </c>
      <c r="H53" s="288"/>
      <c r="I53" s="88">
        <f>'Lista de precios'!E17</f>
        <v>0</v>
      </c>
      <c r="J53" s="98">
        <f t="shared" si="3"/>
        <v>0</v>
      </c>
      <c r="K53" s="288"/>
      <c r="L53" s="88">
        <f>'Lista de precios'!E17</f>
        <v>0</v>
      </c>
      <c r="M53" s="89">
        <f t="shared" si="4"/>
        <v>0</v>
      </c>
      <c r="N53" s="288"/>
      <c r="O53" s="88">
        <f>'Lista de precios'!G17</f>
        <v>0</v>
      </c>
      <c r="P53" s="98">
        <f t="shared" si="5"/>
        <v>0</v>
      </c>
      <c r="Q53" s="288"/>
      <c r="R53" s="88">
        <f>'Lista de precios'!G17</f>
        <v>0</v>
      </c>
      <c r="S53" s="89">
        <f t="shared" si="6"/>
        <v>0</v>
      </c>
      <c r="T53" s="288"/>
      <c r="U53" s="88">
        <f>'Lista de precios'!I17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precios'!K17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precios'!M17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29</v>
      </c>
      <c r="B54" s="288"/>
      <c r="C54" s="88">
        <f>'Lista de precios'!C18</f>
        <v>3289.875</v>
      </c>
      <c r="D54" s="98">
        <f t="shared" si="1"/>
        <v>0</v>
      </c>
      <c r="E54" s="288"/>
      <c r="F54" s="88">
        <f>'Lista de precios'!C18</f>
        <v>3289.875</v>
      </c>
      <c r="G54" s="89">
        <f t="shared" si="2"/>
        <v>0</v>
      </c>
      <c r="H54" s="288"/>
      <c r="I54" s="88">
        <f>'Lista de precios'!E18</f>
        <v>0</v>
      </c>
      <c r="J54" s="98">
        <f t="shared" si="3"/>
        <v>0</v>
      </c>
      <c r="K54" s="288"/>
      <c r="L54" s="88">
        <f>'Lista de precios'!E18</f>
        <v>0</v>
      </c>
      <c r="M54" s="89">
        <f t="shared" si="4"/>
        <v>0</v>
      </c>
      <c r="N54" s="288"/>
      <c r="O54" s="88">
        <f>'Lista de precios'!G18</f>
        <v>0</v>
      </c>
      <c r="P54" s="98">
        <f t="shared" si="5"/>
        <v>0</v>
      </c>
      <c r="Q54" s="288"/>
      <c r="R54" s="88">
        <f>'Lista de precios'!G18</f>
        <v>0</v>
      </c>
      <c r="S54" s="89">
        <f t="shared" si="6"/>
        <v>0</v>
      </c>
      <c r="T54" s="288"/>
      <c r="U54" s="88">
        <f>'Lista de precios'!I18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precios'!K18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precios'!M18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30</v>
      </c>
      <c r="B55" s="288"/>
      <c r="C55" s="88">
        <f>'Lista de precios'!C19</f>
        <v>530.625</v>
      </c>
      <c r="D55" s="98">
        <f t="shared" si="1"/>
        <v>0</v>
      </c>
      <c r="E55" s="288"/>
      <c r="F55" s="88">
        <f>'Lista de precios'!C19</f>
        <v>530.625</v>
      </c>
      <c r="G55" s="89">
        <f t="shared" si="2"/>
        <v>0</v>
      </c>
      <c r="H55" s="288"/>
      <c r="I55" s="88">
        <f>'Lista de precios'!E19</f>
        <v>0</v>
      </c>
      <c r="J55" s="98">
        <f t="shared" si="3"/>
        <v>0</v>
      </c>
      <c r="K55" s="288"/>
      <c r="L55" s="88">
        <f>'Lista de precios'!E19</f>
        <v>0</v>
      </c>
      <c r="M55" s="89">
        <f t="shared" si="4"/>
        <v>0</v>
      </c>
      <c r="N55" s="288"/>
      <c r="O55" s="88">
        <f>'Lista de precios'!G19</f>
        <v>0</v>
      </c>
      <c r="P55" s="98">
        <f t="shared" si="5"/>
        <v>0</v>
      </c>
      <c r="Q55" s="288"/>
      <c r="R55" s="88">
        <f>'Lista de precios'!G19</f>
        <v>0</v>
      </c>
      <c r="S55" s="89">
        <f t="shared" si="6"/>
        <v>0</v>
      </c>
      <c r="T55" s="288"/>
      <c r="U55" s="88">
        <f>'Lista de precios'!I19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precios'!K19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precios'!M19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31</v>
      </c>
      <c r="B56" s="288"/>
      <c r="C56" s="88">
        <f>'Lista de precios'!C20</f>
        <v>647.36249999999995</v>
      </c>
      <c r="D56" s="98">
        <f t="shared" si="1"/>
        <v>0</v>
      </c>
      <c r="E56" s="288"/>
      <c r="F56" s="88">
        <f>'Lista de precios'!C20</f>
        <v>647.36249999999995</v>
      </c>
      <c r="G56" s="89">
        <f t="shared" si="2"/>
        <v>0</v>
      </c>
      <c r="H56" s="288"/>
      <c r="I56" s="88">
        <f>'Lista de precios'!E20</f>
        <v>0</v>
      </c>
      <c r="J56" s="98">
        <f t="shared" si="3"/>
        <v>0</v>
      </c>
      <c r="K56" s="288"/>
      <c r="L56" s="88">
        <f>'Lista de precios'!E20</f>
        <v>0</v>
      </c>
      <c r="M56" s="89">
        <f t="shared" si="4"/>
        <v>0</v>
      </c>
      <c r="N56" s="288"/>
      <c r="O56" s="88">
        <f>'Lista de precios'!G20</f>
        <v>0</v>
      </c>
      <c r="P56" s="98">
        <f t="shared" si="5"/>
        <v>0</v>
      </c>
      <c r="Q56" s="288"/>
      <c r="R56" s="88">
        <f>'Lista de precios'!G20</f>
        <v>0</v>
      </c>
      <c r="S56" s="89">
        <f t="shared" si="6"/>
        <v>0</v>
      </c>
      <c r="T56" s="288"/>
      <c r="U56" s="88">
        <f>'Lista de precios'!I20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precios'!K20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precios'!M20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32</v>
      </c>
      <c r="B57" s="288"/>
      <c r="C57" s="88">
        <f>'Lista de precios'!C21</f>
        <v>4775.625</v>
      </c>
      <c r="D57" s="98">
        <f t="shared" si="1"/>
        <v>0</v>
      </c>
      <c r="E57" s="288"/>
      <c r="F57" s="88">
        <f>'Lista de precios'!C21</f>
        <v>4775.625</v>
      </c>
      <c r="G57" s="89">
        <f t="shared" si="2"/>
        <v>0</v>
      </c>
      <c r="H57" s="288"/>
      <c r="I57" s="88">
        <f>'Lista de precios'!E21</f>
        <v>0</v>
      </c>
      <c r="J57" s="98">
        <f t="shared" si="3"/>
        <v>0</v>
      </c>
      <c r="K57" s="288"/>
      <c r="L57" s="88">
        <f>'Lista de precios'!E21</f>
        <v>0</v>
      </c>
      <c r="M57" s="89">
        <f t="shared" si="4"/>
        <v>0</v>
      </c>
      <c r="N57" s="288"/>
      <c r="O57" s="88">
        <f>'Lista de precios'!G21</f>
        <v>0</v>
      </c>
      <c r="P57" s="98">
        <f t="shared" si="5"/>
        <v>0</v>
      </c>
      <c r="Q57" s="288"/>
      <c r="R57" s="88">
        <f>'Lista de precios'!G21</f>
        <v>0</v>
      </c>
      <c r="S57" s="89">
        <f t="shared" si="6"/>
        <v>0</v>
      </c>
      <c r="T57" s="288"/>
      <c r="U57" s="88">
        <f>'Lista de precios'!I21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precios'!K21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precios'!M21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33</v>
      </c>
      <c r="B58" s="288"/>
      <c r="C58" s="88">
        <f>'Lista de precios'!C22</f>
        <v>4775.625</v>
      </c>
      <c r="D58" s="98">
        <f t="shared" si="1"/>
        <v>0</v>
      </c>
      <c r="E58" s="288"/>
      <c r="F58" s="88">
        <f>'Lista de precios'!C22</f>
        <v>4775.625</v>
      </c>
      <c r="G58" s="89">
        <f t="shared" si="2"/>
        <v>0</v>
      </c>
      <c r="H58" s="288"/>
      <c r="I58" s="88">
        <f>'Lista de precios'!E22</f>
        <v>0</v>
      </c>
      <c r="J58" s="98">
        <f t="shared" si="3"/>
        <v>0</v>
      </c>
      <c r="K58" s="288"/>
      <c r="L58" s="88">
        <f>'Lista de precios'!E22</f>
        <v>0</v>
      </c>
      <c r="M58" s="89">
        <f t="shared" si="4"/>
        <v>0</v>
      </c>
      <c r="N58" s="288"/>
      <c r="O58" s="88">
        <f>'Lista de precios'!G22</f>
        <v>0</v>
      </c>
      <c r="P58" s="98">
        <f t="shared" si="5"/>
        <v>0</v>
      </c>
      <c r="Q58" s="288"/>
      <c r="R58" s="88">
        <f>'Lista de precios'!G22</f>
        <v>0</v>
      </c>
      <c r="S58" s="89">
        <f t="shared" si="6"/>
        <v>0</v>
      </c>
      <c r="T58" s="288"/>
      <c r="U58" s="88">
        <f>'Lista de precios'!I22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precios'!K22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precios'!M22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34</v>
      </c>
      <c r="B59" s="288"/>
      <c r="C59" s="88">
        <f>'Lista de precios'!C23</f>
        <v>4775.625</v>
      </c>
      <c r="D59" s="98">
        <f t="shared" si="1"/>
        <v>0</v>
      </c>
      <c r="E59" s="288"/>
      <c r="F59" s="88">
        <f>'Lista de precios'!C23</f>
        <v>4775.625</v>
      </c>
      <c r="G59" s="89">
        <f t="shared" si="2"/>
        <v>0</v>
      </c>
      <c r="H59" s="288"/>
      <c r="I59" s="88">
        <f>'Lista de precios'!E23</f>
        <v>0</v>
      </c>
      <c r="J59" s="98">
        <f t="shared" si="3"/>
        <v>0</v>
      </c>
      <c r="K59" s="288"/>
      <c r="L59" s="88">
        <f>'Lista de precios'!E23</f>
        <v>0</v>
      </c>
      <c r="M59" s="89">
        <f t="shared" si="4"/>
        <v>0</v>
      </c>
      <c r="N59" s="288"/>
      <c r="O59" s="88">
        <f>'Lista de precios'!G23</f>
        <v>0</v>
      </c>
      <c r="P59" s="98">
        <f t="shared" si="5"/>
        <v>0</v>
      </c>
      <c r="Q59" s="288"/>
      <c r="R59" s="88">
        <f>'Lista de precios'!G23</f>
        <v>0</v>
      </c>
      <c r="S59" s="89">
        <f t="shared" si="6"/>
        <v>0</v>
      </c>
      <c r="T59" s="288"/>
      <c r="U59" s="88">
        <f>'Lista de precios'!I23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precios'!K23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precios'!M23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35</v>
      </c>
      <c r="B60" s="288"/>
      <c r="C60" s="88">
        <f>'Lista de precios'!C24</f>
        <v>4775.625</v>
      </c>
      <c r="D60" s="98">
        <f t="shared" si="1"/>
        <v>0</v>
      </c>
      <c r="E60" s="288"/>
      <c r="F60" s="88">
        <f>'Lista de precios'!C24</f>
        <v>4775.625</v>
      </c>
      <c r="G60" s="89">
        <f t="shared" si="2"/>
        <v>0</v>
      </c>
      <c r="H60" s="288"/>
      <c r="I60" s="88">
        <f>'Lista de precios'!E24</f>
        <v>0</v>
      </c>
      <c r="J60" s="98">
        <f t="shared" si="3"/>
        <v>0</v>
      </c>
      <c r="K60" s="288"/>
      <c r="L60" s="88">
        <f>'Lista de precios'!E24</f>
        <v>0</v>
      </c>
      <c r="M60" s="89">
        <f t="shared" si="4"/>
        <v>0</v>
      </c>
      <c r="N60" s="288"/>
      <c r="O60" s="88">
        <f>'Lista de precios'!G24</f>
        <v>0</v>
      </c>
      <c r="P60" s="98">
        <f t="shared" si="5"/>
        <v>0</v>
      </c>
      <c r="Q60" s="288"/>
      <c r="R60" s="88">
        <f>'Lista de precios'!G24</f>
        <v>0</v>
      </c>
      <c r="S60" s="89">
        <f t="shared" si="6"/>
        <v>0</v>
      </c>
      <c r="T60" s="288"/>
      <c r="U60" s="88">
        <f>'Lista de precios'!I24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precios'!K24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precios'!M24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36</v>
      </c>
      <c r="B61" s="288"/>
      <c r="C61" s="88">
        <f>'Lista de precios'!C25</f>
        <v>1379.625</v>
      </c>
      <c r="D61" s="98">
        <f t="shared" si="1"/>
        <v>0</v>
      </c>
      <c r="E61" s="288"/>
      <c r="F61" s="88">
        <f>'Lista de precios'!C25</f>
        <v>1379.625</v>
      </c>
      <c r="G61" s="89">
        <f t="shared" si="2"/>
        <v>0</v>
      </c>
      <c r="H61" s="288"/>
      <c r="I61" s="88">
        <f>'Lista de precios'!E25</f>
        <v>0</v>
      </c>
      <c r="J61" s="98">
        <f t="shared" si="3"/>
        <v>0</v>
      </c>
      <c r="K61" s="288"/>
      <c r="L61" s="88">
        <f>'Lista de precios'!E25</f>
        <v>0</v>
      </c>
      <c r="M61" s="89">
        <f t="shared" si="4"/>
        <v>0</v>
      </c>
      <c r="N61" s="288"/>
      <c r="O61" s="88">
        <f>'Lista de precios'!G25</f>
        <v>0</v>
      </c>
      <c r="P61" s="98">
        <f t="shared" si="5"/>
        <v>0</v>
      </c>
      <c r="Q61" s="288"/>
      <c r="R61" s="88">
        <f>'Lista de precios'!G25</f>
        <v>0</v>
      </c>
      <c r="S61" s="89">
        <f t="shared" si="6"/>
        <v>0</v>
      </c>
      <c r="T61" s="288"/>
      <c r="U61" s="88">
        <f>'Lista de precios'!I25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precios'!K25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precios'!M25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37</v>
      </c>
      <c r="B62" s="288"/>
      <c r="C62" s="88">
        <f>'Lista de precios'!C26</f>
        <v>2568.2249999999999</v>
      </c>
      <c r="D62" s="89">
        <f t="shared" si="1"/>
        <v>0</v>
      </c>
      <c r="E62" s="288"/>
      <c r="F62" s="88">
        <f>'Lista de precios'!C26</f>
        <v>2568.2249999999999</v>
      </c>
      <c r="G62" s="89">
        <f t="shared" si="2"/>
        <v>0</v>
      </c>
      <c r="H62" s="288"/>
      <c r="I62" s="88">
        <f>'Lista de precios'!E26</f>
        <v>0</v>
      </c>
      <c r="J62" s="89">
        <f t="shared" si="3"/>
        <v>0</v>
      </c>
      <c r="K62" s="288"/>
      <c r="L62" s="88">
        <f>'Lista de precios'!E26</f>
        <v>0</v>
      </c>
      <c r="M62" s="89">
        <f t="shared" si="4"/>
        <v>0</v>
      </c>
      <c r="N62" s="288"/>
      <c r="O62" s="88">
        <f>'Lista de precios'!G26</f>
        <v>0</v>
      </c>
      <c r="P62" s="89">
        <f t="shared" si="5"/>
        <v>0</v>
      </c>
      <c r="Q62" s="288"/>
      <c r="R62" s="88">
        <f>'Lista de precios'!G26</f>
        <v>0</v>
      </c>
      <c r="S62" s="89">
        <f t="shared" si="6"/>
        <v>0</v>
      </c>
      <c r="T62" s="288"/>
      <c r="U62" s="88">
        <f>'Lista de precios'!I26</f>
        <v>0</v>
      </c>
      <c r="V62" s="89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precios'!K26</f>
        <v>0</v>
      </c>
      <c r="AB62" s="89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precios'!M26</f>
        <v>0</v>
      </c>
      <c r="AH62" s="89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38</v>
      </c>
      <c r="B63" s="288"/>
      <c r="C63" s="88">
        <f>'Lista de precios'!C27</f>
        <v>51258.375</v>
      </c>
      <c r="D63" s="89">
        <f t="shared" si="1"/>
        <v>0</v>
      </c>
      <c r="E63" s="288"/>
      <c r="F63" s="88">
        <f>'Lista de precios'!C27</f>
        <v>51258.375</v>
      </c>
      <c r="G63" s="89">
        <f t="shared" si="2"/>
        <v>0</v>
      </c>
      <c r="H63" s="288"/>
      <c r="I63" s="88">
        <f>'Lista de precios'!E27</f>
        <v>0</v>
      </c>
      <c r="J63" s="89">
        <f t="shared" si="3"/>
        <v>0</v>
      </c>
      <c r="K63" s="288"/>
      <c r="L63" s="88">
        <f>'Lista de precios'!E27</f>
        <v>0</v>
      </c>
      <c r="M63" s="89">
        <f t="shared" si="4"/>
        <v>0</v>
      </c>
      <c r="N63" s="288"/>
      <c r="O63" s="88">
        <f>'Lista de precios'!G27</f>
        <v>0</v>
      </c>
      <c r="P63" s="89">
        <f t="shared" si="5"/>
        <v>0</v>
      </c>
      <c r="Q63" s="288"/>
      <c r="R63" s="88">
        <f>'Lista de precios'!G27</f>
        <v>0</v>
      </c>
      <c r="S63" s="89">
        <f t="shared" si="6"/>
        <v>0</v>
      </c>
      <c r="T63" s="288"/>
      <c r="U63" s="88">
        <f>'Lista de precios'!I27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precios'!K27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precios'!M27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39</v>
      </c>
      <c r="B64" s="288"/>
      <c r="C64" s="88">
        <f>'Lista de precios'!C28</f>
        <v>700.42500000000007</v>
      </c>
      <c r="D64" s="89">
        <f t="shared" si="1"/>
        <v>0</v>
      </c>
      <c r="E64" s="288"/>
      <c r="F64" s="88">
        <f>'Lista de precios'!C28</f>
        <v>700.42500000000007</v>
      </c>
      <c r="G64" s="89">
        <f t="shared" si="2"/>
        <v>0</v>
      </c>
      <c r="H64" s="288"/>
      <c r="I64" s="88">
        <f>'Lista de precios'!E28</f>
        <v>0</v>
      </c>
      <c r="J64" s="89">
        <f t="shared" si="3"/>
        <v>0</v>
      </c>
      <c r="K64" s="288"/>
      <c r="L64" s="88">
        <f>'Lista de precios'!E28</f>
        <v>0</v>
      </c>
      <c r="M64" s="89">
        <f t="shared" si="4"/>
        <v>0</v>
      </c>
      <c r="N64" s="288"/>
      <c r="O64" s="88">
        <f>'Lista de precios'!G28</f>
        <v>0</v>
      </c>
      <c r="P64" s="89">
        <f t="shared" si="5"/>
        <v>0</v>
      </c>
      <c r="Q64" s="288"/>
      <c r="R64" s="88">
        <f>'Lista de precios'!G28</f>
        <v>0</v>
      </c>
      <c r="S64" s="89">
        <f t="shared" si="6"/>
        <v>0</v>
      </c>
      <c r="T64" s="288"/>
      <c r="U64" s="88">
        <f>'Lista de precios'!I28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precios'!K28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precios'!M28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40</v>
      </c>
      <c r="B65" s="288"/>
      <c r="C65" s="88">
        <f>'Lista de precios'!C29</f>
        <v>26000.625</v>
      </c>
      <c r="D65" s="89">
        <f t="shared" si="1"/>
        <v>0</v>
      </c>
      <c r="E65" s="288"/>
      <c r="F65" s="88">
        <f>'Lista de precios'!C29</f>
        <v>26000.625</v>
      </c>
      <c r="G65" s="89">
        <f t="shared" si="2"/>
        <v>0</v>
      </c>
      <c r="H65" s="288"/>
      <c r="I65" s="88">
        <f>'Lista de precios'!E29</f>
        <v>0</v>
      </c>
      <c r="J65" s="89">
        <f t="shared" si="3"/>
        <v>0</v>
      </c>
      <c r="K65" s="288"/>
      <c r="L65" s="88">
        <f>'Lista de precios'!E29</f>
        <v>0</v>
      </c>
      <c r="M65" s="89">
        <f t="shared" si="4"/>
        <v>0</v>
      </c>
      <c r="N65" s="288"/>
      <c r="O65" s="88">
        <f>'Lista de precios'!G29</f>
        <v>0</v>
      </c>
      <c r="P65" s="89">
        <f t="shared" si="5"/>
        <v>0</v>
      </c>
      <c r="Q65" s="288"/>
      <c r="R65" s="88">
        <f>'Lista de precios'!G29</f>
        <v>0</v>
      </c>
      <c r="S65" s="89">
        <f t="shared" si="6"/>
        <v>0</v>
      </c>
      <c r="T65" s="288"/>
      <c r="U65" s="88">
        <f>'Lista de precios'!I29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precios'!K29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precios'!M29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308" t="s">
        <v>41</v>
      </c>
      <c r="B66" s="288"/>
      <c r="C66" s="88"/>
      <c r="D66" s="89"/>
      <c r="E66" s="288"/>
      <c r="F66" s="88"/>
      <c r="G66" s="89"/>
      <c r="H66" s="288"/>
      <c r="I66" s="88"/>
      <c r="J66" s="89"/>
      <c r="K66" s="288"/>
      <c r="L66" s="88"/>
      <c r="M66" s="89"/>
      <c r="N66" s="288"/>
      <c r="O66" s="88"/>
      <c r="P66" s="89"/>
      <c r="Q66" s="288"/>
      <c r="R66" s="88"/>
      <c r="S66" s="89"/>
      <c r="T66" s="288"/>
      <c r="U66" s="88">
        <f>'Lista de precios'!I30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precios'!K30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precios'!M30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309" t="s">
        <v>42</v>
      </c>
      <c r="B67" s="290"/>
      <c r="C67" s="104"/>
      <c r="D67" s="105"/>
      <c r="E67" s="290"/>
      <c r="F67" s="104"/>
      <c r="G67" s="105"/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104"/>
      <c r="V67" s="105"/>
      <c r="W67" s="290"/>
      <c r="X67" s="104"/>
      <c r="Y67" s="105"/>
      <c r="Z67" s="290"/>
      <c r="AA67" s="104"/>
      <c r="AB67" s="105"/>
      <c r="AC67" s="290"/>
      <c r="AD67" s="104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13" t="s">
        <v>43</v>
      </c>
      <c r="B68" s="290"/>
      <c r="C68" s="104"/>
      <c r="D68" s="105"/>
      <c r="E68" s="290"/>
      <c r="F68" s="104"/>
      <c r="G68" s="105"/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290"/>
      <c r="AD68" s="104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309" t="s">
        <v>44</v>
      </c>
      <c r="B69" s="290"/>
      <c r="C69" s="104"/>
      <c r="D69" s="105"/>
      <c r="E69" s="290"/>
      <c r="F69" s="104"/>
      <c r="G69" s="105"/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290"/>
      <c r="AD69" s="104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40" t="s">
        <v>147</v>
      </c>
      <c r="B70" s="290"/>
      <c r="C70" s="104"/>
      <c r="D70" s="105"/>
      <c r="E70" s="290"/>
      <c r="F70" s="104"/>
      <c r="G70" s="105"/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290"/>
      <c r="AD70" s="104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293" t="s">
        <v>96</v>
      </c>
      <c r="B71" s="290"/>
      <c r="C71" s="294"/>
      <c r="D71" s="236">
        <f>SUM(D43:D66)</f>
        <v>0</v>
      </c>
      <c r="E71" s="295"/>
      <c r="F71" s="296"/>
      <c r="G71" s="237">
        <f>SUM(G43:G66)</f>
        <v>0</v>
      </c>
      <c r="H71" s="290"/>
      <c r="I71" s="294"/>
      <c r="J71" s="236">
        <f>SUM(J43:J66)</f>
        <v>0</v>
      </c>
      <c r="K71" s="295"/>
      <c r="L71" s="296"/>
      <c r="M71" s="237">
        <f>SUM(M43:M66)</f>
        <v>0</v>
      </c>
      <c r="N71" s="290"/>
      <c r="O71" s="294"/>
      <c r="P71" s="236">
        <f>SUM(P43:P66)</f>
        <v>0</v>
      </c>
      <c r="Q71" s="295"/>
      <c r="R71" s="296"/>
      <c r="S71" s="237">
        <f>SUM(S43:S66)</f>
        <v>0</v>
      </c>
      <c r="T71" s="290"/>
      <c r="U71" s="294"/>
      <c r="V71" s="236">
        <f>SUM(V43:V66)</f>
        <v>0</v>
      </c>
      <c r="W71" s="295"/>
      <c r="X71" s="296"/>
      <c r="Y71" s="237">
        <f>SUM(Y43:Y66)</f>
        <v>0</v>
      </c>
      <c r="Z71" s="290"/>
      <c r="AA71" s="294"/>
      <c r="AB71" s="236">
        <f>SUM(AB43:AB66)</f>
        <v>0</v>
      </c>
      <c r="AC71" s="295"/>
      <c r="AD71" s="296"/>
      <c r="AE71" s="237">
        <f>SUM(AE43:AE66)</f>
        <v>0</v>
      </c>
      <c r="AF71" s="290"/>
      <c r="AG71" s="294"/>
      <c r="AH71" s="236">
        <f>SUM(AH43:AH66)</f>
        <v>0</v>
      </c>
      <c r="AI71" s="295"/>
      <c r="AJ71" s="296"/>
      <c r="AK71" s="237">
        <f>SUM(AK43:AK66)</f>
        <v>0</v>
      </c>
    </row>
    <row r="72" spans="1:37" ht="15.75" customHeight="1">
      <c r="A72" s="297" t="s">
        <v>97</v>
      </c>
      <c r="B72" s="456">
        <f>D71+G71</f>
        <v>0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013"/>
  <sheetViews>
    <sheetView workbookViewId="0"/>
  </sheetViews>
  <sheetFormatPr baseColWidth="10" defaultColWidth="14.42578125" defaultRowHeight="15" customHeight="1"/>
  <cols>
    <col min="1" max="1" width="22.5703125" customWidth="1"/>
    <col min="2" max="25" width="9.5703125" customWidth="1"/>
    <col min="26" max="37" width="10.7109375" customWidth="1"/>
  </cols>
  <sheetData>
    <row r="1" spans="1:37">
      <c r="A1" s="419" t="s">
        <v>68</v>
      </c>
      <c r="B1" s="420"/>
      <c r="C1" s="420"/>
    </row>
    <row r="2" spans="1:37">
      <c r="A2" s="421"/>
      <c r="B2" s="396"/>
      <c r="C2" s="396"/>
    </row>
    <row r="5" spans="1:37" ht="23.25">
      <c r="A5" s="67" t="s">
        <v>69</v>
      </c>
      <c r="D5" s="68"/>
    </row>
    <row r="6" spans="1:37" ht="15.75">
      <c r="A6" s="69"/>
      <c r="B6" s="422" t="s">
        <v>70</v>
      </c>
      <c r="C6" s="423"/>
      <c r="D6" s="424"/>
      <c r="E6" s="422" t="s">
        <v>71</v>
      </c>
      <c r="F6" s="423"/>
      <c r="G6" s="424"/>
      <c r="H6" s="425" t="s">
        <v>72</v>
      </c>
      <c r="I6" s="415"/>
      <c r="J6" s="416"/>
      <c r="K6" s="425" t="s">
        <v>73</v>
      </c>
      <c r="L6" s="415"/>
      <c r="M6" s="416"/>
      <c r="N6" s="414" t="s">
        <v>74</v>
      </c>
      <c r="O6" s="415"/>
      <c r="P6" s="416"/>
      <c r="Q6" s="414" t="s">
        <v>75</v>
      </c>
      <c r="R6" s="415"/>
      <c r="S6" s="416"/>
      <c r="T6" s="414" t="s">
        <v>76</v>
      </c>
      <c r="U6" s="415"/>
      <c r="V6" s="416"/>
      <c r="W6" s="414" t="s">
        <v>77</v>
      </c>
      <c r="X6" s="415"/>
      <c r="Y6" s="416"/>
      <c r="Z6" s="414" t="s">
        <v>78</v>
      </c>
      <c r="AA6" s="415"/>
      <c r="AB6" s="416"/>
      <c r="AC6" s="414" t="s">
        <v>79</v>
      </c>
      <c r="AD6" s="415"/>
      <c r="AE6" s="416"/>
      <c r="AF6" s="417" t="s">
        <v>80</v>
      </c>
      <c r="AG6" s="415"/>
      <c r="AH6" s="416"/>
      <c r="AI6" s="418" t="s">
        <v>81</v>
      </c>
      <c r="AJ6" s="415"/>
      <c r="AK6" s="416"/>
    </row>
    <row r="7" spans="1:37" ht="18">
      <c r="A7" s="70" t="s">
        <v>82</v>
      </c>
      <c r="B7" s="71" t="s">
        <v>83</v>
      </c>
      <c r="C7" s="72" t="s">
        <v>84</v>
      </c>
      <c r="D7" s="73" t="s">
        <v>85</v>
      </c>
      <c r="E7" s="71" t="s">
        <v>83</v>
      </c>
      <c r="F7" s="72" t="s">
        <v>84</v>
      </c>
      <c r="G7" s="73" t="s">
        <v>85</v>
      </c>
      <c r="H7" s="71" t="s">
        <v>83</v>
      </c>
      <c r="I7" s="72" t="s">
        <v>84</v>
      </c>
      <c r="J7" s="73" t="s">
        <v>85</v>
      </c>
      <c r="K7" s="71" t="s">
        <v>83</v>
      </c>
      <c r="L7" s="72" t="s">
        <v>84</v>
      </c>
      <c r="M7" s="73" t="s">
        <v>85</v>
      </c>
      <c r="N7" s="71" t="s">
        <v>83</v>
      </c>
      <c r="O7" s="72" t="s">
        <v>84</v>
      </c>
      <c r="P7" s="73" t="s">
        <v>85</v>
      </c>
      <c r="Q7" s="71" t="s">
        <v>83</v>
      </c>
      <c r="R7" s="72" t="s">
        <v>84</v>
      </c>
      <c r="S7" s="73" t="s">
        <v>85</v>
      </c>
      <c r="T7" s="71" t="s">
        <v>83</v>
      </c>
      <c r="U7" s="72" t="s">
        <v>84</v>
      </c>
      <c r="V7" s="73" t="s">
        <v>85</v>
      </c>
      <c r="W7" s="71" t="s">
        <v>83</v>
      </c>
      <c r="X7" s="72" t="s">
        <v>84</v>
      </c>
      <c r="Y7" s="73" t="s">
        <v>85</v>
      </c>
      <c r="Z7" s="71" t="s">
        <v>83</v>
      </c>
      <c r="AA7" s="72" t="s">
        <v>84</v>
      </c>
      <c r="AB7" s="73" t="s">
        <v>85</v>
      </c>
      <c r="AC7" s="71" t="s">
        <v>83</v>
      </c>
      <c r="AD7" s="72" t="s">
        <v>84</v>
      </c>
      <c r="AE7" s="73" t="s">
        <v>85</v>
      </c>
      <c r="AF7" s="74" t="s">
        <v>83</v>
      </c>
      <c r="AG7" s="75" t="s">
        <v>84</v>
      </c>
      <c r="AH7" s="76" t="s">
        <v>85</v>
      </c>
      <c r="AI7" s="76" t="s">
        <v>83</v>
      </c>
      <c r="AJ7" s="75" t="s">
        <v>84</v>
      </c>
      <c r="AK7" s="76" t="s">
        <v>85</v>
      </c>
    </row>
    <row r="8" spans="1:37" ht="18">
      <c r="A8" s="70"/>
      <c r="B8" s="77"/>
      <c r="C8" s="78"/>
      <c r="D8" s="79"/>
      <c r="E8" s="80"/>
      <c r="F8" s="81"/>
      <c r="G8" s="82"/>
      <c r="H8" s="77"/>
      <c r="I8" s="78"/>
      <c r="J8" s="79"/>
      <c r="K8" s="80"/>
      <c r="L8" s="81"/>
      <c r="M8" s="82"/>
      <c r="N8" s="77"/>
      <c r="O8" s="78"/>
      <c r="P8" s="79"/>
      <c r="Q8" s="80"/>
      <c r="R8" s="81"/>
      <c r="S8" s="82"/>
      <c r="T8" s="77"/>
      <c r="U8" s="78"/>
      <c r="V8" s="79"/>
      <c r="W8" s="80"/>
      <c r="X8" s="81"/>
      <c r="Y8" s="82"/>
      <c r="Z8" s="77"/>
      <c r="AA8" s="78"/>
      <c r="AB8" s="79"/>
      <c r="AC8" s="80"/>
      <c r="AD8" s="81"/>
      <c r="AE8" s="82"/>
      <c r="AF8" s="83"/>
      <c r="AG8" s="84"/>
      <c r="AH8" s="85"/>
      <c r="AI8" s="85"/>
      <c r="AJ8" s="84"/>
      <c r="AK8" s="85"/>
    </row>
    <row r="9" spans="1:37" ht="15.75">
      <c r="A9" s="86" t="s">
        <v>18</v>
      </c>
      <c r="B9" s="87"/>
      <c r="C9" s="88">
        <f>'Lista de precios'!C7</f>
        <v>1114.3125</v>
      </c>
      <c r="D9" s="89">
        <f t="shared" ref="D9:D31" si="0">B9*C9</f>
        <v>0</v>
      </c>
      <c r="E9" s="90">
        <v>10</v>
      </c>
      <c r="F9" s="88">
        <f>'Lista de precios'!C7</f>
        <v>1114.3125</v>
      </c>
      <c r="G9" s="89">
        <f t="shared" ref="G9:G31" si="1">F9*E9</f>
        <v>11143.125</v>
      </c>
      <c r="H9" s="90"/>
      <c r="I9" s="88">
        <f>'Lista de precios'!E7</f>
        <v>0</v>
      </c>
      <c r="J9" s="89">
        <f t="shared" ref="J9:J31" si="2">I9*H9</f>
        <v>0</v>
      </c>
      <c r="K9" s="90"/>
      <c r="L9" s="88">
        <f>'Lista de precios'!E7</f>
        <v>0</v>
      </c>
      <c r="M9" s="89">
        <f t="shared" ref="M9:M31" si="3">L9*K9</f>
        <v>0</v>
      </c>
      <c r="N9" s="90"/>
      <c r="O9" s="88">
        <f>'Lista de precios'!G7</f>
        <v>0</v>
      </c>
      <c r="P9" s="89">
        <f t="shared" ref="P9:P31" si="4">O9*N9</f>
        <v>0</v>
      </c>
      <c r="Q9" s="90"/>
      <c r="R9" s="88">
        <f>'Lista de precios'!G7</f>
        <v>0</v>
      </c>
      <c r="S9" s="89">
        <f t="shared" ref="S9:S31" si="5">R9*Q9</f>
        <v>0</v>
      </c>
      <c r="T9" s="90"/>
      <c r="U9" s="88">
        <f>'Lista de precios'!I7</f>
        <v>0</v>
      </c>
      <c r="V9" s="89">
        <f t="shared" ref="V9:V31" si="6">U9*T9</f>
        <v>0</v>
      </c>
      <c r="W9" s="87"/>
      <c r="X9" s="88">
        <f>'Lista de precios'!I7</f>
        <v>0</v>
      </c>
      <c r="Y9" s="89">
        <f t="shared" ref="Y9:Y31" si="7">X9*W9</f>
        <v>0</v>
      </c>
      <c r="Z9" s="90"/>
      <c r="AA9" s="88">
        <f>'Lista de precios'!K7</f>
        <v>0</v>
      </c>
      <c r="AB9" s="89">
        <f t="shared" ref="AB9:AB31" si="8">AA9*Z9</f>
        <v>0</v>
      </c>
      <c r="AC9" s="90"/>
      <c r="AD9" s="88">
        <f t="shared" ref="AD9:AD32" si="9">AA9</f>
        <v>0</v>
      </c>
      <c r="AE9" s="89">
        <f t="shared" ref="AE9:AE31" si="10">AD9*AC9</f>
        <v>0</v>
      </c>
      <c r="AF9" s="91"/>
      <c r="AG9" s="92">
        <f>'Lista de precios'!M7</f>
        <v>0</v>
      </c>
      <c r="AH9" s="93">
        <f t="shared" ref="AH9:AH31" si="11">AG9*AF9</f>
        <v>0</v>
      </c>
      <c r="AI9" s="94"/>
      <c r="AJ9" s="92">
        <f t="shared" ref="AJ9:AJ32" si="12">AG9</f>
        <v>0</v>
      </c>
      <c r="AK9" s="93">
        <f t="shared" ref="AK9:AK31" si="13">AJ9*AI9</f>
        <v>0</v>
      </c>
    </row>
    <row r="10" spans="1:37" ht="15.75">
      <c r="A10" s="86" t="s">
        <v>19</v>
      </c>
      <c r="B10" s="87"/>
      <c r="C10" s="88">
        <f>'Lista de precios'!C8</f>
        <v>1231.05</v>
      </c>
      <c r="D10" s="89">
        <f t="shared" si="0"/>
        <v>0</v>
      </c>
      <c r="E10" s="90">
        <v>2</v>
      </c>
      <c r="F10" s="88">
        <f>'Lista de precios'!C8</f>
        <v>1231.05</v>
      </c>
      <c r="G10" s="89">
        <f t="shared" si="1"/>
        <v>2462.1</v>
      </c>
      <c r="H10" s="87"/>
      <c r="I10" s="88">
        <f>'Lista de precios'!E8</f>
        <v>0</v>
      </c>
      <c r="J10" s="89">
        <f t="shared" si="2"/>
        <v>0</v>
      </c>
      <c r="K10" s="87"/>
      <c r="L10" s="88">
        <f>'Lista de precios'!E8</f>
        <v>0</v>
      </c>
      <c r="M10" s="89">
        <f t="shared" si="3"/>
        <v>0</v>
      </c>
      <c r="N10" s="90"/>
      <c r="O10" s="88">
        <f>'Lista de precios'!G8</f>
        <v>0</v>
      </c>
      <c r="P10" s="89">
        <f t="shared" si="4"/>
        <v>0</v>
      </c>
      <c r="Q10" s="90"/>
      <c r="R10" s="88">
        <f>'Lista de precios'!G8</f>
        <v>0</v>
      </c>
      <c r="S10" s="89">
        <f t="shared" si="5"/>
        <v>0</v>
      </c>
      <c r="T10" s="90"/>
      <c r="U10" s="88">
        <f>'Lista de precios'!I8</f>
        <v>0</v>
      </c>
      <c r="V10" s="89">
        <f t="shared" si="6"/>
        <v>0</v>
      </c>
      <c r="W10" s="87"/>
      <c r="X10" s="88">
        <f>'Lista de precios'!I8</f>
        <v>0</v>
      </c>
      <c r="Y10" s="89">
        <f t="shared" si="7"/>
        <v>0</v>
      </c>
      <c r="Z10" s="87"/>
      <c r="AA10" s="88">
        <f>'Lista de precios'!K8</f>
        <v>0</v>
      </c>
      <c r="AB10" s="89">
        <f t="shared" si="8"/>
        <v>0</v>
      </c>
      <c r="AC10" s="90"/>
      <c r="AD10" s="88">
        <f t="shared" si="9"/>
        <v>0</v>
      </c>
      <c r="AE10" s="89">
        <f t="shared" si="10"/>
        <v>0</v>
      </c>
      <c r="AF10" s="91"/>
      <c r="AG10" s="92">
        <f>'Lista de precios'!M8</f>
        <v>0</v>
      </c>
      <c r="AH10" s="93">
        <f t="shared" si="11"/>
        <v>0</v>
      </c>
      <c r="AI10" s="94"/>
      <c r="AJ10" s="92">
        <f t="shared" si="12"/>
        <v>0</v>
      </c>
      <c r="AK10" s="93">
        <f t="shared" si="13"/>
        <v>0</v>
      </c>
    </row>
    <row r="11" spans="1:37" ht="15.75">
      <c r="A11" s="86" t="s">
        <v>20</v>
      </c>
      <c r="B11" s="87"/>
      <c r="C11" s="88">
        <f>'Lista de precios'!C9</f>
        <v>1273.5</v>
      </c>
      <c r="D11" s="89">
        <f t="shared" si="0"/>
        <v>0</v>
      </c>
      <c r="E11" s="90">
        <v>1</v>
      </c>
      <c r="F11" s="88">
        <f>'Lista de precios'!C9</f>
        <v>1273.5</v>
      </c>
      <c r="G11" s="89">
        <f t="shared" si="1"/>
        <v>1273.5</v>
      </c>
      <c r="H11" s="87"/>
      <c r="I11" s="88">
        <f>'Lista de precios'!E9</f>
        <v>0</v>
      </c>
      <c r="J11" s="89">
        <f t="shared" si="2"/>
        <v>0</v>
      </c>
      <c r="K11" s="87"/>
      <c r="L11" s="88">
        <f>'Lista de precios'!E9</f>
        <v>0</v>
      </c>
      <c r="M11" s="89">
        <f t="shared" si="3"/>
        <v>0</v>
      </c>
      <c r="N11" s="87"/>
      <c r="O11" s="88">
        <f>'Lista de precios'!G9</f>
        <v>0</v>
      </c>
      <c r="P11" s="89">
        <f t="shared" si="4"/>
        <v>0</v>
      </c>
      <c r="Q11" s="87"/>
      <c r="R11" s="88">
        <f>'Lista de precios'!G9</f>
        <v>0</v>
      </c>
      <c r="S11" s="89">
        <f t="shared" si="5"/>
        <v>0</v>
      </c>
      <c r="T11" s="87"/>
      <c r="U11" s="88">
        <f>'Lista de precios'!I9</f>
        <v>0</v>
      </c>
      <c r="V11" s="89">
        <f t="shared" si="6"/>
        <v>0</v>
      </c>
      <c r="W11" s="87"/>
      <c r="X11" s="88">
        <f>'Lista de precios'!I9</f>
        <v>0</v>
      </c>
      <c r="Y11" s="89">
        <f t="shared" si="7"/>
        <v>0</v>
      </c>
      <c r="Z11" s="87"/>
      <c r="AA11" s="88">
        <f>'Lista de precios'!K9</f>
        <v>0</v>
      </c>
      <c r="AB11" s="89">
        <f t="shared" si="8"/>
        <v>0</v>
      </c>
      <c r="AC11" s="87"/>
      <c r="AD11" s="88">
        <f t="shared" si="9"/>
        <v>0</v>
      </c>
      <c r="AE11" s="89">
        <f t="shared" si="10"/>
        <v>0</v>
      </c>
      <c r="AF11" s="95"/>
      <c r="AG11" s="92">
        <f>'Lista de precios'!M9</f>
        <v>0</v>
      </c>
      <c r="AH11" s="93">
        <f t="shared" si="11"/>
        <v>0</v>
      </c>
      <c r="AI11" s="96"/>
      <c r="AJ11" s="92">
        <f t="shared" si="12"/>
        <v>0</v>
      </c>
      <c r="AK11" s="93">
        <f t="shared" si="13"/>
        <v>0</v>
      </c>
    </row>
    <row r="12" spans="1:37" ht="15.75">
      <c r="A12" s="86" t="s">
        <v>21</v>
      </c>
      <c r="B12" s="87"/>
      <c r="C12" s="88">
        <f>'Lista de precios'!C10</f>
        <v>4775.625</v>
      </c>
      <c r="D12" s="89">
        <f t="shared" si="0"/>
        <v>0</v>
      </c>
      <c r="E12" s="90"/>
      <c r="F12" s="88">
        <f>'Lista de precios'!C10</f>
        <v>4775.625</v>
      </c>
      <c r="G12" s="89">
        <f t="shared" si="1"/>
        <v>0</v>
      </c>
      <c r="H12" s="87"/>
      <c r="I12" s="88">
        <f>'Lista de precios'!E10</f>
        <v>0</v>
      </c>
      <c r="J12" s="89">
        <f t="shared" si="2"/>
        <v>0</v>
      </c>
      <c r="K12" s="87"/>
      <c r="L12" s="88">
        <f>'Lista de precios'!E10</f>
        <v>0</v>
      </c>
      <c r="M12" s="89">
        <f t="shared" si="3"/>
        <v>0</v>
      </c>
      <c r="N12" s="87"/>
      <c r="O12" s="88">
        <f>'Lista de precios'!G10</f>
        <v>0</v>
      </c>
      <c r="P12" s="89">
        <f t="shared" si="4"/>
        <v>0</v>
      </c>
      <c r="Q12" s="87"/>
      <c r="R12" s="88">
        <f>'Lista de precios'!G10</f>
        <v>0</v>
      </c>
      <c r="S12" s="89">
        <f t="shared" si="5"/>
        <v>0</v>
      </c>
      <c r="T12" s="87"/>
      <c r="U12" s="88">
        <f>'Lista de precios'!I10</f>
        <v>0</v>
      </c>
      <c r="V12" s="89">
        <f t="shared" si="6"/>
        <v>0</v>
      </c>
      <c r="W12" s="87"/>
      <c r="X12" s="88">
        <f>'Lista de precios'!I10</f>
        <v>0</v>
      </c>
      <c r="Y12" s="89">
        <f t="shared" si="7"/>
        <v>0</v>
      </c>
      <c r="Z12" s="87"/>
      <c r="AA12" s="88">
        <f>'Lista de precios'!K10</f>
        <v>0</v>
      </c>
      <c r="AB12" s="89">
        <f t="shared" si="8"/>
        <v>0</v>
      </c>
      <c r="AC12" s="87"/>
      <c r="AD12" s="88">
        <f t="shared" si="9"/>
        <v>0</v>
      </c>
      <c r="AE12" s="89">
        <f t="shared" si="10"/>
        <v>0</v>
      </c>
      <c r="AF12" s="95"/>
      <c r="AG12" s="92">
        <f>'Lista de precios'!M10</f>
        <v>0</v>
      </c>
      <c r="AH12" s="93">
        <f t="shared" si="11"/>
        <v>0</v>
      </c>
      <c r="AI12" s="97"/>
      <c r="AJ12" s="92">
        <f t="shared" si="12"/>
        <v>0</v>
      </c>
      <c r="AK12" s="93">
        <f t="shared" si="13"/>
        <v>0</v>
      </c>
    </row>
    <row r="13" spans="1:37" ht="15.75">
      <c r="A13" s="86" t="s">
        <v>22</v>
      </c>
      <c r="B13" s="87"/>
      <c r="C13" s="88">
        <f>'Lista de precios'!C11</f>
        <v>4775.625</v>
      </c>
      <c r="D13" s="98">
        <f t="shared" si="0"/>
        <v>0</v>
      </c>
      <c r="E13" s="99">
        <v>1</v>
      </c>
      <c r="F13" s="88">
        <f>'Lista de precios'!C11</f>
        <v>4775.625</v>
      </c>
      <c r="G13" s="89">
        <f t="shared" si="1"/>
        <v>4775.625</v>
      </c>
      <c r="H13" s="87"/>
      <c r="I13" s="88">
        <f>'Lista de precios'!E11</f>
        <v>0</v>
      </c>
      <c r="J13" s="89">
        <f t="shared" si="2"/>
        <v>0</v>
      </c>
      <c r="K13" s="100"/>
      <c r="L13" s="88">
        <f>'Lista de precios'!E11</f>
        <v>0</v>
      </c>
      <c r="M13" s="89">
        <f t="shared" si="3"/>
        <v>0</v>
      </c>
      <c r="N13" s="87"/>
      <c r="O13" s="88">
        <f>'Lista de precios'!G11</f>
        <v>0</v>
      </c>
      <c r="P13" s="89">
        <f t="shared" si="4"/>
        <v>0</v>
      </c>
      <c r="Q13" s="99"/>
      <c r="R13" s="88">
        <f>'Lista de precios'!G11</f>
        <v>0</v>
      </c>
      <c r="S13" s="89">
        <f t="shared" si="5"/>
        <v>0</v>
      </c>
      <c r="T13" s="87"/>
      <c r="U13" s="88">
        <f>'Lista de precios'!I11</f>
        <v>0</v>
      </c>
      <c r="V13" s="89">
        <f t="shared" si="6"/>
        <v>0</v>
      </c>
      <c r="W13" s="100"/>
      <c r="X13" s="88">
        <f>'Lista de precios'!I11</f>
        <v>0</v>
      </c>
      <c r="Y13" s="89">
        <f t="shared" si="7"/>
        <v>0</v>
      </c>
      <c r="Z13" s="87"/>
      <c r="AA13" s="88">
        <f>'Lista de precios'!K11</f>
        <v>0</v>
      </c>
      <c r="AB13" s="89">
        <f t="shared" si="8"/>
        <v>0</v>
      </c>
      <c r="AC13" s="100"/>
      <c r="AD13" s="88">
        <f t="shared" si="9"/>
        <v>0</v>
      </c>
      <c r="AE13" s="89">
        <f t="shared" si="10"/>
        <v>0</v>
      </c>
      <c r="AF13" s="95"/>
      <c r="AG13" s="92">
        <f>'Lista de precios'!M11</f>
        <v>0</v>
      </c>
      <c r="AH13" s="93">
        <f t="shared" si="11"/>
        <v>0</v>
      </c>
      <c r="AI13" s="92"/>
      <c r="AJ13" s="92">
        <f t="shared" si="12"/>
        <v>0</v>
      </c>
      <c r="AK13" s="93">
        <f t="shared" si="13"/>
        <v>0</v>
      </c>
    </row>
    <row r="14" spans="1:37" ht="15.75">
      <c r="A14" s="86" t="s">
        <v>23</v>
      </c>
      <c r="B14" s="87"/>
      <c r="C14" s="88">
        <f>'Lista de precios'!C12</f>
        <v>4987.875</v>
      </c>
      <c r="D14" s="98">
        <f t="shared" si="0"/>
        <v>0</v>
      </c>
      <c r="E14" s="100"/>
      <c r="F14" s="88">
        <f>'Lista de precios'!C12</f>
        <v>4987.875</v>
      </c>
      <c r="G14" s="89">
        <f t="shared" si="1"/>
        <v>0</v>
      </c>
      <c r="H14" s="87"/>
      <c r="I14" s="88">
        <f>'Lista de precios'!E12</f>
        <v>0</v>
      </c>
      <c r="J14" s="89">
        <f t="shared" si="2"/>
        <v>0</v>
      </c>
      <c r="K14" s="100"/>
      <c r="L14" s="88">
        <f>'Lista de precios'!E12</f>
        <v>0</v>
      </c>
      <c r="M14" s="89">
        <f t="shared" si="3"/>
        <v>0</v>
      </c>
      <c r="N14" s="87"/>
      <c r="O14" s="88">
        <f>'Lista de precios'!G12</f>
        <v>0</v>
      </c>
      <c r="P14" s="89">
        <f t="shared" si="4"/>
        <v>0</v>
      </c>
      <c r="Q14" s="99"/>
      <c r="R14" s="88">
        <f>'Lista de precios'!G12</f>
        <v>0</v>
      </c>
      <c r="S14" s="89">
        <f t="shared" si="5"/>
        <v>0</v>
      </c>
      <c r="T14" s="87"/>
      <c r="U14" s="88">
        <f>'Lista de precios'!I12</f>
        <v>0</v>
      </c>
      <c r="V14" s="89">
        <f t="shared" si="6"/>
        <v>0</v>
      </c>
      <c r="W14" s="100"/>
      <c r="X14" s="88">
        <f>'Lista de precios'!I12</f>
        <v>0</v>
      </c>
      <c r="Y14" s="89">
        <f t="shared" si="7"/>
        <v>0</v>
      </c>
      <c r="Z14" s="87"/>
      <c r="AA14" s="88">
        <f>'Lista de precios'!K12</f>
        <v>0</v>
      </c>
      <c r="AB14" s="89">
        <f t="shared" si="8"/>
        <v>0</v>
      </c>
      <c r="AC14" s="100"/>
      <c r="AD14" s="88">
        <f t="shared" si="9"/>
        <v>0</v>
      </c>
      <c r="AE14" s="89">
        <f t="shared" si="10"/>
        <v>0</v>
      </c>
      <c r="AF14" s="95"/>
      <c r="AG14" s="92">
        <f>'Lista de precios'!M12</f>
        <v>0</v>
      </c>
      <c r="AH14" s="93">
        <f t="shared" si="11"/>
        <v>0</v>
      </c>
      <c r="AI14" s="84"/>
      <c r="AJ14" s="92">
        <f t="shared" si="12"/>
        <v>0</v>
      </c>
      <c r="AK14" s="93">
        <f t="shared" si="13"/>
        <v>0</v>
      </c>
    </row>
    <row r="15" spans="1:37" ht="15.75">
      <c r="A15" s="86" t="s">
        <v>24</v>
      </c>
      <c r="B15" s="87"/>
      <c r="C15" s="88">
        <f>'Lista de precios'!C13</f>
        <v>477.5625</v>
      </c>
      <c r="D15" s="98">
        <f t="shared" si="0"/>
        <v>0</v>
      </c>
      <c r="E15" s="99">
        <v>5</v>
      </c>
      <c r="F15" s="88">
        <f>'Lista de precios'!C13</f>
        <v>477.5625</v>
      </c>
      <c r="G15" s="89">
        <f t="shared" si="1"/>
        <v>2387.8125</v>
      </c>
      <c r="H15" s="90"/>
      <c r="I15" s="88">
        <f>'Lista de precios'!E13</f>
        <v>0</v>
      </c>
      <c r="J15" s="89">
        <f t="shared" si="2"/>
        <v>0</v>
      </c>
      <c r="K15" s="100"/>
      <c r="L15" s="88">
        <f>'Lista de precios'!E13</f>
        <v>0</v>
      </c>
      <c r="M15" s="89">
        <f t="shared" si="3"/>
        <v>0</v>
      </c>
      <c r="N15" s="90"/>
      <c r="O15" s="88">
        <f>'Lista de precios'!G13</f>
        <v>0</v>
      </c>
      <c r="P15" s="89">
        <f t="shared" si="4"/>
        <v>0</v>
      </c>
      <c r="Q15" s="99"/>
      <c r="R15" s="88">
        <f>'Lista de precios'!G13</f>
        <v>0</v>
      </c>
      <c r="S15" s="89">
        <f t="shared" si="5"/>
        <v>0</v>
      </c>
      <c r="T15" s="90"/>
      <c r="U15" s="88">
        <f>'Lista de precios'!I13</f>
        <v>0</v>
      </c>
      <c r="V15" s="89">
        <f t="shared" si="6"/>
        <v>0</v>
      </c>
      <c r="W15" s="100"/>
      <c r="X15" s="88">
        <f>'Lista de precios'!I13</f>
        <v>0</v>
      </c>
      <c r="Y15" s="89">
        <f t="shared" si="7"/>
        <v>0</v>
      </c>
      <c r="Z15" s="87"/>
      <c r="AA15" s="88">
        <f>'Lista de precios'!K13</f>
        <v>0</v>
      </c>
      <c r="AB15" s="89">
        <f t="shared" si="8"/>
        <v>0</v>
      </c>
      <c r="AC15" s="100"/>
      <c r="AD15" s="88">
        <f t="shared" si="9"/>
        <v>0</v>
      </c>
      <c r="AE15" s="89">
        <f t="shared" si="10"/>
        <v>0</v>
      </c>
      <c r="AF15" s="101"/>
      <c r="AG15" s="92">
        <f>'Lista de precios'!M13</f>
        <v>0</v>
      </c>
      <c r="AH15" s="93">
        <f t="shared" si="11"/>
        <v>0</v>
      </c>
      <c r="AI15" s="92"/>
      <c r="AJ15" s="92">
        <f t="shared" si="12"/>
        <v>0</v>
      </c>
      <c r="AK15" s="93">
        <f t="shared" si="13"/>
        <v>0</v>
      </c>
    </row>
    <row r="16" spans="1:37" ht="15.75">
      <c r="A16" s="86" t="s">
        <v>25</v>
      </c>
      <c r="B16" s="87"/>
      <c r="C16" s="88">
        <f>'Lista de precios'!C14</f>
        <v>742.875</v>
      </c>
      <c r="D16" s="98">
        <f t="shared" si="0"/>
        <v>0</v>
      </c>
      <c r="E16" s="99">
        <v>2</v>
      </c>
      <c r="F16" s="88">
        <f>'Lista de precios'!C14</f>
        <v>742.875</v>
      </c>
      <c r="G16" s="89">
        <f t="shared" si="1"/>
        <v>1485.75</v>
      </c>
      <c r="H16" s="90"/>
      <c r="I16" s="88">
        <f>'Lista de precios'!E14</f>
        <v>0</v>
      </c>
      <c r="J16" s="89">
        <f t="shared" si="2"/>
        <v>0</v>
      </c>
      <c r="K16" s="99"/>
      <c r="L16" s="88">
        <f>'Lista de precios'!E14</f>
        <v>0</v>
      </c>
      <c r="M16" s="89">
        <f t="shared" si="3"/>
        <v>0</v>
      </c>
      <c r="N16" s="90"/>
      <c r="O16" s="88">
        <f>'Lista de precios'!G14</f>
        <v>0</v>
      </c>
      <c r="P16" s="89">
        <f t="shared" si="4"/>
        <v>0</v>
      </c>
      <c r="Q16" s="99"/>
      <c r="R16" s="88">
        <f>'Lista de precios'!G14</f>
        <v>0</v>
      </c>
      <c r="S16" s="89">
        <f t="shared" si="5"/>
        <v>0</v>
      </c>
      <c r="T16" s="87"/>
      <c r="U16" s="88">
        <f>'Lista de precios'!I14</f>
        <v>0</v>
      </c>
      <c r="V16" s="89">
        <f t="shared" si="6"/>
        <v>0</v>
      </c>
      <c r="W16" s="100"/>
      <c r="X16" s="88">
        <f>'Lista de precios'!I14</f>
        <v>0</v>
      </c>
      <c r="Y16" s="89">
        <f t="shared" si="7"/>
        <v>0</v>
      </c>
      <c r="Z16" s="87"/>
      <c r="AA16" s="88">
        <f>'Lista de precios'!K14</f>
        <v>0</v>
      </c>
      <c r="AB16" s="89">
        <f t="shared" si="8"/>
        <v>0</v>
      </c>
      <c r="AC16" s="99"/>
      <c r="AD16" s="88">
        <f t="shared" si="9"/>
        <v>0</v>
      </c>
      <c r="AE16" s="89">
        <f t="shared" si="10"/>
        <v>0</v>
      </c>
      <c r="AF16" s="101"/>
      <c r="AG16" s="92">
        <f>'Lista de precios'!M14</f>
        <v>0</v>
      </c>
      <c r="AH16" s="93">
        <f t="shared" si="11"/>
        <v>0</v>
      </c>
      <c r="AI16" s="92"/>
      <c r="AJ16" s="92">
        <f t="shared" si="12"/>
        <v>0</v>
      </c>
      <c r="AK16" s="93">
        <f t="shared" si="13"/>
        <v>0</v>
      </c>
    </row>
    <row r="17" spans="1:37" ht="15.75">
      <c r="A17" s="86" t="s">
        <v>26</v>
      </c>
      <c r="B17" s="87"/>
      <c r="C17" s="88">
        <f>'Lista de precios'!C15</f>
        <v>2207.4</v>
      </c>
      <c r="D17" s="98">
        <f t="shared" si="0"/>
        <v>0</v>
      </c>
      <c r="E17" s="99">
        <v>1</v>
      </c>
      <c r="F17" s="88">
        <f>'Lista de precios'!C15</f>
        <v>2207.4</v>
      </c>
      <c r="G17" s="89">
        <f t="shared" si="1"/>
        <v>2207.4</v>
      </c>
      <c r="H17" s="87"/>
      <c r="I17" s="88">
        <f>'Lista de precios'!E15</f>
        <v>0</v>
      </c>
      <c r="J17" s="89">
        <f t="shared" si="2"/>
        <v>0</v>
      </c>
      <c r="K17" s="100"/>
      <c r="L17" s="88">
        <f>'Lista de precios'!E15</f>
        <v>0</v>
      </c>
      <c r="M17" s="89">
        <f t="shared" si="3"/>
        <v>0</v>
      </c>
      <c r="N17" s="87"/>
      <c r="O17" s="88">
        <f>'Lista de precios'!G15</f>
        <v>0</v>
      </c>
      <c r="P17" s="89">
        <f t="shared" si="4"/>
        <v>0</v>
      </c>
      <c r="Q17" s="100"/>
      <c r="R17" s="88">
        <f>'Lista de precios'!G15</f>
        <v>0</v>
      </c>
      <c r="S17" s="89">
        <f t="shared" si="5"/>
        <v>0</v>
      </c>
      <c r="T17" s="87"/>
      <c r="U17" s="88">
        <f>'Lista de precios'!I15</f>
        <v>0</v>
      </c>
      <c r="V17" s="89">
        <f t="shared" si="6"/>
        <v>0</v>
      </c>
      <c r="W17" s="100"/>
      <c r="X17" s="88">
        <f>'Lista de precios'!I15</f>
        <v>0</v>
      </c>
      <c r="Y17" s="89">
        <f t="shared" si="7"/>
        <v>0</v>
      </c>
      <c r="Z17" s="87"/>
      <c r="AA17" s="88">
        <f>'Lista de precios'!K15</f>
        <v>0</v>
      </c>
      <c r="AB17" s="89">
        <f t="shared" si="8"/>
        <v>0</v>
      </c>
      <c r="AC17" s="100"/>
      <c r="AD17" s="88">
        <f t="shared" si="9"/>
        <v>0</v>
      </c>
      <c r="AE17" s="89">
        <f t="shared" si="10"/>
        <v>0</v>
      </c>
      <c r="AF17" s="95"/>
      <c r="AG17" s="92">
        <f>'Lista de precios'!M15</f>
        <v>0</v>
      </c>
      <c r="AH17" s="93">
        <f t="shared" si="11"/>
        <v>0</v>
      </c>
      <c r="AI17" s="92"/>
      <c r="AJ17" s="92">
        <f t="shared" si="12"/>
        <v>0</v>
      </c>
      <c r="AK17" s="93">
        <f t="shared" si="13"/>
        <v>0</v>
      </c>
    </row>
    <row r="18" spans="1:37" ht="15.75">
      <c r="A18" s="86" t="s">
        <v>27</v>
      </c>
      <c r="B18" s="87"/>
      <c r="C18" s="88">
        <f>'Lista de precios'!C16</f>
        <v>4733.1750000000002</v>
      </c>
      <c r="D18" s="98">
        <f t="shared" si="0"/>
        <v>0</v>
      </c>
      <c r="E18" s="100"/>
      <c r="F18" s="88">
        <f>'Lista de precios'!C16</f>
        <v>4733.1750000000002</v>
      </c>
      <c r="G18" s="89">
        <f t="shared" si="1"/>
        <v>0</v>
      </c>
      <c r="H18" s="87"/>
      <c r="I18" s="88">
        <f>'Lista de precios'!E16</f>
        <v>0</v>
      </c>
      <c r="J18" s="89">
        <f t="shared" si="2"/>
        <v>0</v>
      </c>
      <c r="K18" s="100"/>
      <c r="L18" s="88">
        <f>'Lista de precios'!E16</f>
        <v>0</v>
      </c>
      <c r="M18" s="89">
        <f t="shared" si="3"/>
        <v>0</v>
      </c>
      <c r="N18" s="87"/>
      <c r="O18" s="88">
        <f>'Lista de precios'!G16</f>
        <v>0</v>
      </c>
      <c r="P18" s="89">
        <f t="shared" si="4"/>
        <v>0</v>
      </c>
      <c r="Q18" s="100"/>
      <c r="R18" s="88">
        <f>'Lista de precios'!G16</f>
        <v>0</v>
      </c>
      <c r="S18" s="89">
        <f t="shared" si="5"/>
        <v>0</v>
      </c>
      <c r="T18" s="87"/>
      <c r="U18" s="88">
        <f>'Lista de precios'!I16</f>
        <v>0</v>
      </c>
      <c r="V18" s="89">
        <f t="shared" si="6"/>
        <v>0</v>
      </c>
      <c r="W18" s="100"/>
      <c r="X18" s="88">
        <f>'Lista de precios'!I16</f>
        <v>0</v>
      </c>
      <c r="Y18" s="89">
        <f t="shared" si="7"/>
        <v>0</v>
      </c>
      <c r="Z18" s="87"/>
      <c r="AA18" s="88">
        <f>'Lista de precios'!K16</f>
        <v>0</v>
      </c>
      <c r="AB18" s="89">
        <f t="shared" si="8"/>
        <v>0</v>
      </c>
      <c r="AC18" s="100"/>
      <c r="AD18" s="88">
        <f t="shared" si="9"/>
        <v>0</v>
      </c>
      <c r="AE18" s="89">
        <f t="shared" si="10"/>
        <v>0</v>
      </c>
      <c r="AF18" s="95"/>
      <c r="AG18" s="92">
        <f>'Lista de precios'!M16</f>
        <v>0</v>
      </c>
      <c r="AH18" s="93">
        <f t="shared" si="11"/>
        <v>0</v>
      </c>
      <c r="AI18" s="84"/>
      <c r="AJ18" s="92">
        <f t="shared" si="12"/>
        <v>0</v>
      </c>
      <c r="AK18" s="93">
        <f t="shared" si="13"/>
        <v>0</v>
      </c>
    </row>
    <row r="19" spans="1:37" ht="15.75">
      <c r="A19" s="86" t="s">
        <v>28</v>
      </c>
      <c r="B19" s="87"/>
      <c r="C19" s="88">
        <f>'Lista de precios'!C17</f>
        <v>742.875</v>
      </c>
      <c r="D19" s="98">
        <f t="shared" si="0"/>
        <v>0</v>
      </c>
      <c r="E19" s="99">
        <v>11</v>
      </c>
      <c r="F19" s="88">
        <f>'Lista de precios'!C17</f>
        <v>742.875</v>
      </c>
      <c r="G19" s="89">
        <f t="shared" si="1"/>
        <v>8171.625</v>
      </c>
      <c r="H19" s="90"/>
      <c r="I19" s="88">
        <f>'Lista de precios'!E17</f>
        <v>0</v>
      </c>
      <c r="J19" s="89">
        <f t="shared" si="2"/>
        <v>0</v>
      </c>
      <c r="K19" s="99"/>
      <c r="L19" s="88">
        <f>'Lista de precios'!E17</f>
        <v>0</v>
      </c>
      <c r="M19" s="89">
        <f t="shared" si="3"/>
        <v>0</v>
      </c>
      <c r="N19" s="90"/>
      <c r="O19" s="88">
        <f>'Lista de precios'!G17</f>
        <v>0</v>
      </c>
      <c r="P19" s="89">
        <f t="shared" si="4"/>
        <v>0</v>
      </c>
      <c r="Q19" s="99"/>
      <c r="R19" s="88">
        <f>'Lista de precios'!G17</f>
        <v>0</v>
      </c>
      <c r="S19" s="89">
        <f t="shared" si="5"/>
        <v>0</v>
      </c>
      <c r="T19" s="90"/>
      <c r="U19" s="88">
        <f>'Lista de precios'!I17</f>
        <v>0</v>
      </c>
      <c r="V19" s="89">
        <f t="shared" si="6"/>
        <v>0</v>
      </c>
      <c r="W19" s="100"/>
      <c r="X19" s="88">
        <f>'Lista de precios'!I17</f>
        <v>0</v>
      </c>
      <c r="Y19" s="89">
        <f t="shared" si="7"/>
        <v>0</v>
      </c>
      <c r="Z19" s="90"/>
      <c r="AA19" s="88">
        <f>'Lista de precios'!K17</f>
        <v>0</v>
      </c>
      <c r="AB19" s="89">
        <f t="shared" si="8"/>
        <v>0</v>
      </c>
      <c r="AC19" s="99"/>
      <c r="AD19" s="88">
        <f t="shared" si="9"/>
        <v>0</v>
      </c>
      <c r="AE19" s="89">
        <f t="shared" si="10"/>
        <v>0</v>
      </c>
      <c r="AF19" s="91"/>
      <c r="AG19" s="92">
        <f>'Lista de precios'!M17</f>
        <v>0</v>
      </c>
      <c r="AH19" s="93">
        <f t="shared" si="11"/>
        <v>0</v>
      </c>
      <c r="AI19" s="92"/>
      <c r="AJ19" s="92">
        <f t="shared" si="12"/>
        <v>0</v>
      </c>
      <c r="AK19" s="93">
        <f t="shared" si="13"/>
        <v>0</v>
      </c>
    </row>
    <row r="20" spans="1:37" ht="15.75">
      <c r="A20" s="86" t="s">
        <v>29</v>
      </c>
      <c r="B20" s="87"/>
      <c r="C20" s="88">
        <f>'Lista de precios'!C18</f>
        <v>3289.875</v>
      </c>
      <c r="D20" s="98">
        <f t="shared" si="0"/>
        <v>0</v>
      </c>
      <c r="E20" s="100"/>
      <c r="F20" s="88">
        <f>'Lista de precios'!C18</f>
        <v>3289.875</v>
      </c>
      <c r="G20" s="89">
        <f t="shared" si="1"/>
        <v>0</v>
      </c>
      <c r="H20" s="90"/>
      <c r="I20" s="88">
        <f>'Lista de precios'!E18</f>
        <v>0</v>
      </c>
      <c r="J20" s="89">
        <f t="shared" si="2"/>
        <v>0</v>
      </c>
      <c r="K20" s="99"/>
      <c r="L20" s="88">
        <f>'Lista de precios'!E18</f>
        <v>0</v>
      </c>
      <c r="M20" s="89">
        <f t="shared" si="3"/>
        <v>0</v>
      </c>
      <c r="N20" s="87"/>
      <c r="O20" s="88">
        <f>'Lista de precios'!G18</f>
        <v>0</v>
      </c>
      <c r="P20" s="89">
        <f t="shared" si="4"/>
        <v>0</v>
      </c>
      <c r="Q20" s="99"/>
      <c r="R20" s="88">
        <f>'Lista de precios'!G18</f>
        <v>0</v>
      </c>
      <c r="S20" s="89">
        <f t="shared" si="5"/>
        <v>0</v>
      </c>
      <c r="T20" s="87"/>
      <c r="U20" s="88">
        <f>'Lista de precios'!I18</f>
        <v>0</v>
      </c>
      <c r="V20" s="89">
        <f t="shared" si="6"/>
        <v>0</v>
      </c>
      <c r="W20" s="100"/>
      <c r="X20" s="88">
        <f>'Lista de precios'!I18</f>
        <v>0</v>
      </c>
      <c r="Y20" s="89">
        <f t="shared" si="7"/>
        <v>0</v>
      </c>
      <c r="Z20" s="87"/>
      <c r="AA20" s="88">
        <f>'Lista de precios'!K18</f>
        <v>0</v>
      </c>
      <c r="AB20" s="89">
        <f t="shared" si="8"/>
        <v>0</v>
      </c>
      <c r="AC20" s="100"/>
      <c r="AD20" s="88">
        <f t="shared" si="9"/>
        <v>0</v>
      </c>
      <c r="AE20" s="89">
        <f t="shared" si="10"/>
        <v>0</v>
      </c>
      <c r="AF20" s="91"/>
      <c r="AG20" s="92">
        <f>'Lista de precios'!M18</f>
        <v>0</v>
      </c>
      <c r="AH20" s="93">
        <f t="shared" si="11"/>
        <v>0</v>
      </c>
      <c r="AI20" s="84"/>
      <c r="AJ20" s="92">
        <f t="shared" si="12"/>
        <v>0</v>
      </c>
      <c r="AK20" s="93">
        <f t="shared" si="13"/>
        <v>0</v>
      </c>
    </row>
    <row r="21" spans="1:37" ht="15.75">
      <c r="A21" s="86" t="s">
        <v>30</v>
      </c>
      <c r="B21" s="87"/>
      <c r="C21" s="88">
        <f>'Lista de precios'!C19</f>
        <v>530.625</v>
      </c>
      <c r="D21" s="98">
        <f t="shared" si="0"/>
        <v>0</v>
      </c>
      <c r="E21" s="100"/>
      <c r="F21" s="88">
        <f>'Lista de precios'!C19</f>
        <v>530.625</v>
      </c>
      <c r="G21" s="89">
        <f t="shared" si="1"/>
        <v>0</v>
      </c>
      <c r="H21" s="87"/>
      <c r="I21" s="88">
        <f>'Lista de precios'!E19</f>
        <v>0</v>
      </c>
      <c r="J21" s="89">
        <f t="shared" si="2"/>
        <v>0</v>
      </c>
      <c r="K21" s="100"/>
      <c r="L21" s="88">
        <f>'Lista de precios'!E19</f>
        <v>0</v>
      </c>
      <c r="M21" s="89">
        <f t="shared" si="3"/>
        <v>0</v>
      </c>
      <c r="N21" s="87"/>
      <c r="O21" s="88">
        <f>'Lista de precios'!G19</f>
        <v>0</v>
      </c>
      <c r="P21" s="89">
        <f t="shared" si="4"/>
        <v>0</v>
      </c>
      <c r="Q21" s="100"/>
      <c r="R21" s="88">
        <f>'Lista de precios'!G19</f>
        <v>0</v>
      </c>
      <c r="S21" s="89">
        <f t="shared" si="5"/>
        <v>0</v>
      </c>
      <c r="T21" s="87"/>
      <c r="U21" s="88">
        <f>'Lista de precios'!I19</f>
        <v>0</v>
      </c>
      <c r="V21" s="89">
        <f t="shared" si="6"/>
        <v>0</v>
      </c>
      <c r="W21" s="100"/>
      <c r="X21" s="88">
        <f>'Lista de precios'!I19</f>
        <v>0</v>
      </c>
      <c r="Y21" s="89">
        <f t="shared" si="7"/>
        <v>0</v>
      </c>
      <c r="Z21" s="87"/>
      <c r="AA21" s="88">
        <f>'Lista de precios'!K19</f>
        <v>0</v>
      </c>
      <c r="AB21" s="89">
        <f t="shared" si="8"/>
        <v>0</v>
      </c>
      <c r="AC21" s="100"/>
      <c r="AD21" s="88">
        <f t="shared" si="9"/>
        <v>0</v>
      </c>
      <c r="AE21" s="89">
        <f t="shared" si="10"/>
        <v>0</v>
      </c>
      <c r="AF21" s="101"/>
      <c r="AG21" s="92">
        <f>'Lista de precios'!M19</f>
        <v>0</v>
      </c>
      <c r="AH21" s="93">
        <f t="shared" si="11"/>
        <v>0</v>
      </c>
      <c r="AI21" s="84"/>
      <c r="AJ21" s="92">
        <f t="shared" si="12"/>
        <v>0</v>
      </c>
      <c r="AK21" s="93">
        <f t="shared" si="13"/>
        <v>0</v>
      </c>
    </row>
    <row r="22" spans="1:37" ht="15.75" customHeight="1">
      <c r="A22" s="86" t="s">
        <v>31</v>
      </c>
      <c r="B22" s="87"/>
      <c r="C22" s="88">
        <f>'Lista de precios'!C20</f>
        <v>647.36249999999995</v>
      </c>
      <c r="D22" s="98">
        <f t="shared" si="0"/>
        <v>0</v>
      </c>
      <c r="E22" s="99">
        <v>10</v>
      </c>
      <c r="F22" s="88">
        <f>'Lista de precios'!C20</f>
        <v>647.36249999999995</v>
      </c>
      <c r="G22" s="89">
        <f t="shared" si="1"/>
        <v>6473.625</v>
      </c>
      <c r="H22" s="87"/>
      <c r="I22" s="88">
        <f>'Lista de precios'!E20</f>
        <v>0</v>
      </c>
      <c r="J22" s="89">
        <f t="shared" si="2"/>
        <v>0</v>
      </c>
      <c r="K22" s="99"/>
      <c r="L22" s="88">
        <f>'Lista de precios'!E20</f>
        <v>0</v>
      </c>
      <c r="M22" s="89">
        <f t="shared" si="3"/>
        <v>0</v>
      </c>
      <c r="N22" s="90"/>
      <c r="O22" s="88">
        <f>'Lista de precios'!G20</f>
        <v>0</v>
      </c>
      <c r="P22" s="89">
        <f t="shared" si="4"/>
        <v>0</v>
      </c>
      <c r="Q22" s="99"/>
      <c r="R22" s="88">
        <f>'Lista de precios'!G20</f>
        <v>0</v>
      </c>
      <c r="S22" s="89">
        <f t="shared" si="5"/>
        <v>0</v>
      </c>
      <c r="T22" s="90"/>
      <c r="U22" s="88">
        <f>'Lista de precios'!I20</f>
        <v>0</v>
      </c>
      <c r="V22" s="89">
        <f t="shared" si="6"/>
        <v>0</v>
      </c>
      <c r="W22" s="100"/>
      <c r="X22" s="88">
        <f>'Lista de precios'!I20</f>
        <v>0</v>
      </c>
      <c r="Y22" s="89">
        <f t="shared" si="7"/>
        <v>0</v>
      </c>
      <c r="Z22" s="90"/>
      <c r="AA22" s="88">
        <f>'Lista de precios'!K20</f>
        <v>0</v>
      </c>
      <c r="AB22" s="89">
        <f t="shared" si="8"/>
        <v>0</v>
      </c>
      <c r="AC22" s="99"/>
      <c r="AD22" s="88">
        <f t="shared" si="9"/>
        <v>0</v>
      </c>
      <c r="AE22" s="89">
        <f t="shared" si="10"/>
        <v>0</v>
      </c>
      <c r="AF22" s="91"/>
      <c r="AG22" s="92">
        <f>'Lista de precios'!M20</f>
        <v>0</v>
      </c>
      <c r="AH22" s="93">
        <f t="shared" si="11"/>
        <v>0</v>
      </c>
      <c r="AI22" s="102"/>
      <c r="AJ22" s="92">
        <f t="shared" si="12"/>
        <v>0</v>
      </c>
      <c r="AK22" s="93">
        <f t="shared" si="13"/>
        <v>0</v>
      </c>
    </row>
    <row r="23" spans="1:37" ht="15.75" customHeight="1">
      <c r="A23" s="86" t="s">
        <v>32</v>
      </c>
      <c r="B23" s="87"/>
      <c r="C23" s="88">
        <f>'Lista de precios'!C21</f>
        <v>4775.625</v>
      </c>
      <c r="D23" s="98">
        <f t="shared" si="0"/>
        <v>0</v>
      </c>
      <c r="E23" s="99">
        <v>3</v>
      </c>
      <c r="F23" s="88">
        <f>'Lista de precios'!C21</f>
        <v>4775.625</v>
      </c>
      <c r="G23" s="89">
        <f t="shared" si="1"/>
        <v>14326.875</v>
      </c>
      <c r="H23" s="87"/>
      <c r="I23" s="88">
        <f>'Lista de precios'!E21</f>
        <v>0</v>
      </c>
      <c r="J23" s="89">
        <f t="shared" si="2"/>
        <v>0</v>
      </c>
      <c r="K23" s="99"/>
      <c r="L23" s="88">
        <f>'Lista de precios'!E21</f>
        <v>0</v>
      </c>
      <c r="M23" s="89">
        <f t="shared" si="3"/>
        <v>0</v>
      </c>
      <c r="N23" s="90"/>
      <c r="O23" s="88">
        <f>'Lista de precios'!G21</f>
        <v>0</v>
      </c>
      <c r="P23" s="89">
        <f t="shared" si="4"/>
        <v>0</v>
      </c>
      <c r="Q23" s="99"/>
      <c r="R23" s="88">
        <f>'Lista de precios'!G21</f>
        <v>0</v>
      </c>
      <c r="S23" s="89">
        <f t="shared" si="5"/>
        <v>0</v>
      </c>
      <c r="T23" s="87"/>
      <c r="U23" s="88">
        <f>'Lista de precios'!I21</f>
        <v>0</v>
      </c>
      <c r="V23" s="89">
        <f t="shared" si="6"/>
        <v>0</v>
      </c>
      <c r="W23" s="100"/>
      <c r="X23" s="88">
        <f>'Lista de precios'!I21</f>
        <v>0</v>
      </c>
      <c r="Y23" s="89">
        <f t="shared" si="7"/>
        <v>0</v>
      </c>
      <c r="Z23" s="90"/>
      <c r="AA23" s="88">
        <f>'Lista de precios'!K21</f>
        <v>0</v>
      </c>
      <c r="AB23" s="89">
        <f t="shared" si="8"/>
        <v>0</v>
      </c>
      <c r="AC23" s="100"/>
      <c r="AD23" s="88">
        <f t="shared" si="9"/>
        <v>0</v>
      </c>
      <c r="AE23" s="89">
        <f t="shared" si="10"/>
        <v>0</v>
      </c>
      <c r="AF23" s="101"/>
      <c r="AG23" s="92">
        <f>'Lista de precios'!M21</f>
        <v>0</v>
      </c>
      <c r="AH23" s="93">
        <f t="shared" si="11"/>
        <v>0</v>
      </c>
      <c r="AI23" s="92"/>
      <c r="AJ23" s="92">
        <f t="shared" si="12"/>
        <v>0</v>
      </c>
      <c r="AK23" s="93">
        <f t="shared" si="13"/>
        <v>0</v>
      </c>
    </row>
    <row r="24" spans="1:37" ht="15.75" customHeight="1">
      <c r="A24" s="86" t="s">
        <v>33</v>
      </c>
      <c r="B24" s="87"/>
      <c r="C24" s="88">
        <f>'Lista de precios'!C22</f>
        <v>4775.625</v>
      </c>
      <c r="D24" s="98">
        <f t="shared" si="0"/>
        <v>0</v>
      </c>
      <c r="E24" s="99">
        <v>5</v>
      </c>
      <c r="F24" s="88">
        <f>'Lista de precios'!C22</f>
        <v>4775.625</v>
      </c>
      <c r="G24" s="89">
        <f t="shared" si="1"/>
        <v>23878.125</v>
      </c>
      <c r="H24" s="90"/>
      <c r="I24" s="88">
        <f>'Lista de precios'!E22</f>
        <v>0</v>
      </c>
      <c r="J24" s="89">
        <f t="shared" si="2"/>
        <v>0</v>
      </c>
      <c r="K24" s="99"/>
      <c r="L24" s="88">
        <f>'Lista de precios'!E22</f>
        <v>0</v>
      </c>
      <c r="M24" s="89">
        <f t="shared" si="3"/>
        <v>0</v>
      </c>
      <c r="N24" s="90"/>
      <c r="O24" s="88">
        <f>'Lista de precios'!G22</f>
        <v>0</v>
      </c>
      <c r="P24" s="89">
        <f t="shared" si="4"/>
        <v>0</v>
      </c>
      <c r="Q24" s="100"/>
      <c r="R24" s="88">
        <f>'Lista de precios'!G22</f>
        <v>0</v>
      </c>
      <c r="S24" s="89">
        <f t="shared" si="5"/>
        <v>0</v>
      </c>
      <c r="T24" s="87"/>
      <c r="U24" s="88">
        <f>'Lista de precios'!I22</f>
        <v>0</v>
      </c>
      <c r="V24" s="89">
        <f t="shared" si="6"/>
        <v>0</v>
      </c>
      <c r="W24" s="100"/>
      <c r="X24" s="88">
        <f>'Lista de precios'!I22</f>
        <v>0</v>
      </c>
      <c r="Y24" s="89">
        <f t="shared" si="7"/>
        <v>0</v>
      </c>
      <c r="Z24" s="90"/>
      <c r="AA24" s="88">
        <f>'Lista de precios'!K22</f>
        <v>0</v>
      </c>
      <c r="AB24" s="89">
        <f t="shared" si="8"/>
        <v>0</v>
      </c>
      <c r="AC24" s="100"/>
      <c r="AD24" s="88">
        <f t="shared" si="9"/>
        <v>0</v>
      </c>
      <c r="AE24" s="89">
        <f t="shared" si="10"/>
        <v>0</v>
      </c>
      <c r="AF24" s="101"/>
      <c r="AG24" s="92">
        <f>'Lista de precios'!M22</f>
        <v>0</v>
      </c>
      <c r="AH24" s="93">
        <f t="shared" si="11"/>
        <v>0</v>
      </c>
      <c r="AI24" s="92"/>
      <c r="AJ24" s="92">
        <f t="shared" si="12"/>
        <v>0</v>
      </c>
      <c r="AK24" s="93">
        <f t="shared" si="13"/>
        <v>0</v>
      </c>
    </row>
    <row r="25" spans="1:37" ht="15.75" customHeight="1">
      <c r="A25" s="86" t="s">
        <v>34</v>
      </c>
      <c r="B25" s="87"/>
      <c r="C25" s="88">
        <f>'Lista de precios'!C23</f>
        <v>4775.625</v>
      </c>
      <c r="D25" s="98">
        <f t="shared" si="0"/>
        <v>0</v>
      </c>
      <c r="E25" s="100"/>
      <c r="F25" s="88">
        <f>'Lista de precios'!C23</f>
        <v>4775.625</v>
      </c>
      <c r="G25" s="89">
        <f t="shared" si="1"/>
        <v>0</v>
      </c>
      <c r="H25" s="87"/>
      <c r="I25" s="88">
        <f>'Lista de precios'!E23</f>
        <v>0</v>
      </c>
      <c r="J25" s="89">
        <f t="shared" si="2"/>
        <v>0</v>
      </c>
      <c r="K25" s="100"/>
      <c r="L25" s="88">
        <f>'Lista de precios'!E23</f>
        <v>0</v>
      </c>
      <c r="M25" s="89">
        <f t="shared" si="3"/>
        <v>0</v>
      </c>
      <c r="N25" s="87"/>
      <c r="O25" s="88">
        <f>'Lista de precios'!G23</f>
        <v>0</v>
      </c>
      <c r="P25" s="89">
        <f t="shared" si="4"/>
        <v>0</v>
      </c>
      <c r="Q25" s="100"/>
      <c r="R25" s="88">
        <f>'Lista de precios'!G23</f>
        <v>0</v>
      </c>
      <c r="S25" s="89">
        <f t="shared" si="5"/>
        <v>0</v>
      </c>
      <c r="T25" s="87"/>
      <c r="U25" s="88">
        <f>'Lista de precios'!I23</f>
        <v>0</v>
      </c>
      <c r="V25" s="89">
        <f t="shared" si="6"/>
        <v>0</v>
      </c>
      <c r="W25" s="100"/>
      <c r="X25" s="88">
        <f>'Lista de precios'!I23</f>
        <v>0</v>
      </c>
      <c r="Y25" s="89">
        <f t="shared" si="7"/>
        <v>0</v>
      </c>
      <c r="Z25" s="87"/>
      <c r="AA25" s="88">
        <f>'Lista de precios'!K23</f>
        <v>0</v>
      </c>
      <c r="AB25" s="89">
        <f t="shared" si="8"/>
        <v>0</v>
      </c>
      <c r="AC25" s="100"/>
      <c r="AD25" s="88">
        <f t="shared" si="9"/>
        <v>0</v>
      </c>
      <c r="AE25" s="89">
        <f t="shared" si="10"/>
        <v>0</v>
      </c>
      <c r="AF25" s="95"/>
      <c r="AG25" s="92">
        <f>'Lista de precios'!M23</f>
        <v>0</v>
      </c>
      <c r="AH25" s="93">
        <f t="shared" si="11"/>
        <v>0</v>
      </c>
      <c r="AI25" s="84"/>
      <c r="AJ25" s="92">
        <f t="shared" si="12"/>
        <v>0</v>
      </c>
      <c r="AK25" s="93">
        <f t="shared" si="13"/>
        <v>0</v>
      </c>
    </row>
    <row r="26" spans="1:37" ht="15.75" customHeight="1">
      <c r="A26" s="86" t="s">
        <v>35</v>
      </c>
      <c r="B26" s="87"/>
      <c r="C26" s="88">
        <f>'Lista de precios'!C24</f>
        <v>4775.625</v>
      </c>
      <c r="D26" s="98">
        <f t="shared" si="0"/>
        <v>0</v>
      </c>
      <c r="E26" s="100"/>
      <c r="F26" s="88">
        <f>'Lista de precios'!C24</f>
        <v>4775.625</v>
      </c>
      <c r="G26" s="89">
        <f t="shared" si="1"/>
        <v>0</v>
      </c>
      <c r="H26" s="87"/>
      <c r="I26" s="88">
        <f>'Lista de precios'!E24</f>
        <v>0</v>
      </c>
      <c r="J26" s="89">
        <f t="shared" si="2"/>
        <v>0</v>
      </c>
      <c r="K26" s="100"/>
      <c r="L26" s="88">
        <f>'Lista de precios'!E24</f>
        <v>0</v>
      </c>
      <c r="M26" s="89">
        <f t="shared" si="3"/>
        <v>0</v>
      </c>
      <c r="N26" s="87"/>
      <c r="O26" s="88">
        <f>'Lista de precios'!G24</f>
        <v>0</v>
      </c>
      <c r="P26" s="89">
        <f t="shared" si="4"/>
        <v>0</v>
      </c>
      <c r="Q26" s="100"/>
      <c r="R26" s="88">
        <f>'Lista de precios'!G24</f>
        <v>0</v>
      </c>
      <c r="S26" s="89">
        <f t="shared" si="5"/>
        <v>0</v>
      </c>
      <c r="T26" s="87"/>
      <c r="U26" s="88">
        <f>'Lista de precios'!I24</f>
        <v>0</v>
      </c>
      <c r="V26" s="89">
        <f t="shared" si="6"/>
        <v>0</v>
      </c>
      <c r="W26" s="100"/>
      <c r="X26" s="88">
        <f>'Lista de precios'!I24</f>
        <v>0</v>
      </c>
      <c r="Y26" s="89">
        <f t="shared" si="7"/>
        <v>0</v>
      </c>
      <c r="Z26" s="87"/>
      <c r="AA26" s="88">
        <f>'Lista de precios'!K24</f>
        <v>0</v>
      </c>
      <c r="AB26" s="89">
        <f t="shared" si="8"/>
        <v>0</v>
      </c>
      <c r="AC26" s="100"/>
      <c r="AD26" s="88">
        <f t="shared" si="9"/>
        <v>0</v>
      </c>
      <c r="AE26" s="89">
        <f t="shared" si="10"/>
        <v>0</v>
      </c>
      <c r="AF26" s="95"/>
      <c r="AG26" s="92">
        <f>'Lista de precios'!M24</f>
        <v>0</v>
      </c>
      <c r="AH26" s="93">
        <f t="shared" si="11"/>
        <v>0</v>
      </c>
      <c r="AI26" s="84"/>
      <c r="AJ26" s="92">
        <f t="shared" si="12"/>
        <v>0</v>
      </c>
      <c r="AK26" s="93">
        <f t="shared" si="13"/>
        <v>0</v>
      </c>
    </row>
    <row r="27" spans="1:37" ht="15.75" customHeight="1">
      <c r="A27" s="86" t="s">
        <v>36</v>
      </c>
      <c r="B27" s="87"/>
      <c r="C27" s="88">
        <f>'Lista de precios'!C25</f>
        <v>1379.625</v>
      </c>
      <c r="D27" s="98">
        <f t="shared" si="0"/>
        <v>0</v>
      </c>
      <c r="E27" s="99">
        <v>1</v>
      </c>
      <c r="F27" s="88">
        <f>'Lista de precios'!C25</f>
        <v>1379.625</v>
      </c>
      <c r="G27" s="89">
        <f t="shared" si="1"/>
        <v>1379.625</v>
      </c>
      <c r="H27" s="87"/>
      <c r="I27" s="88">
        <f>'Lista de precios'!E25</f>
        <v>0</v>
      </c>
      <c r="J27" s="89">
        <f t="shared" si="2"/>
        <v>0</v>
      </c>
      <c r="K27" s="99"/>
      <c r="L27" s="88">
        <f>'Lista de precios'!E25</f>
        <v>0</v>
      </c>
      <c r="M27" s="89">
        <f t="shared" si="3"/>
        <v>0</v>
      </c>
      <c r="N27" s="90"/>
      <c r="O27" s="88">
        <f>'Lista de precios'!G25</f>
        <v>0</v>
      </c>
      <c r="P27" s="89">
        <f t="shared" si="4"/>
        <v>0</v>
      </c>
      <c r="Q27" s="100"/>
      <c r="R27" s="88">
        <f>'Lista de precios'!G25</f>
        <v>0</v>
      </c>
      <c r="S27" s="89">
        <f t="shared" si="5"/>
        <v>0</v>
      </c>
      <c r="T27" s="87"/>
      <c r="U27" s="88">
        <f>'Lista de precios'!I25</f>
        <v>0</v>
      </c>
      <c r="V27" s="89">
        <f t="shared" si="6"/>
        <v>0</v>
      </c>
      <c r="W27" s="100"/>
      <c r="X27" s="88">
        <f>'Lista de precios'!I25</f>
        <v>0</v>
      </c>
      <c r="Y27" s="89">
        <f t="shared" si="7"/>
        <v>0</v>
      </c>
      <c r="Z27" s="87"/>
      <c r="AA27" s="88">
        <f>'Lista de precios'!K25</f>
        <v>0</v>
      </c>
      <c r="AB27" s="89">
        <f t="shared" si="8"/>
        <v>0</v>
      </c>
      <c r="AC27" s="100"/>
      <c r="AD27" s="88">
        <f t="shared" si="9"/>
        <v>0</v>
      </c>
      <c r="AE27" s="89">
        <f t="shared" si="10"/>
        <v>0</v>
      </c>
      <c r="AF27" s="101"/>
      <c r="AG27" s="92">
        <f>'Lista de precios'!M25</f>
        <v>0</v>
      </c>
      <c r="AH27" s="93">
        <f t="shared" si="11"/>
        <v>0</v>
      </c>
      <c r="AI27" s="92"/>
      <c r="AJ27" s="92">
        <f t="shared" si="12"/>
        <v>0</v>
      </c>
      <c r="AK27" s="93">
        <f t="shared" si="13"/>
        <v>0</v>
      </c>
    </row>
    <row r="28" spans="1:37" ht="15.75" customHeight="1">
      <c r="A28" s="86" t="s">
        <v>37</v>
      </c>
      <c r="B28" s="87"/>
      <c r="C28" s="88">
        <f>'Lista de precios'!C26</f>
        <v>2568.2249999999999</v>
      </c>
      <c r="D28" s="89">
        <f t="shared" si="0"/>
        <v>0</v>
      </c>
      <c r="E28" s="87"/>
      <c r="F28" s="88">
        <f>'Lista de precios'!C26</f>
        <v>2568.2249999999999</v>
      </c>
      <c r="G28" s="89">
        <f t="shared" si="1"/>
        <v>0</v>
      </c>
      <c r="H28" s="87"/>
      <c r="I28" s="88">
        <f>'Lista de precios'!E26</f>
        <v>0</v>
      </c>
      <c r="J28" s="89">
        <f t="shared" si="2"/>
        <v>0</v>
      </c>
      <c r="K28" s="87"/>
      <c r="L28" s="88">
        <f>'Lista de precios'!E26</f>
        <v>0</v>
      </c>
      <c r="M28" s="89">
        <f t="shared" si="3"/>
        <v>0</v>
      </c>
      <c r="N28" s="87"/>
      <c r="O28" s="88">
        <f>'Lista de precios'!G26</f>
        <v>0</v>
      </c>
      <c r="P28" s="89">
        <f t="shared" si="4"/>
        <v>0</v>
      </c>
      <c r="Q28" s="87"/>
      <c r="R28" s="88">
        <f>'Lista de precios'!G26</f>
        <v>0</v>
      </c>
      <c r="S28" s="89">
        <f t="shared" si="5"/>
        <v>0</v>
      </c>
      <c r="T28" s="87"/>
      <c r="U28" s="88">
        <f>'Lista de precios'!I26</f>
        <v>0</v>
      </c>
      <c r="V28" s="89">
        <f t="shared" si="6"/>
        <v>0</v>
      </c>
      <c r="W28" s="87"/>
      <c r="X28" s="88">
        <f>'Lista de precios'!I26</f>
        <v>0</v>
      </c>
      <c r="Y28" s="89">
        <f t="shared" si="7"/>
        <v>0</v>
      </c>
      <c r="Z28" s="87"/>
      <c r="AA28" s="88">
        <f>'Lista de precios'!K26</f>
        <v>0</v>
      </c>
      <c r="AB28" s="89">
        <f t="shared" si="8"/>
        <v>0</v>
      </c>
      <c r="AC28" s="87"/>
      <c r="AD28" s="88">
        <f t="shared" si="9"/>
        <v>0</v>
      </c>
      <c r="AE28" s="89">
        <f t="shared" si="10"/>
        <v>0</v>
      </c>
      <c r="AF28" s="95"/>
      <c r="AG28" s="92">
        <f>'Lista de precios'!M26</f>
        <v>0</v>
      </c>
      <c r="AH28" s="93">
        <f t="shared" si="11"/>
        <v>0</v>
      </c>
      <c r="AI28" s="97"/>
      <c r="AJ28" s="92">
        <f t="shared" si="12"/>
        <v>0</v>
      </c>
      <c r="AK28" s="93">
        <f t="shared" si="13"/>
        <v>0</v>
      </c>
    </row>
    <row r="29" spans="1:37" ht="15.75" customHeight="1">
      <c r="A29" s="86" t="s">
        <v>38</v>
      </c>
      <c r="B29" s="87"/>
      <c r="C29" s="88">
        <f>'Lista de precios'!C27</f>
        <v>51258.375</v>
      </c>
      <c r="D29" s="89">
        <f t="shared" si="0"/>
        <v>0</v>
      </c>
      <c r="E29" s="87"/>
      <c r="F29" s="88">
        <f>'Lista de precios'!C27</f>
        <v>51258.375</v>
      </c>
      <c r="G29" s="89">
        <f t="shared" si="1"/>
        <v>0</v>
      </c>
      <c r="H29" s="87"/>
      <c r="I29" s="88">
        <f>'Lista de precios'!E27</f>
        <v>0</v>
      </c>
      <c r="J29" s="89">
        <f t="shared" si="2"/>
        <v>0</v>
      </c>
      <c r="K29" s="87"/>
      <c r="L29" s="88">
        <f>'Lista de precios'!E27</f>
        <v>0</v>
      </c>
      <c r="M29" s="89">
        <f t="shared" si="3"/>
        <v>0</v>
      </c>
      <c r="N29" s="87"/>
      <c r="O29" s="88">
        <f>'Lista de precios'!G27</f>
        <v>0</v>
      </c>
      <c r="P29" s="89">
        <f t="shared" si="4"/>
        <v>0</v>
      </c>
      <c r="Q29" s="87"/>
      <c r="R29" s="88">
        <f>'Lista de precios'!G27</f>
        <v>0</v>
      </c>
      <c r="S29" s="89">
        <f t="shared" si="5"/>
        <v>0</v>
      </c>
      <c r="T29" s="87"/>
      <c r="U29" s="88">
        <f>'Lista de precios'!I27</f>
        <v>0</v>
      </c>
      <c r="V29" s="89">
        <f t="shared" si="6"/>
        <v>0</v>
      </c>
      <c r="W29" s="87"/>
      <c r="X29" s="88">
        <f>'Lista de precios'!I27</f>
        <v>0</v>
      </c>
      <c r="Y29" s="89">
        <f t="shared" si="7"/>
        <v>0</v>
      </c>
      <c r="Z29" s="87"/>
      <c r="AA29" s="88">
        <f>'Lista de precios'!K27</f>
        <v>0</v>
      </c>
      <c r="AB29" s="89">
        <f t="shared" si="8"/>
        <v>0</v>
      </c>
      <c r="AC29" s="87"/>
      <c r="AD29" s="88">
        <f t="shared" si="9"/>
        <v>0</v>
      </c>
      <c r="AE29" s="89">
        <f t="shared" si="10"/>
        <v>0</v>
      </c>
      <c r="AF29" s="95"/>
      <c r="AG29" s="92">
        <f>'Lista de precios'!M27</f>
        <v>0</v>
      </c>
      <c r="AH29" s="93">
        <f t="shared" si="11"/>
        <v>0</v>
      </c>
      <c r="AI29" s="97"/>
      <c r="AJ29" s="92">
        <f t="shared" si="12"/>
        <v>0</v>
      </c>
      <c r="AK29" s="93">
        <f t="shared" si="13"/>
        <v>0</v>
      </c>
    </row>
    <row r="30" spans="1:37" ht="15.75" customHeight="1">
      <c r="A30" s="86" t="s">
        <v>39</v>
      </c>
      <c r="B30" s="87"/>
      <c r="C30" s="88">
        <f>'Lista de precios'!C28</f>
        <v>700.42500000000007</v>
      </c>
      <c r="D30" s="89">
        <f t="shared" si="0"/>
        <v>0</v>
      </c>
      <c r="E30" s="87"/>
      <c r="F30" s="88">
        <f>'Lista de precios'!C28</f>
        <v>700.42500000000007</v>
      </c>
      <c r="G30" s="89">
        <f t="shared" si="1"/>
        <v>0</v>
      </c>
      <c r="H30" s="90"/>
      <c r="I30" s="88">
        <f>'Lista de precios'!E28</f>
        <v>0</v>
      </c>
      <c r="J30" s="89">
        <f t="shared" si="2"/>
        <v>0</v>
      </c>
      <c r="K30" s="87"/>
      <c r="L30" s="88">
        <f>'Lista de precios'!E28</f>
        <v>0</v>
      </c>
      <c r="M30" s="89">
        <f t="shared" si="3"/>
        <v>0</v>
      </c>
      <c r="N30" s="87"/>
      <c r="O30" s="88">
        <f>'Lista de precios'!G28</f>
        <v>0</v>
      </c>
      <c r="P30" s="89">
        <f t="shared" si="4"/>
        <v>0</v>
      </c>
      <c r="Q30" s="87"/>
      <c r="R30" s="88">
        <f>'Lista de precios'!G28</f>
        <v>0</v>
      </c>
      <c r="S30" s="89">
        <f t="shared" si="5"/>
        <v>0</v>
      </c>
      <c r="T30" s="87"/>
      <c r="U30" s="88">
        <f>'Lista de precios'!I28</f>
        <v>0</v>
      </c>
      <c r="V30" s="89">
        <f t="shared" si="6"/>
        <v>0</v>
      </c>
      <c r="W30" s="87"/>
      <c r="X30" s="88">
        <f>'Lista de precios'!I28</f>
        <v>0</v>
      </c>
      <c r="Y30" s="89">
        <f t="shared" si="7"/>
        <v>0</v>
      </c>
      <c r="Z30" s="87"/>
      <c r="AA30" s="88">
        <f>'Lista de precios'!K28</f>
        <v>0</v>
      </c>
      <c r="AB30" s="89">
        <f t="shared" si="8"/>
        <v>0</v>
      </c>
      <c r="AC30" s="87"/>
      <c r="AD30" s="88">
        <f t="shared" si="9"/>
        <v>0</v>
      </c>
      <c r="AE30" s="89">
        <f t="shared" si="10"/>
        <v>0</v>
      </c>
      <c r="AF30" s="101"/>
      <c r="AG30" s="92">
        <f>'Lista de precios'!M28</f>
        <v>0</v>
      </c>
      <c r="AH30" s="93">
        <f t="shared" si="11"/>
        <v>0</v>
      </c>
      <c r="AI30" s="97"/>
      <c r="AJ30" s="92">
        <f t="shared" si="12"/>
        <v>0</v>
      </c>
      <c r="AK30" s="93">
        <f t="shared" si="13"/>
        <v>0</v>
      </c>
    </row>
    <row r="31" spans="1:37" ht="15.75" customHeight="1">
      <c r="A31" s="86" t="s">
        <v>40</v>
      </c>
      <c r="B31" s="87"/>
      <c r="C31" s="88">
        <f>'Lista de precios'!C29</f>
        <v>26000.625</v>
      </c>
      <c r="D31" s="89">
        <f t="shared" si="0"/>
        <v>0</v>
      </c>
      <c r="E31" s="87"/>
      <c r="F31" s="88">
        <f>'Lista de precios'!C29</f>
        <v>26000.625</v>
      </c>
      <c r="G31" s="89">
        <f t="shared" si="1"/>
        <v>0</v>
      </c>
      <c r="H31" s="87"/>
      <c r="I31" s="88">
        <f>'Lista de precios'!E29</f>
        <v>0</v>
      </c>
      <c r="J31" s="89">
        <f t="shared" si="2"/>
        <v>0</v>
      </c>
      <c r="K31" s="90"/>
      <c r="L31" s="88">
        <f>'Lista de precios'!E29</f>
        <v>0</v>
      </c>
      <c r="M31" s="89">
        <f t="shared" si="3"/>
        <v>0</v>
      </c>
      <c r="N31" s="87"/>
      <c r="O31" s="88">
        <f>'Lista de precios'!G29</f>
        <v>0</v>
      </c>
      <c r="P31" s="89">
        <f t="shared" si="4"/>
        <v>0</v>
      </c>
      <c r="Q31" s="87"/>
      <c r="R31" s="88">
        <f>'Lista de precios'!G29</f>
        <v>0</v>
      </c>
      <c r="S31" s="89">
        <f t="shared" si="5"/>
        <v>0</v>
      </c>
      <c r="T31" s="87"/>
      <c r="U31" s="88">
        <f>'Lista de precios'!I29</f>
        <v>0</v>
      </c>
      <c r="V31" s="89">
        <f t="shared" si="6"/>
        <v>0</v>
      </c>
      <c r="W31" s="87"/>
      <c r="X31" s="88">
        <f>'Lista de precios'!I29</f>
        <v>0</v>
      </c>
      <c r="Y31" s="89">
        <f t="shared" si="7"/>
        <v>0</v>
      </c>
      <c r="Z31" s="87"/>
      <c r="AA31" s="88">
        <f>'Lista de precios'!K29</f>
        <v>0</v>
      </c>
      <c r="AB31" s="89">
        <f t="shared" si="8"/>
        <v>0</v>
      </c>
      <c r="AC31" s="87"/>
      <c r="AD31" s="88">
        <f t="shared" si="9"/>
        <v>0</v>
      </c>
      <c r="AE31" s="89">
        <f t="shared" si="10"/>
        <v>0</v>
      </c>
      <c r="AF31" s="95"/>
      <c r="AG31" s="92">
        <f>'Lista de precios'!M29</f>
        <v>0</v>
      </c>
      <c r="AH31" s="93">
        <f t="shared" si="11"/>
        <v>0</v>
      </c>
      <c r="AI31" s="97"/>
      <c r="AJ31" s="92">
        <f t="shared" si="12"/>
        <v>0</v>
      </c>
      <c r="AK31" s="93">
        <f t="shared" si="13"/>
        <v>0</v>
      </c>
    </row>
    <row r="32" spans="1:37" ht="23.25" customHeight="1">
      <c r="A32" s="103" t="s">
        <v>86</v>
      </c>
      <c r="B32" s="87"/>
      <c r="C32" s="104"/>
      <c r="D32" s="105"/>
      <c r="E32" s="87"/>
      <c r="F32" s="88"/>
      <c r="G32" s="106"/>
      <c r="H32" s="87"/>
      <c r="I32" s="104"/>
      <c r="J32" s="105"/>
      <c r="K32" s="87"/>
      <c r="L32" s="88"/>
      <c r="M32" s="89"/>
      <c r="N32" s="87"/>
      <c r="O32" s="104"/>
      <c r="P32" s="105"/>
      <c r="Q32" s="87"/>
      <c r="R32" s="88"/>
      <c r="S32" s="89"/>
      <c r="T32" s="87"/>
      <c r="U32" s="88">
        <f>'Lista de precios'!I30</f>
        <v>0</v>
      </c>
      <c r="V32" s="105"/>
      <c r="W32" s="87"/>
      <c r="X32" s="88">
        <f>'Lista de precios'!I30</f>
        <v>0</v>
      </c>
      <c r="Y32" s="89"/>
      <c r="Z32" s="87"/>
      <c r="AA32" s="88">
        <f>'Lista de precios'!K30</f>
        <v>0</v>
      </c>
      <c r="AB32" s="105"/>
      <c r="AC32" s="87"/>
      <c r="AD32" s="88">
        <f t="shared" si="9"/>
        <v>0</v>
      </c>
      <c r="AE32" s="89"/>
      <c r="AF32" s="95"/>
      <c r="AG32" s="92">
        <f>'Lista de precios'!Q30</f>
        <v>0</v>
      </c>
      <c r="AH32" s="84"/>
      <c r="AI32" s="97"/>
      <c r="AJ32" s="92">
        <f t="shared" si="12"/>
        <v>0</v>
      </c>
      <c r="AK32" s="84"/>
    </row>
    <row r="33" spans="1:37" ht="15.75" customHeight="1">
      <c r="A33" s="107" t="s">
        <v>87</v>
      </c>
      <c r="B33" s="108"/>
      <c r="C33" s="109"/>
      <c r="D33" s="109"/>
      <c r="E33" s="108"/>
      <c r="F33" s="110">
        <v>0.7</v>
      </c>
      <c r="H33" s="108"/>
      <c r="I33" s="111">
        <v>0.7</v>
      </c>
      <c r="J33" s="112"/>
      <c r="K33" s="113" t="s">
        <v>88</v>
      </c>
      <c r="L33" s="104"/>
      <c r="M33" s="114"/>
      <c r="N33" s="108"/>
      <c r="O33" s="109" t="s">
        <v>89</v>
      </c>
      <c r="P33" s="112"/>
      <c r="R33" s="109" t="s">
        <v>89</v>
      </c>
      <c r="S33" s="114"/>
      <c r="T33" s="108"/>
      <c r="U33" s="109" t="s">
        <v>89</v>
      </c>
      <c r="V33" s="112"/>
      <c r="W33" s="108"/>
      <c r="X33" s="104"/>
      <c r="Y33" s="106"/>
      <c r="Z33" s="109" t="s">
        <v>89</v>
      </c>
      <c r="AB33" s="112"/>
      <c r="AC33" s="108"/>
      <c r="AD33" s="104"/>
      <c r="AE33" s="115"/>
      <c r="AF33" s="116" t="s">
        <v>89</v>
      </c>
      <c r="AG33" s="117"/>
      <c r="AH33" s="118"/>
      <c r="AI33" s="97"/>
      <c r="AJ33" s="84"/>
      <c r="AK33" s="119"/>
    </row>
    <row r="34" spans="1:37" ht="15.75" customHeight="1">
      <c r="A34" s="107" t="s">
        <v>90</v>
      </c>
      <c r="B34" s="108"/>
      <c r="C34" s="109"/>
      <c r="D34" s="109"/>
      <c r="E34" s="108"/>
      <c r="F34" s="104"/>
      <c r="G34" s="120">
        <v>97500</v>
      </c>
      <c r="H34" s="108"/>
      <c r="I34" s="109"/>
      <c r="J34" s="109"/>
      <c r="K34" s="108"/>
      <c r="L34" s="104"/>
      <c r="M34" s="121"/>
      <c r="N34" s="108"/>
      <c r="O34" s="109"/>
      <c r="P34" s="112"/>
      <c r="Q34" s="108"/>
      <c r="R34" s="104"/>
      <c r="S34" s="121"/>
      <c r="T34" s="108"/>
      <c r="U34" s="109"/>
      <c r="V34" s="109"/>
      <c r="W34" s="108"/>
      <c r="X34" s="104"/>
      <c r="Y34" s="122"/>
      <c r="Z34" s="123" t="s">
        <v>90</v>
      </c>
      <c r="AA34" s="109"/>
      <c r="AB34" s="112"/>
      <c r="AC34" s="108"/>
      <c r="AD34" s="104"/>
      <c r="AE34" s="124"/>
      <c r="AF34" s="95"/>
      <c r="AG34" s="117"/>
      <c r="AH34" s="119"/>
      <c r="AI34" s="97"/>
      <c r="AJ34" s="84"/>
      <c r="AK34" s="118"/>
    </row>
    <row r="35" spans="1:37" ht="15.75" customHeight="1">
      <c r="A35" s="107" t="s">
        <v>91</v>
      </c>
      <c r="B35" s="108"/>
      <c r="C35" s="109"/>
      <c r="D35" s="109"/>
      <c r="E35" s="108"/>
      <c r="F35" s="104"/>
      <c r="G35" s="121"/>
      <c r="H35" s="108"/>
      <c r="I35" s="109"/>
      <c r="J35" s="109"/>
      <c r="K35" s="108"/>
      <c r="L35" s="104"/>
      <c r="M35" s="121"/>
      <c r="N35" s="108"/>
      <c r="O35" s="109"/>
      <c r="P35" s="109"/>
      <c r="Q35" s="108"/>
      <c r="R35" s="104"/>
      <c r="S35" s="121"/>
      <c r="T35" s="108"/>
      <c r="U35" s="109"/>
      <c r="V35" s="109"/>
      <c r="W35" s="108"/>
      <c r="X35" s="104"/>
      <c r="Y35" s="121"/>
      <c r="Z35" s="108"/>
      <c r="AA35" s="109"/>
      <c r="AB35" s="109"/>
      <c r="AC35" s="108"/>
      <c r="AD35" s="104"/>
      <c r="AE35" s="121"/>
      <c r="AF35" s="95"/>
      <c r="AG35" s="117"/>
      <c r="AH35" s="119"/>
      <c r="AI35" s="97"/>
      <c r="AJ35" s="84"/>
      <c r="AK35" s="119"/>
    </row>
    <row r="36" spans="1:37" ht="15.75" customHeight="1">
      <c r="A36" s="125" t="s">
        <v>92</v>
      </c>
      <c r="B36" s="108"/>
      <c r="C36" s="126"/>
      <c r="D36" s="127"/>
      <c r="E36" s="123"/>
      <c r="F36" s="104"/>
      <c r="G36" s="128"/>
      <c r="H36" s="108"/>
      <c r="I36" s="126"/>
      <c r="J36" s="127"/>
      <c r="K36" s="108"/>
      <c r="L36" s="104"/>
      <c r="M36" s="105"/>
      <c r="N36" s="108"/>
      <c r="O36" s="126"/>
      <c r="P36" s="127"/>
      <c r="Q36" s="108"/>
      <c r="R36" s="104"/>
      <c r="S36" s="105"/>
      <c r="T36" s="108"/>
      <c r="U36" s="126"/>
      <c r="V36" s="127"/>
      <c r="W36" s="108"/>
      <c r="X36" s="104"/>
      <c r="Y36" s="105"/>
      <c r="Z36" s="108"/>
      <c r="AA36" s="126"/>
      <c r="AB36" s="127"/>
      <c r="AC36" s="108"/>
      <c r="AD36" s="104"/>
      <c r="AE36" s="105"/>
      <c r="AF36" s="95"/>
      <c r="AG36" s="117"/>
      <c r="AH36" s="84"/>
      <c r="AI36" s="97"/>
      <c r="AJ36" s="84"/>
      <c r="AK36" s="84"/>
    </row>
    <row r="37" spans="1:37" ht="15.75" customHeight="1">
      <c r="A37" s="31" t="s">
        <v>93</v>
      </c>
      <c r="B37" s="108"/>
      <c r="C37" s="104"/>
      <c r="D37" s="105"/>
      <c r="E37" s="123"/>
      <c r="F37" s="104"/>
      <c r="G37" s="128"/>
      <c r="H37" s="108"/>
      <c r="I37" s="104"/>
      <c r="J37" s="105"/>
      <c r="K37" s="108"/>
      <c r="L37" s="104"/>
      <c r="M37" s="105"/>
      <c r="N37" s="108"/>
      <c r="O37" s="104"/>
      <c r="P37" s="105"/>
      <c r="Q37" s="108"/>
      <c r="R37" s="104"/>
      <c r="S37" s="105"/>
      <c r="T37" s="108"/>
      <c r="U37" s="104"/>
      <c r="V37" s="105"/>
      <c r="W37" s="108"/>
      <c r="X37" s="129"/>
      <c r="Y37" s="128"/>
      <c r="Z37" s="108"/>
      <c r="AA37" s="104"/>
      <c r="AB37" s="105"/>
      <c r="AC37" s="108"/>
      <c r="AD37" s="104"/>
      <c r="AE37" s="105"/>
      <c r="AF37" s="95"/>
      <c r="AG37" s="117"/>
      <c r="AH37" s="130"/>
      <c r="AI37" s="97"/>
      <c r="AJ37" s="84"/>
      <c r="AK37" s="84"/>
    </row>
    <row r="38" spans="1:37" ht="15.75" customHeight="1">
      <c r="A38" s="86" t="s">
        <v>94</v>
      </c>
      <c r="B38" s="108"/>
      <c r="C38" s="104"/>
      <c r="D38" s="105"/>
      <c r="E38" s="123"/>
      <c r="F38" s="104"/>
      <c r="G38" s="128"/>
      <c r="H38" s="108"/>
      <c r="J38" s="131"/>
      <c r="K38" s="108"/>
      <c r="L38" s="129" t="s">
        <v>95</v>
      </c>
      <c r="M38" s="131"/>
      <c r="N38" s="123"/>
      <c r="O38" s="104"/>
      <c r="P38" s="131"/>
      <c r="Q38" s="123"/>
      <c r="R38" s="104"/>
      <c r="S38" s="131"/>
      <c r="T38" s="108"/>
      <c r="U38" s="104"/>
      <c r="V38" s="105"/>
      <c r="W38" s="108"/>
      <c r="X38" s="104"/>
      <c r="Y38" s="105"/>
      <c r="Z38" s="123"/>
      <c r="AA38" s="104"/>
      <c r="AB38" s="128"/>
      <c r="AC38" s="108"/>
      <c r="AD38" s="104"/>
      <c r="AE38" s="105"/>
      <c r="AF38" s="95"/>
      <c r="AG38" s="132"/>
      <c r="AH38" s="84"/>
      <c r="AI38" s="97"/>
      <c r="AJ38" s="84"/>
      <c r="AK38" s="84"/>
    </row>
    <row r="39" spans="1:37" ht="15.75" customHeight="1">
      <c r="A39" s="133" t="s">
        <v>96</v>
      </c>
      <c r="B39" s="134"/>
      <c r="C39" s="135"/>
      <c r="D39" s="136">
        <f>SUM(D9:D38)</f>
        <v>0</v>
      </c>
      <c r="E39" s="137"/>
      <c r="F39" s="138"/>
      <c r="G39" s="136">
        <f>SUM(G9:G38)</f>
        <v>177465.1875</v>
      </c>
      <c r="H39" s="134"/>
      <c r="I39" s="135"/>
      <c r="J39" s="136">
        <f>SUM(J9:J38)</f>
        <v>0</v>
      </c>
      <c r="K39" s="137"/>
      <c r="L39" s="138"/>
      <c r="M39" s="136">
        <f>SUM(M9:M38)</f>
        <v>0</v>
      </c>
      <c r="N39" s="134"/>
      <c r="O39" s="135"/>
      <c r="P39" s="136">
        <f>SUM(P9:P38)</f>
        <v>0</v>
      </c>
      <c r="Q39" s="137"/>
      <c r="R39" s="138"/>
      <c r="S39" s="136">
        <f>SUM(S9:S38)</f>
        <v>0</v>
      </c>
      <c r="T39" s="134"/>
      <c r="U39" s="135"/>
      <c r="V39" s="136">
        <f>SUM(V9:V38)</f>
        <v>0</v>
      </c>
      <c r="W39" s="137"/>
      <c r="X39" s="138"/>
      <c r="Y39" s="136">
        <f>SUM(Y9:Y38)</f>
        <v>0</v>
      </c>
      <c r="Z39" s="134"/>
      <c r="AA39" s="135"/>
      <c r="AB39" s="136">
        <f>SUM(AB9:AB38)</f>
        <v>0</v>
      </c>
      <c r="AC39" s="137"/>
      <c r="AD39" s="138"/>
      <c r="AE39" s="136">
        <f>SUM(AE9:AE38)</f>
        <v>0</v>
      </c>
      <c r="AF39" s="139"/>
      <c r="AG39" s="84"/>
      <c r="AH39" s="140">
        <f>SUM(AH9:AH38)</f>
        <v>0</v>
      </c>
      <c r="AI39" s="84"/>
      <c r="AJ39" s="84"/>
      <c r="AK39" s="140">
        <f>SUM(AK9:AK38)</f>
        <v>0</v>
      </c>
    </row>
    <row r="40" spans="1:37" ht="15.75" customHeight="1">
      <c r="A40" s="141" t="s">
        <v>97</v>
      </c>
      <c r="B40" s="426">
        <f>D39+G39</f>
        <v>177465.1875</v>
      </c>
      <c r="C40" s="413"/>
      <c r="D40" s="413"/>
      <c r="E40" s="413"/>
      <c r="F40" s="413"/>
      <c r="G40" s="401"/>
      <c r="H40" s="426">
        <f>J39+M39</f>
        <v>0</v>
      </c>
      <c r="I40" s="413"/>
      <c r="J40" s="413"/>
      <c r="K40" s="413"/>
      <c r="L40" s="413"/>
      <c r="M40" s="401"/>
      <c r="N40" s="426">
        <f>P39+S39</f>
        <v>0</v>
      </c>
      <c r="O40" s="413"/>
      <c r="P40" s="413"/>
      <c r="Q40" s="413"/>
      <c r="R40" s="413"/>
      <c r="S40" s="401"/>
      <c r="T40" s="426">
        <f>V39+Y39</f>
        <v>0</v>
      </c>
      <c r="U40" s="413"/>
      <c r="V40" s="413"/>
      <c r="W40" s="413"/>
      <c r="X40" s="413"/>
      <c r="Y40" s="401"/>
      <c r="Z40" s="426">
        <f>AB39+AE39</f>
        <v>0</v>
      </c>
      <c r="AA40" s="413"/>
      <c r="AB40" s="413"/>
      <c r="AC40" s="413"/>
      <c r="AD40" s="413"/>
      <c r="AE40" s="401"/>
      <c r="AF40" s="427">
        <f>AH39+AK39</f>
        <v>0</v>
      </c>
      <c r="AG40" s="428"/>
      <c r="AH40" s="428"/>
      <c r="AI40" s="428"/>
      <c r="AJ40" s="428"/>
      <c r="AK40" s="429"/>
    </row>
    <row r="41" spans="1:37" ht="15.75" customHeight="1">
      <c r="A41" s="142" t="s">
        <v>98</v>
      </c>
      <c r="F41" s="143">
        <v>0.3</v>
      </c>
      <c r="I41" s="35" t="s">
        <v>99</v>
      </c>
      <c r="L41" s="35" t="s">
        <v>99</v>
      </c>
      <c r="AF41" s="144"/>
      <c r="AG41" s="144"/>
      <c r="AH41" s="144"/>
      <c r="AI41" s="144"/>
      <c r="AJ41" s="144"/>
      <c r="AK41" s="144"/>
    </row>
    <row r="42" spans="1:37" ht="15.75" customHeight="1">
      <c r="A42" s="145"/>
      <c r="B42" s="145"/>
      <c r="I42" s="35" t="s">
        <v>100</v>
      </c>
      <c r="J42" s="430"/>
      <c r="K42" s="396"/>
      <c r="L42" s="396"/>
      <c r="M42" s="396"/>
      <c r="O42" s="146" t="s">
        <v>101</v>
      </c>
      <c r="P42" s="147"/>
      <c r="R42" s="146" t="s">
        <v>101</v>
      </c>
      <c r="S42" s="148"/>
      <c r="U42" s="146" t="s">
        <v>101</v>
      </c>
      <c r="V42" s="147"/>
      <c r="AA42" s="146" t="s">
        <v>101</v>
      </c>
      <c r="AB42" s="146"/>
      <c r="AC42" s="146"/>
      <c r="AF42" s="144"/>
      <c r="AG42" s="149" t="s">
        <v>101</v>
      </c>
      <c r="AH42" s="150"/>
      <c r="AI42" s="151"/>
      <c r="AJ42" s="144"/>
      <c r="AK42" s="152"/>
    </row>
    <row r="43" spans="1:37" ht="35.25" customHeight="1">
      <c r="A43" s="431" t="s">
        <v>102</v>
      </c>
      <c r="B43" s="413"/>
      <c r="C43" s="413"/>
      <c r="D43" s="401"/>
      <c r="E43" s="153"/>
      <c r="F43" s="153"/>
      <c r="G43" s="153"/>
    </row>
    <row r="44" spans="1:37" ht="35.25" customHeight="1">
      <c r="A44" s="154"/>
      <c r="B44" s="154"/>
      <c r="C44" s="154"/>
      <c r="D44" s="154"/>
      <c r="E44" s="153"/>
      <c r="F44" s="153"/>
      <c r="G44" s="153"/>
    </row>
    <row r="45" spans="1:37" ht="15.75" customHeight="1">
      <c r="B45" s="432" t="s">
        <v>10</v>
      </c>
      <c r="C45" s="413"/>
      <c r="D45" s="401"/>
      <c r="E45" s="432" t="s">
        <v>11</v>
      </c>
      <c r="F45" s="413"/>
      <c r="G45" s="401"/>
      <c r="H45" s="432" t="s">
        <v>12</v>
      </c>
      <c r="I45" s="413"/>
      <c r="J45" s="401"/>
      <c r="K45" s="432" t="s">
        <v>13</v>
      </c>
      <c r="L45" s="413"/>
      <c r="M45" s="401"/>
      <c r="N45" s="432" t="s">
        <v>14</v>
      </c>
      <c r="O45" s="413"/>
      <c r="P45" s="401"/>
      <c r="Q45" s="432" t="s">
        <v>15</v>
      </c>
      <c r="R45" s="413"/>
      <c r="S45" s="401"/>
    </row>
    <row r="46" spans="1:37" ht="15.75" customHeight="1">
      <c r="A46" s="437" t="s">
        <v>103</v>
      </c>
      <c r="B46" s="435" t="s">
        <v>104</v>
      </c>
      <c r="C46" s="433" t="s">
        <v>105</v>
      </c>
      <c r="D46" s="435" t="s">
        <v>106</v>
      </c>
      <c r="E46" s="435" t="s">
        <v>104</v>
      </c>
      <c r="F46" s="433" t="s">
        <v>105</v>
      </c>
      <c r="G46" s="435" t="s">
        <v>106</v>
      </c>
      <c r="H46" s="435" t="s">
        <v>104</v>
      </c>
      <c r="I46" s="433" t="s">
        <v>105</v>
      </c>
      <c r="J46" s="435" t="s">
        <v>106</v>
      </c>
      <c r="K46" s="435" t="s">
        <v>104</v>
      </c>
      <c r="L46" s="433" t="s">
        <v>105</v>
      </c>
      <c r="M46" s="435" t="s">
        <v>106</v>
      </c>
      <c r="N46" s="435" t="s">
        <v>104</v>
      </c>
      <c r="O46" s="433" t="s">
        <v>105</v>
      </c>
      <c r="P46" s="435" t="s">
        <v>106</v>
      </c>
      <c r="Q46" s="435" t="s">
        <v>104</v>
      </c>
      <c r="R46" s="433" t="s">
        <v>105</v>
      </c>
      <c r="S46" s="435" t="s">
        <v>106</v>
      </c>
    </row>
    <row r="47" spans="1:37" ht="15.75" customHeight="1">
      <c r="A47" s="438"/>
      <c r="B47" s="436"/>
      <c r="C47" s="434"/>
      <c r="D47" s="436"/>
      <c r="E47" s="436"/>
      <c r="F47" s="434"/>
      <c r="G47" s="436"/>
      <c r="H47" s="436"/>
      <c r="I47" s="434"/>
      <c r="J47" s="436"/>
      <c r="K47" s="436"/>
      <c r="L47" s="434"/>
      <c r="M47" s="436"/>
      <c r="N47" s="436"/>
      <c r="O47" s="434"/>
      <c r="P47" s="436"/>
      <c r="Q47" s="436"/>
      <c r="R47" s="434"/>
      <c r="S47" s="436"/>
    </row>
    <row r="48" spans="1:37" ht="15.75" customHeight="1">
      <c r="A48" s="155" t="s">
        <v>47</v>
      </c>
      <c r="B48" s="156">
        <f>AMBROGGIO!B72</f>
        <v>42471.224999999999</v>
      </c>
      <c r="C48" s="157">
        <f>B48*100/$B$68</f>
        <v>7.1898242966476218</v>
      </c>
      <c r="D48" s="156">
        <f>C48*$B$40/100</f>
        <v>12759.435168966258</v>
      </c>
      <c r="E48" s="156">
        <f>AMBROGGIO!H72</f>
        <v>0</v>
      </c>
      <c r="F48" s="157" t="e">
        <f>E48*100/$E$68</f>
        <v>#DIV/0!</v>
      </c>
      <c r="G48" s="156" t="e">
        <f>F48*$H$40/100</f>
        <v>#DIV/0!</v>
      </c>
      <c r="H48" s="156">
        <f>AMBROGGIO!N72</f>
        <v>0</v>
      </c>
      <c r="I48" s="157" t="e">
        <f>H48*100/H68</f>
        <v>#DIV/0!</v>
      </c>
      <c r="J48" s="156" t="e">
        <f t="shared" ref="J48:J49" si="14">I48*$N$40/100</f>
        <v>#DIV/0!</v>
      </c>
      <c r="K48" s="156">
        <f>AMBROGGIO!T72</f>
        <v>0</v>
      </c>
      <c r="L48" s="157" t="e">
        <f t="shared" ref="L48:L49" si="15">K48*100/$K$68</f>
        <v>#DIV/0!</v>
      </c>
      <c r="M48" s="156" t="e">
        <f t="shared" ref="M48:M49" si="16">L48*$T$40/100</f>
        <v>#DIV/0!</v>
      </c>
      <c r="N48" s="156">
        <f>AMBROGGIO!Z72</f>
        <v>0</v>
      </c>
      <c r="O48" s="157" t="e">
        <f t="shared" ref="O48:O55" si="17">N48*100/$N$68</f>
        <v>#DIV/0!</v>
      </c>
      <c r="P48" s="156" t="e">
        <f t="shared" ref="P48:P55" si="18">O48*$Z$40/100</f>
        <v>#DIV/0!</v>
      </c>
      <c r="Q48" s="156">
        <f>AMBROGGIO!AF72</f>
        <v>0</v>
      </c>
      <c r="R48" s="157" t="e">
        <f t="shared" ref="R48:R55" si="19">Q48*100/$Q$68</f>
        <v>#DIV/0!</v>
      </c>
      <c r="S48" s="158" t="e">
        <f t="shared" ref="S48:S55" si="20">R48*$AF$40/100</f>
        <v>#DIV/0!</v>
      </c>
    </row>
    <row r="49" spans="1:19" ht="15.75" customHeight="1">
      <c r="A49" s="159" t="s">
        <v>48</v>
      </c>
      <c r="B49" s="160">
        <f>BARRA!B68</f>
        <v>86322.074999999997</v>
      </c>
      <c r="C49" s="161">
        <f t="shared" ref="C49:C66" si="21">B49*100/$B$68</f>
        <v>14.6132011066796</v>
      </c>
      <c r="D49" s="160">
        <f t="shared" ref="D49:D66" si="22">C49*$B$40/100</f>
        <v>25933.344743721027</v>
      </c>
      <c r="E49" s="160"/>
      <c r="F49" s="161" t="e">
        <f>E49*100/$E$68</f>
        <v>#DIV/0!</v>
      </c>
      <c r="G49" s="160" t="e">
        <f>F49*$H$40/100</f>
        <v>#DIV/0!</v>
      </c>
      <c r="H49" s="160">
        <f>BARRA!N68</f>
        <v>0</v>
      </c>
      <c r="I49" s="161" t="e">
        <f>H49*100/$H$68</f>
        <v>#DIV/0!</v>
      </c>
      <c r="J49" s="156" t="e">
        <f t="shared" si="14"/>
        <v>#DIV/0!</v>
      </c>
      <c r="K49" s="160">
        <f>BARRA!T68</f>
        <v>0</v>
      </c>
      <c r="L49" s="157" t="e">
        <f t="shared" si="15"/>
        <v>#DIV/0!</v>
      </c>
      <c r="M49" s="156" t="e">
        <f t="shared" si="16"/>
        <v>#DIV/0!</v>
      </c>
      <c r="N49" s="160">
        <f>BARRA!Z68</f>
        <v>0</v>
      </c>
      <c r="O49" s="157" t="e">
        <f t="shared" si="17"/>
        <v>#DIV/0!</v>
      </c>
      <c r="P49" s="156" t="e">
        <f t="shared" si="18"/>
        <v>#DIV/0!</v>
      </c>
      <c r="Q49" s="160">
        <f>BARRA!Z68</f>
        <v>0</v>
      </c>
      <c r="R49" s="157" t="e">
        <f t="shared" si="19"/>
        <v>#DIV/0!</v>
      </c>
      <c r="S49" s="158" t="e">
        <f t="shared" si="20"/>
        <v>#DIV/0!</v>
      </c>
    </row>
    <row r="50" spans="1:19" ht="15.75" customHeight="1">
      <c r="A50" s="162" t="s">
        <v>49</v>
      </c>
      <c r="B50" s="163">
        <f>BIGNANTE!B73</f>
        <v>4924.2</v>
      </c>
      <c r="C50" s="161">
        <f t="shared" si="21"/>
        <v>0.83360281700262284</v>
      </c>
      <c r="D50" s="160">
        <f t="shared" si="22"/>
        <v>1479.3548021989866</v>
      </c>
      <c r="E50" s="164"/>
      <c r="F50" s="165"/>
      <c r="G50" s="164"/>
      <c r="H50" s="164"/>
      <c r="I50" s="165"/>
      <c r="J50" s="166"/>
      <c r="K50" s="164"/>
      <c r="L50" s="167"/>
      <c r="M50" s="166"/>
      <c r="N50" s="163"/>
      <c r="O50" s="157" t="e">
        <f t="shared" si="17"/>
        <v>#DIV/0!</v>
      </c>
      <c r="P50" s="156" t="e">
        <f t="shared" si="18"/>
        <v>#DIV/0!</v>
      </c>
      <c r="Q50" s="164">
        <f>BIGNANTE!AF73</f>
        <v>0</v>
      </c>
      <c r="R50" s="157" t="e">
        <f t="shared" si="19"/>
        <v>#DIV/0!</v>
      </c>
      <c r="S50" s="158" t="e">
        <f t="shared" si="20"/>
        <v>#DIV/0!</v>
      </c>
    </row>
    <row r="51" spans="1:19" ht="15.75" customHeight="1">
      <c r="A51" s="168" t="s">
        <v>50</v>
      </c>
      <c r="B51" s="169">
        <f>BISIG!B71</f>
        <v>8065.5</v>
      </c>
      <c r="C51" s="161">
        <f t="shared" si="21"/>
        <v>1.3653839244008477</v>
      </c>
      <c r="D51" s="160">
        <f t="shared" si="22"/>
        <v>2423.0811415328226</v>
      </c>
      <c r="E51" s="169">
        <f>BISIG!H71</f>
        <v>0</v>
      </c>
      <c r="F51" s="161" t="e">
        <f t="shared" ref="F51:F55" si="23">E51*100/$E$68</f>
        <v>#DIV/0!</v>
      </c>
      <c r="G51" s="160" t="e">
        <f t="shared" ref="G51:G55" si="24">F51*$H$40/100</f>
        <v>#DIV/0!</v>
      </c>
      <c r="H51" s="169">
        <f>BISIG!N71</f>
        <v>0</v>
      </c>
      <c r="I51" s="161" t="e">
        <f t="shared" ref="I51:I55" si="25">H51*100/$H$68</f>
        <v>#DIV/0!</v>
      </c>
      <c r="J51" s="156" t="e">
        <f t="shared" ref="J51:J55" si="26">I51*$N$40/100</f>
        <v>#DIV/0!</v>
      </c>
      <c r="K51" s="169">
        <f>BISIG!T71</f>
        <v>0</v>
      </c>
      <c r="L51" s="157" t="e">
        <f t="shared" ref="L51:L55" si="27">K51*100/$K$68</f>
        <v>#DIV/0!</v>
      </c>
      <c r="M51" s="156" t="e">
        <f t="shared" ref="M51:M55" si="28">L51*$T$40/100</f>
        <v>#DIV/0!</v>
      </c>
      <c r="N51" s="169">
        <f>BISIG!Z71</f>
        <v>0</v>
      </c>
      <c r="O51" s="157" t="e">
        <f t="shared" si="17"/>
        <v>#DIV/0!</v>
      </c>
      <c r="P51" s="156" t="e">
        <f t="shared" si="18"/>
        <v>#DIV/0!</v>
      </c>
      <c r="Q51" s="169">
        <f>BISIG!AF71</f>
        <v>0</v>
      </c>
      <c r="R51" s="157" t="e">
        <f t="shared" si="19"/>
        <v>#DIV/0!</v>
      </c>
      <c r="S51" s="158" t="e">
        <f t="shared" si="20"/>
        <v>#DIV/0!</v>
      </c>
    </row>
    <row r="52" spans="1:19" ht="15.75" customHeight="1">
      <c r="A52" s="168" t="s">
        <v>51</v>
      </c>
      <c r="B52" s="169">
        <f>CARRIZO!B72</f>
        <v>0</v>
      </c>
      <c r="C52" s="161">
        <f t="shared" si="21"/>
        <v>0</v>
      </c>
      <c r="D52" s="160">
        <f t="shared" si="22"/>
        <v>0</v>
      </c>
      <c r="E52" s="169">
        <f>CARRIZO!F11</f>
        <v>0</v>
      </c>
      <c r="F52" s="161" t="e">
        <f t="shared" si="23"/>
        <v>#DIV/0!</v>
      </c>
      <c r="G52" s="160" t="e">
        <f t="shared" si="24"/>
        <v>#DIV/0!</v>
      </c>
      <c r="H52" s="169">
        <f>CARRIZO!N72</f>
        <v>0</v>
      </c>
      <c r="I52" s="161" t="e">
        <f t="shared" si="25"/>
        <v>#DIV/0!</v>
      </c>
      <c r="J52" s="156" t="e">
        <f t="shared" si="26"/>
        <v>#DIV/0!</v>
      </c>
      <c r="K52" s="169">
        <f>CARRIZO!T72</f>
        <v>0</v>
      </c>
      <c r="L52" s="157" t="e">
        <f t="shared" si="27"/>
        <v>#DIV/0!</v>
      </c>
      <c r="M52" s="156" t="e">
        <f t="shared" si="28"/>
        <v>#DIV/0!</v>
      </c>
      <c r="N52" s="169">
        <f>CARRIZO!Z72</f>
        <v>0</v>
      </c>
      <c r="O52" s="157" t="e">
        <f t="shared" si="17"/>
        <v>#DIV/0!</v>
      </c>
      <c r="P52" s="156" t="e">
        <f t="shared" si="18"/>
        <v>#DIV/0!</v>
      </c>
      <c r="Q52" s="169">
        <f>CARRIZO!AF72</f>
        <v>0</v>
      </c>
      <c r="R52" s="157" t="e">
        <f t="shared" si="19"/>
        <v>#DIV/0!</v>
      </c>
      <c r="S52" s="158" t="e">
        <f t="shared" si="20"/>
        <v>#DIV/0!</v>
      </c>
    </row>
    <row r="53" spans="1:19" ht="15.75" customHeight="1">
      <c r="A53" s="170" t="s">
        <v>52</v>
      </c>
      <c r="B53" s="163">
        <f>CONTIN!B72</f>
        <v>0</v>
      </c>
      <c r="C53" s="161">
        <f t="shared" si="21"/>
        <v>0</v>
      </c>
      <c r="D53" s="160">
        <f t="shared" si="22"/>
        <v>0</v>
      </c>
      <c r="E53" s="163">
        <f>CONTIN!H72</f>
        <v>0</v>
      </c>
      <c r="F53" s="161" t="e">
        <f t="shared" si="23"/>
        <v>#DIV/0!</v>
      </c>
      <c r="G53" s="160" t="e">
        <f t="shared" si="24"/>
        <v>#DIV/0!</v>
      </c>
      <c r="H53" s="163">
        <f>CONTIN!N72</f>
        <v>0</v>
      </c>
      <c r="I53" s="161" t="e">
        <f t="shared" si="25"/>
        <v>#DIV/0!</v>
      </c>
      <c r="J53" s="156" t="e">
        <f t="shared" si="26"/>
        <v>#DIV/0!</v>
      </c>
      <c r="K53" s="164">
        <f>CONTIN!T72</f>
        <v>0</v>
      </c>
      <c r="L53" s="157" t="e">
        <f t="shared" si="27"/>
        <v>#DIV/0!</v>
      </c>
      <c r="M53" s="156" t="e">
        <f t="shared" si="28"/>
        <v>#DIV/0!</v>
      </c>
      <c r="N53" s="163">
        <f>CONTIN!Z72</f>
        <v>0</v>
      </c>
      <c r="O53" s="157" t="e">
        <f t="shared" si="17"/>
        <v>#DIV/0!</v>
      </c>
      <c r="P53" s="156" t="e">
        <f t="shared" si="18"/>
        <v>#DIV/0!</v>
      </c>
      <c r="Q53" s="163">
        <f>CONTIN!AF72</f>
        <v>0</v>
      </c>
      <c r="R53" s="157" t="e">
        <f t="shared" si="19"/>
        <v>#DIV/0!</v>
      </c>
      <c r="S53" s="158" t="e">
        <f t="shared" si="20"/>
        <v>#DIV/0!</v>
      </c>
    </row>
    <row r="54" spans="1:19" ht="15.75" customHeight="1">
      <c r="A54" s="168" t="s">
        <v>53</v>
      </c>
      <c r="B54" s="169">
        <f>DEGANO!B72</f>
        <v>14963.625</v>
      </c>
      <c r="C54" s="161">
        <f t="shared" si="21"/>
        <v>2.5331464913226256</v>
      </c>
      <c r="D54" s="160">
        <f t="shared" si="22"/>
        <v>4495.453170475369</v>
      </c>
      <c r="E54" s="169">
        <f>DEGANO!H72</f>
        <v>0</v>
      </c>
      <c r="F54" s="161" t="e">
        <f t="shared" si="23"/>
        <v>#DIV/0!</v>
      </c>
      <c r="G54" s="160" t="e">
        <f t="shared" si="24"/>
        <v>#DIV/0!</v>
      </c>
      <c r="H54" s="169">
        <f>DEGANO!N72</f>
        <v>0</v>
      </c>
      <c r="I54" s="161" t="e">
        <f t="shared" si="25"/>
        <v>#DIV/0!</v>
      </c>
      <c r="J54" s="156" t="e">
        <f t="shared" si="26"/>
        <v>#DIV/0!</v>
      </c>
      <c r="K54" s="169">
        <f>DEGANO!T72</f>
        <v>0</v>
      </c>
      <c r="L54" s="157" t="e">
        <f t="shared" si="27"/>
        <v>#DIV/0!</v>
      </c>
      <c r="M54" s="156" t="e">
        <f t="shared" si="28"/>
        <v>#DIV/0!</v>
      </c>
      <c r="N54" s="169">
        <f>DEGANO!H72</f>
        <v>0</v>
      </c>
      <c r="O54" s="157" t="e">
        <f t="shared" si="17"/>
        <v>#DIV/0!</v>
      </c>
      <c r="P54" s="156" t="e">
        <f t="shared" si="18"/>
        <v>#DIV/0!</v>
      </c>
      <c r="Q54" s="171"/>
      <c r="R54" s="157" t="e">
        <f t="shared" si="19"/>
        <v>#DIV/0!</v>
      </c>
      <c r="S54" s="158" t="e">
        <f t="shared" si="20"/>
        <v>#DIV/0!</v>
      </c>
    </row>
    <row r="55" spans="1:19" ht="15.75" customHeight="1">
      <c r="A55" s="168" t="s">
        <v>54</v>
      </c>
      <c r="B55" s="169">
        <f>GALIANO!B71</f>
        <v>43458.1875</v>
      </c>
      <c r="C55" s="161">
        <f t="shared" si="21"/>
        <v>7.3569041716071997</v>
      </c>
      <c r="D55" s="160">
        <f t="shared" si="22"/>
        <v>13055.943782338039</v>
      </c>
      <c r="E55" s="169">
        <f>GALIANO!H71</f>
        <v>0</v>
      </c>
      <c r="F55" s="161" t="e">
        <f t="shared" si="23"/>
        <v>#DIV/0!</v>
      </c>
      <c r="G55" s="160" t="e">
        <f t="shared" si="24"/>
        <v>#DIV/0!</v>
      </c>
      <c r="H55" s="169">
        <f>GALIANO!N71</f>
        <v>0</v>
      </c>
      <c r="I55" s="161" t="e">
        <f t="shared" si="25"/>
        <v>#DIV/0!</v>
      </c>
      <c r="J55" s="156" t="e">
        <f t="shared" si="26"/>
        <v>#DIV/0!</v>
      </c>
      <c r="K55" s="169">
        <f>GALIANO!T71</f>
        <v>0</v>
      </c>
      <c r="L55" s="157" t="e">
        <f t="shared" si="27"/>
        <v>#DIV/0!</v>
      </c>
      <c r="M55" s="156" t="e">
        <f t="shared" si="28"/>
        <v>#DIV/0!</v>
      </c>
      <c r="N55" s="169">
        <f>GALIANO!Z71</f>
        <v>0</v>
      </c>
      <c r="O55" s="157" t="e">
        <f t="shared" si="17"/>
        <v>#DIV/0!</v>
      </c>
      <c r="P55" s="156" t="e">
        <f t="shared" si="18"/>
        <v>#DIV/0!</v>
      </c>
      <c r="Q55" s="169">
        <f>GALIANO!AF71</f>
        <v>0</v>
      </c>
      <c r="R55" s="157" t="e">
        <f t="shared" si="19"/>
        <v>#DIV/0!</v>
      </c>
      <c r="S55" s="158" t="e">
        <f t="shared" si="20"/>
        <v>#DIV/0!</v>
      </c>
    </row>
    <row r="56" spans="1:19" ht="15.75" customHeight="1">
      <c r="A56" s="172" t="s">
        <v>55</v>
      </c>
      <c r="B56" s="169">
        <f>GARBARINO!B72</f>
        <v>20811.112499999999</v>
      </c>
      <c r="C56" s="161">
        <f t="shared" si="21"/>
        <v>3.5230498365132399</v>
      </c>
      <c r="D56" s="160">
        <f t="shared" si="22"/>
        <v>6252.186998086665</v>
      </c>
      <c r="E56" s="169"/>
      <c r="F56" s="161"/>
      <c r="G56" s="160"/>
      <c r="H56" s="169"/>
      <c r="I56" s="161"/>
      <c r="J56" s="156"/>
      <c r="K56" s="169"/>
      <c r="L56" s="157"/>
      <c r="M56" s="156"/>
      <c r="N56" s="169"/>
      <c r="O56" s="157"/>
      <c r="P56" s="156"/>
      <c r="Q56" s="169"/>
      <c r="R56" s="157"/>
      <c r="S56" s="158"/>
    </row>
    <row r="57" spans="1:19" ht="15.75" customHeight="1">
      <c r="A57" s="172" t="s">
        <v>56</v>
      </c>
      <c r="B57" s="169">
        <f>GIL!B71</f>
        <v>59928.787500000006</v>
      </c>
      <c r="C57" s="161">
        <f t="shared" si="21"/>
        <v>10.145161869857354</v>
      </c>
      <c r="D57" s="160">
        <f t="shared" si="22"/>
        <v>18004.13053452086</v>
      </c>
      <c r="E57" s="169">
        <f>GIL!H71</f>
        <v>0</v>
      </c>
      <c r="F57" s="161" t="e">
        <f t="shared" ref="F57:F66" si="29">E57*100/$E$68</f>
        <v>#DIV/0!</v>
      </c>
      <c r="G57" s="160" t="e">
        <f t="shared" ref="G57:G66" si="30">F57*$H$40/100</f>
        <v>#DIV/0!</v>
      </c>
      <c r="H57" s="169">
        <f>GIL!N71</f>
        <v>0</v>
      </c>
      <c r="I57" s="161" t="e">
        <f t="shared" ref="I57:I67" si="31">H57*100/$H$68</f>
        <v>#DIV/0!</v>
      </c>
      <c r="J57" s="156" t="e">
        <f t="shared" ref="J57:J67" si="32">I57*$N$40/100</f>
        <v>#DIV/0!</v>
      </c>
      <c r="K57" s="169">
        <f>GIL!T71</f>
        <v>0</v>
      </c>
      <c r="L57" s="157" t="e">
        <f t="shared" ref="L57:L67" si="33">K57*100/$K$68</f>
        <v>#DIV/0!</v>
      </c>
      <c r="M57" s="156" t="e">
        <f t="shared" ref="M57:M67" si="34">L57*$T$40/100</f>
        <v>#DIV/0!</v>
      </c>
      <c r="N57" s="169">
        <f>GIL!Z71</f>
        <v>0</v>
      </c>
      <c r="O57" s="157" t="e">
        <f t="shared" ref="O57:O67" si="35">N57*100/$N$68</f>
        <v>#DIV/0!</v>
      </c>
      <c r="P57" s="156" t="e">
        <f t="shared" ref="P57:P67" si="36">O57*$Z$40/100</f>
        <v>#DIV/0!</v>
      </c>
      <c r="Q57" s="169">
        <f>GIL!AF71</f>
        <v>0</v>
      </c>
      <c r="R57" s="157" t="e">
        <f t="shared" ref="R57:R67" si="37">Q57*100/$Q$68</f>
        <v>#DIV/0!</v>
      </c>
      <c r="S57" s="158" t="e">
        <f t="shared" ref="S57:S67" si="38">R57*$AF$40/100</f>
        <v>#DIV/0!</v>
      </c>
    </row>
    <row r="58" spans="1:19" ht="15.75" customHeight="1">
      <c r="A58" s="168" t="s">
        <v>107</v>
      </c>
      <c r="B58" s="169">
        <f>GUIDO!B71</f>
        <v>71963.362499999988</v>
      </c>
      <c r="C58" s="161">
        <f t="shared" si="21"/>
        <v>12.182458409687037</v>
      </c>
      <c r="D58" s="160">
        <f t="shared" si="22"/>
        <v>21619.622658860619</v>
      </c>
      <c r="E58" s="169">
        <f>GUIDO!H71</f>
        <v>0</v>
      </c>
      <c r="F58" s="161" t="e">
        <f t="shared" si="29"/>
        <v>#DIV/0!</v>
      </c>
      <c r="G58" s="160" t="e">
        <f t="shared" si="30"/>
        <v>#DIV/0!</v>
      </c>
      <c r="H58" s="169">
        <f>GUIDO!N71</f>
        <v>0</v>
      </c>
      <c r="I58" s="161" t="e">
        <f t="shared" si="31"/>
        <v>#DIV/0!</v>
      </c>
      <c r="J58" s="156" t="e">
        <f t="shared" si="32"/>
        <v>#DIV/0!</v>
      </c>
      <c r="K58" s="169">
        <f>GUIDO!T71</f>
        <v>0</v>
      </c>
      <c r="L58" s="157" t="e">
        <f t="shared" si="33"/>
        <v>#DIV/0!</v>
      </c>
      <c r="M58" s="156" t="e">
        <f t="shared" si="34"/>
        <v>#DIV/0!</v>
      </c>
      <c r="N58" s="169">
        <f>GUIDO!Z71</f>
        <v>0</v>
      </c>
      <c r="O58" s="157" t="e">
        <f t="shared" si="35"/>
        <v>#DIV/0!</v>
      </c>
      <c r="P58" s="156" t="e">
        <f t="shared" si="36"/>
        <v>#DIV/0!</v>
      </c>
      <c r="Q58" s="169">
        <f>GUIDO!AF71</f>
        <v>0</v>
      </c>
      <c r="R58" s="157" t="e">
        <f t="shared" si="37"/>
        <v>#DIV/0!</v>
      </c>
      <c r="S58" s="158" t="e">
        <f t="shared" si="38"/>
        <v>#DIV/0!</v>
      </c>
    </row>
    <row r="59" spans="1:19" ht="15.75" customHeight="1">
      <c r="A59" s="168" t="s">
        <v>58</v>
      </c>
      <c r="B59" s="169">
        <f>IRAZOQUI!B72</f>
        <v>39563.4</v>
      </c>
      <c r="C59" s="161">
        <f t="shared" si="21"/>
        <v>6.6975674607452111</v>
      </c>
      <c r="D59" s="160">
        <f t="shared" si="22"/>
        <v>11885.850652150477</v>
      </c>
      <c r="E59" s="169"/>
      <c r="F59" s="161" t="e">
        <f t="shared" si="29"/>
        <v>#DIV/0!</v>
      </c>
      <c r="G59" s="160" t="e">
        <f t="shared" si="30"/>
        <v>#DIV/0!</v>
      </c>
      <c r="H59" s="169">
        <f>IRAZOQUI!N72</f>
        <v>0</v>
      </c>
      <c r="I59" s="161" t="e">
        <f t="shared" si="31"/>
        <v>#DIV/0!</v>
      </c>
      <c r="J59" s="156" t="e">
        <f t="shared" si="32"/>
        <v>#DIV/0!</v>
      </c>
      <c r="K59" s="169">
        <f>IRAZOQUI!T72</f>
        <v>0</v>
      </c>
      <c r="L59" s="157" t="e">
        <f t="shared" si="33"/>
        <v>#DIV/0!</v>
      </c>
      <c r="M59" s="156" t="e">
        <f t="shared" si="34"/>
        <v>#DIV/0!</v>
      </c>
      <c r="N59" s="169">
        <f>IRAZOQUI!Z72</f>
        <v>0</v>
      </c>
      <c r="O59" s="157" t="e">
        <f t="shared" si="35"/>
        <v>#DIV/0!</v>
      </c>
      <c r="P59" s="156" t="e">
        <f t="shared" si="36"/>
        <v>#DIV/0!</v>
      </c>
      <c r="Q59" s="169">
        <f>IRAZOQUI!AF72</f>
        <v>0</v>
      </c>
      <c r="R59" s="157" t="e">
        <f t="shared" si="37"/>
        <v>#DIV/0!</v>
      </c>
      <c r="S59" s="158" t="e">
        <f t="shared" si="38"/>
        <v>#DIV/0!</v>
      </c>
    </row>
    <row r="60" spans="1:19" ht="15.75" customHeight="1">
      <c r="A60" s="168" t="s">
        <v>59</v>
      </c>
      <c r="B60" s="169">
        <f>LOPEZ!B71</f>
        <v>125429.13749999998</v>
      </c>
      <c r="C60" s="161">
        <f t="shared" si="21"/>
        <v>21.233516582228443</v>
      </c>
      <c r="D60" s="160">
        <f t="shared" si="22"/>
        <v>37682.1000154953</v>
      </c>
      <c r="E60" s="169">
        <f>LOPEZ!H71</f>
        <v>0</v>
      </c>
      <c r="F60" s="161" t="e">
        <f t="shared" si="29"/>
        <v>#DIV/0!</v>
      </c>
      <c r="G60" s="160" t="e">
        <f t="shared" si="30"/>
        <v>#DIV/0!</v>
      </c>
      <c r="H60" s="169">
        <f>LOPEZ!N71</f>
        <v>0</v>
      </c>
      <c r="I60" s="161" t="e">
        <f t="shared" si="31"/>
        <v>#DIV/0!</v>
      </c>
      <c r="J60" s="156" t="e">
        <f t="shared" si="32"/>
        <v>#DIV/0!</v>
      </c>
      <c r="K60" s="169">
        <f>LOPEZ!T71</f>
        <v>0</v>
      </c>
      <c r="L60" s="157" t="e">
        <f t="shared" si="33"/>
        <v>#DIV/0!</v>
      </c>
      <c r="M60" s="156" t="e">
        <f t="shared" si="34"/>
        <v>#DIV/0!</v>
      </c>
      <c r="N60" s="169"/>
      <c r="O60" s="157" t="e">
        <f t="shared" si="35"/>
        <v>#DIV/0!</v>
      </c>
      <c r="P60" s="156" t="e">
        <f t="shared" si="36"/>
        <v>#DIV/0!</v>
      </c>
      <c r="Q60" s="169"/>
      <c r="R60" s="157" t="e">
        <f t="shared" si="37"/>
        <v>#DIV/0!</v>
      </c>
      <c r="S60" s="158" t="e">
        <f t="shared" si="38"/>
        <v>#DIV/0!</v>
      </c>
    </row>
    <row r="61" spans="1:19" ht="15.75" customHeight="1">
      <c r="A61" s="170" t="s">
        <v>60</v>
      </c>
      <c r="B61" s="163">
        <f>MONTI!B72</f>
        <v>0</v>
      </c>
      <c r="C61" s="161">
        <f t="shared" si="21"/>
        <v>0</v>
      </c>
      <c r="D61" s="160">
        <f t="shared" si="22"/>
        <v>0</v>
      </c>
      <c r="E61" s="163">
        <f>MONTI!H72</f>
        <v>0</v>
      </c>
      <c r="F61" s="161" t="e">
        <f t="shared" si="29"/>
        <v>#DIV/0!</v>
      </c>
      <c r="G61" s="160" t="e">
        <f t="shared" si="30"/>
        <v>#DIV/0!</v>
      </c>
      <c r="H61" s="163">
        <f>MONTI!N72</f>
        <v>0</v>
      </c>
      <c r="I61" s="161" t="e">
        <f t="shared" si="31"/>
        <v>#DIV/0!</v>
      </c>
      <c r="J61" s="156" t="e">
        <f t="shared" si="32"/>
        <v>#DIV/0!</v>
      </c>
      <c r="K61" s="164">
        <f>MONTI!T72</f>
        <v>0</v>
      </c>
      <c r="L61" s="157" t="e">
        <f t="shared" si="33"/>
        <v>#DIV/0!</v>
      </c>
      <c r="M61" s="156" t="e">
        <f t="shared" si="34"/>
        <v>#DIV/0!</v>
      </c>
      <c r="N61" s="163">
        <f>MONTI!Z72</f>
        <v>0</v>
      </c>
      <c r="O61" s="157" t="e">
        <f t="shared" si="35"/>
        <v>#DIV/0!</v>
      </c>
      <c r="P61" s="156" t="e">
        <f t="shared" si="36"/>
        <v>#DIV/0!</v>
      </c>
      <c r="Q61" s="173">
        <f>MONTI!AF72</f>
        <v>0</v>
      </c>
      <c r="R61" s="157" t="e">
        <f t="shared" si="37"/>
        <v>#DIV/0!</v>
      </c>
      <c r="S61" s="158" t="e">
        <f t="shared" si="38"/>
        <v>#DIV/0!</v>
      </c>
    </row>
    <row r="62" spans="1:19" ht="15.75" customHeight="1">
      <c r="A62" s="168" t="s">
        <v>61</v>
      </c>
      <c r="B62" s="169">
        <f>PRUCCA!B72</f>
        <v>40274.4375</v>
      </c>
      <c r="C62" s="161">
        <f t="shared" si="21"/>
        <v>6.8179368330279173</v>
      </c>
      <c r="D62" s="160">
        <f t="shared" si="22"/>
        <v>12099.464384364555</v>
      </c>
      <c r="E62" s="169">
        <f>PRUCCA!H72</f>
        <v>0</v>
      </c>
      <c r="F62" s="161" t="e">
        <f t="shared" si="29"/>
        <v>#DIV/0!</v>
      </c>
      <c r="G62" s="160" t="e">
        <f t="shared" si="30"/>
        <v>#DIV/0!</v>
      </c>
      <c r="H62" s="169">
        <f>PRUCCA!N72</f>
        <v>0</v>
      </c>
      <c r="I62" s="161" t="e">
        <f t="shared" si="31"/>
        <v>#DIV/0!</v>
      </c>
      <c r="J62" s="156" t="e">
        <f t="shared" si="32"/>
        <v>#DIV/0!</v>
      </c>
      <c r="K62" s="169">
        <f>PRUCCA!T72</f>
        <v>0</v>
      </c>
      <c r="L62" s="157" t="e">
        <f t="shared" si="33"/>
        <v>#DIV/0!</v>
      </c>
      <c r="M62" s="156" t="e">
        <f t="shared" si="34"/>
        <v>#DIV/0!</v>
      </c>
      <c r="N62" s="169">
        <f>PRUCCA!Z72</f>
        <v>0</v>
      </c>
      <c r="O62" s="157" t="e">
        <f t="shared" si="35"/>
        <v>#DIV/0!</v>
      </c>
      <c r="P62" s="156" t="e">
        <f t="shared" si="36"/>
        <v>#DIV/0!</v>
      </c>
      <c r="Q62" s="171">
        <f>PRUCCA!AF72</f>
        <v>0</v>
      </c>
      <c r="R62" s="157" t="e">
        <f t="shared" si="37"/>
        <v>#DIV/0!</v>
      </c>
      <c r="S62" s="158" t="e">
        <f t="shared" si="38"/>
        <v>#DIV/0!</v>
      </c>
    </row>
    <row r="63" spans="1:19" ht="15.75" customHeight="1">
      <c r="A63" s="168" t="s">
        <v>62</v>
      </c>
      <c r="B63" s="169">
        <f>SMANIA!B73</f>
        <v>31158.3</v>
      </c>
      <c r="C63" s="161">
        <f t="shared" si="21"/>
        <v>5.2746936868959065</v>
      </c>
      <c r="D63" s="160">
        <f t="shared" si="22"/>
        <v>9360.7450415004841</v>
      </c>
      <c r="E63" s="169">
        <f>SMANIA!H73</f>
        <v>0</v>
      </c>
      <c r="F63" s="161" t="e">
        <f t="shared" si="29"/>
        <v>#DIV/0!</v>
      </c>
      <c r="G63" s="160" t="e">
        <f t="shared" si="30"/>
        <v>#DIV/0!</v>
      </c>
      <c r="H63" s="169">
        <f>SMANIA!N73</f>
        <v>0</v>
      </c>
      <c r="I63" s="161" t="e">
        <f t="shared" si="31"/>
        <v>#DIV/0!</v>
      </c>
      <c r="J63" s="156" t="e">
        <f t="shared" si="32"/>
        <v>#DIV/0!</v>
      </c>
      <c r="K63" s="169">
        <f>SMANIA!T73</f>
        <v>0</v>
      </c>
      <c r="L63" s="157" t="e">
        <f t="shared" si="33"/>
        <v>#DIV/0!</v>
      </c>
      <c r="M63" s="156" t="e">
        <f t="shared" si="34"/>
        <v>#DIV/0!</v>
      </c>
      <c r="N63" s="169">
        <f>SMANIA!T73</f>
        <v>0</v>
      </c>
      <c r="O63" s="157" t="e">
        <f t="shared" si="35"/>
        <v>#DIV/0!</v>
      </c>
      <c r="P63" s="156" t="e">
        <f t="shared" si="36"/>
        <v>#DIV/0!</v>
      </c>
      <c r="Q63" s="171">
        <f>SMANIA!AF73</f>
        <v>0</v>
      </c>
      <c r="R63" s="157" t="e">
        <f t="shared" si="37"/>
        <v>#DIV/0!</v>
      </c>
      <c r="S63" s="158" t="e">
        <f t="shared" si="38"/>
        <v>#DIV/0!</v>
      </c>
    </row>
    <row r="64" spans="1:19" ht="15.75" customHeight="1">
      <c r="A64" s="162" t="s">
        <v>65</v>
      </c>
      <c r="B64" s="163">
        <f>SOSA!B74</f>
        <v>1379.625</v>
      </c>
      <c r="C64" s="161">
        <f t="shared" si="21"/>
        <v>0.23355251338435554</v>
      </c>
      <c r="D64" s="160">
        <f t="shared" si="22"/>
        <v>414.47440578850916</v>
      </c>
      <c r="E64" s="163">
        <f>SOSA!H74</f>
        <v>0</v>
      </c>
      <c r="F64" s="161" t="e">
        <f t="shared" si="29"/>
        <v>#DIV/0!</v>
      </c>
      <c r="G64" s="160" t="e">
        <f t="shared" si="30"/>
        <v>#DIV/0!</v>
      </c>
      <c r="H64" s="163">
        <f>SOSA!N74</f>
        <v>0</v>
      </c>
      <c r="I64" s="161" t="e">
        <f t="shared" si="31"/>
        <v>#DIV/0!</v>
      </c>
      <c r="J64" s="156" t="e">
        <f t="shared" si="32"/>
        <v>#DIV/0!</v>
      </c>
      <c r="K64" s="164">
        <f>SOSA!T74</f>
        <v>0</v>
      </c>
      <c r="L64" s="157" t="e">
        <f t="shared" si="33"/>
        <v>#DIV/0!</v>
      </c>
      <c r="M64" s="156" t="e">
        <f t="shared" si="34"/>
        <v>#DIV/0!</v>
      </c>
      <c r="N64" s="163"/>
      <c r="O64" s="157" t="e">
        <f t="shared" si="35"/>
        <v>#DIV/0!</v>
      </c>
      <c r="P64" s="156" t="e">
        <f t="shared" si="36"/>
        <v>#DIV/0!</v>
      </c>
      <c r="Q64" s="163">
        <f>SOSA!AF74</f>
        <v>0</v>
      </c>
      <c r="R64" s="157" t="e">
        <f t="shared" si="37"/>
        <v>#DIV/0!</v>
      </c>
      <c r="S64" s="158" t="e">
        <f t="shared" si="38"/>
        <v>#DIV/0!</v>
      </c>
    </row>
    <row r="65" spans="1:19" ht="15.75" customHeight="1">
      <c r="A65" s="168" t="s">
        <v>63</v>
      </c>
      <c r="B65" s="169">
        <f>VALDEZ!B71</f>
        <v>0</v>
      </c>
      <c r="C65" s="161">
        <f t="shared" si="21"/>
        <v>0</v>
      </c>
      <c r="D65" s="160">
        <f t="shared" si="22"/>
        <v>0</v>
      </c>
      <c r="E65" s="169">
        <f>VALDEZ!H71</f>
        <v>0</v>
      </c>
      <c r="F65" s="161" t="e">
        <f t="shared" si="29"/>
        <v>#DIV/0!</v>
      </c>
      <c r="G65" s="160" t="e">
        <f t="shared" si="30"/>
        <v>#DIV/0!</v>
      </c>
      <c r="H65" s="169">
        <f>VALDEZ!N71</f>
        <v>0</v>
      </c>
      <c r="I65" s="161" t="e">
        <f t="shared" si="31"/>
        <v>#DIV/0!</v>
      </c>
      <c r="J65" s="156" t="e">
        <f t="shared" si="32"/>
        <v>#DIV/0!</v>
      </c>
      <c r="K65" s="169">
        <f>VALDEZ!T71</f>
        <v>0</v>
      </c>
      <c r="L65" s="157" t="e">
        <f t="shared" si="33"/>
        <v>#DIV/0!</v>
      </c>
      <c r="M65" s="156" t="e">
        <f t="shared" si="34"/>
        <v>#DIV/0!</v>
      </c>
      <c r="N65" s="169">
        <f>VALDEZ!Z71</f>
        <v>0</v>
      </c>
      <c r="O65" s="157" t="e">
        <f t="shared" si="35"/>
        <v>#DIV/0!</v>
      </c>
      <c r="P65" s="156" t="e">
        <f t="shared" si="36"/>
        <v>#DIV/0!</v>
      </c>
      <c r="Q65" s="169">
        <f>VALDEZ!AF71</f>
        <v>0</v>
      </c>
      <c r="R65" s="157" t="e">
        <f t="shared" si="37"/>
        <v>#DIV/0!</v>
      </c>
      <c r="S65" s="158" t="e">
        <f t="shared" si="38"/>
        <v>#DIV/0!</v>
      </c>
    </row>
    <row r="66" spans="1:19" ht="15.75" customHeight="1">
      <c r="A66" s="168" t="s">
        <v>64</v>
      </c>
      <c r="B66" s="169">
        <f>VILCAES!B73</f>
        <v>0</v>
      </c>
      <c r="C66" s="161">
        <f t="shared" si="21"/>
        <v>0</v>
      </c>
      <c r="D66" s="160">
        <f t="shared" si="22"/>
        <v>0</v>
      </c>
      <c r="E66" s="169">
        <f>VILCAES!H73</f>
        <v>0</v>
      </c>
      <c r="F66" s="161" t="e">
        <f t="shared" si="29"/>
        <v>#DIV/0!</v>
      </c>
      <c r="G66" s="160" t="e">
        <f t="shared" si="30"/>
        <v>#DIV/0!</v>
      </c>
      <c r="H66" s="169">
        <f>VILCAES!N73</f>
        <v>0</v>
      </c>
      <c r="I66" s="161" t="e">
        <f t="shared" si="31"/>
        <v>#DIV/0!</v>
      </c>
      <c r="J66" s="156" t="e">
        <f t="shared" si="32"/>
        <v>#DIV/0!</v>
      </c>
      <c r="K66" s="169">
        <f>VILCAES!T73</f>
        <v>0</v>
      </c>
      <c r="L66" s="157" t="e">
        <f t="shared" si="33"/>
        <v>#DIV/0!</v>
      </c>
      <c r="M66" s="156" t="e">
        <f t="shared" si="34"/>
        <v>#DIV/0!</v>
      </c>
      <c r="N66" s="169">
        <f>VILCAES!Z73</f>
        <v>0</v>
      </c>
      <c r="O66" s="157" t="e">
        <f t="shared" si="35"/>
        <v>#DIV/0!</v>
      </c>
      <c r="P66" s="156" t="e">
        <f t="shared" si="36"/>
        <v>#DIV/0!</v>
      </c>
      <c r="Q66" s="169">
        <f>VILCAES!AF73</f>
        <v>0</v>
      </c>
      <c r="R66" s="157" t="e">
        <f t="shared" si="37"/>
        <v>#DIV/0!</v>
      </c>
      <c r="S66" s="158" t="e">
        <f t="shared" si="38"/>
        <v>#DIV/0!</v>
      </c>
    </row>
    <row r="67" spans="1:19" ht="15.75" customHeight="1">
      <c r="A67" s="174" t="s">
        <v>66</v>
      </c>
      <c r="B67" s="164"/>
      <c r="C67" s="165"/>
      <c r="D67" s="164"/>
      <c r="E67" s="164"/>
      <c r="F67" s="165"/>
      <c r="G67" s="164"/>
      <c r="H67" s="163">
        <f>MARIANI!N73</f>
        <v>0</v>
      </c>
      <c r="I67" s="161" t="e">
        <f t="shared" si="31"/>
        <v>#DIV/0!</v>
      </c>
      <c r="J67" s="156" t="e">
        <f t="shared" si="32"/>
        <v>#DIV/0!</v>
      </c>
      <c r="K67" s="164">
        <f>MARIANI!T73</f>
        <v>0</v>
      </c>
      <c r="L67" s="157" t="e">
        <f t="shared" si="33"/>
        <v>#DIV/0!</v>
      </c>
      <c r="M67" s="156" t="e">
        <f t="shared" si="34"/>
        <v>#DIV/0!</v>
      </c>
      <c r="N67" s="163">
        <f>MARIANI!Z73</f>
        <v>0</v>
      </c>
      <c r="O67" s="157" t="e">
        <f t="shared" si="35"/>
        <v>#DIV/0!</v>
      </c>
      <c r="P67" s="156" t="e">
        <f t="shared" si="36"/>
        <v>#DIV/0!</v>
      </c>
      <c r="Q67" s="164">
        <f>MARIANI!AF73</f>
        <v>0</v>
      </c>
      <c r="R67" s="157" t="e">
        <f t="shared" si="37"/>
        <v>#DIV/0!</v>
      </c>
      <c r="S67" s="158" t="e">
        <f t="shared" si="38"/>
        <v>#DIV/0!</v>
      </c>
    </row>
    <row r="68" spans="1:19" ht="15.75" customHeight="1">
      <c r="A68" s="175" t="s">
        <v>85</v>
      </c>
      <c r="B68" s="176">
        <f t="shared" ref="B68:E68" si="39">SUM(B48:B66)</f>
        <v>590712.97500000009</v>
      </c>
      <c r="C68" s="177">
        <f t="shared" si="39"/>
        <v>99.999999999999972</v>
      </c>
      <c r="D68" s="176">
        <f t="shared" si="39"/>
        <v>177465.18749999994</v>
      </c>
      <c r="E68" s="176">
        <f t="shared" si="39"/>
        <v>0</v>
      </c>
      <c r="F68" s="177" t="e">
        <f t="shared" ref="F68:G68" si="40">SUM(F49:F67)</f>
        <v>#DIV/0!</v>
      </c>
      <c r="G68" s="176" t="e">
        <f t="shared" si="40"/>
        <v>#DIV/0!</v>
      </c>
      <c r="H68" s="176">
        <f t="shared" ref="H68:K68" si="41">SUM(H48:H67)</f>
        <v>0</v>
      </c>
      <c r="I68" s="177" t="e">
        <f t="shared" si="41"/>
        <v>#DIV/0!</v>
      </c>
      <c r="J68" s="176" t="e">
        <f t="shared" si="41"/>
        <v>#DIV/0!</v>
      </c>
      <c r="K68" s="176">
        <f t="shared" si="41"/>
        <v>0</v>
      </c>
      <c r="L68" s="177" t="e">
        <f>SUM(L48:L66)</f>
        <v>#DIV/0!</v>
      </c>
      <c r="M68" s="176" t="e">
        <f>SUM(M48:M67)</f>
        <v>#DIV/0!</v>
      </c>
      <c r="N68" s="176">
        <f t="shared" ref="N68:P68" si="42">SUM(N48:N66)</f>
        <v>0</v>
      </c>
      <c r="O68" s="177" t="e">
        <f t="shared" si="42"/>
        <v>#DIV/0!</v>
      </c>
      <c r="P68" s="176" t="e">
        <f t="shared" si="42"/>
        <v>#DIV/0!</v>
      </c>
      <c r="Q68" s="176">
        <f t="shared" ref="Q68:S68" si="43">SUM(Q48:Q67)</f>
        <v>0</v>
      </c>
      <c r="R68" s="177" t="e">
        <f t="shared" si="43"/>
        <v>#DIV/0!</v>
      </c>
      <c r="S68" s="176" t="e">
        <f t="shared" si="43"/>
        <v>#DIV/0!</v>
      </c>
    </row>
    <row r="69" spans="1:19" ht="15.75" customHeight="1"/>
    <row r="70" spans="1:19" ht="15.75" customHeight="1"/>
    <row r="71" spans="1:19" ht="15.75" customHeight="1">
      <c r="A71" s="411" t="s">
        <v>108</v>
      </c>
      <c r="B71" s="396"/>
      <c r="C71" s="396"/>
      <c r="D71" s="396"/>
    </row>
    <row r="72" spans="1:19" ht="15.75" customHeight="1">
      <c r="A72" s="178" t="s">
        <v>109</v>
      </c>
      <c r="B72" s="412" t="s">
        <v>10</v>
      </c>
      <c r="C72" s="413"/>
      <c r="D72" s="401"/>
      <c r="E72" s="412" t="s">
        <v>11</v>
      </c>
      <c r="F72" s="413"/>
      <c r="G72" s="401"/>
      <c r="H72" s="412" t="s">
        <v>12</v>
      </c>
      <c r="I72" s="413"/>
      <c r="J72" s="401"/>
      <c r="K72" s="412" t="s">
        <v>13</v>
      </c>
      <c r="L72" s="413"/>
      <c r="M72" s="401"/>
      <c r="N72" s="412" t="s">
        <v>110</v>
      </c>
      <c r="O72" s="413"/>
      <c r="P72" s="401"/>
      <c r="Q72" s="412" t="s">
        <v>111</v>
      </c>
      <c r="R72" s="413"/>
      <c r="S72" s="401"/>
    </row>
    <row r="73" spans="1:19" ht="15.75" customHeight="1">
      <c r="A73" s="179" t="s">
        <v>47</v>
      </c>
      <c r="B73" s="410" t="s">
        <v>112</v>
      </c>
      <c r="C73" s="401"/>
      <c r="D73" s="180">
        <f t="shared" ref="D73:D91" si="44">$G$41/19</f>
        <v>0</v>
      </c>
      <c r="E73" s="410" t="s">
        <v>112</v>
      </c>
      <c r="F73" s="401"/>
      <c r="G73" s="180">
        <f t="shared" ref="G73:G80" si="45">$J$42/18</f>
        <v>0</v>
      </c>
      <c r="H73" s="410" t="s">
        <v>112</v>
      </c>
      <c r="I73" s="401"/>
      <c r="J73" s="180">
        <f t="shared" ref="J73:J80" si="46">($P$42+$S$42)/18</f>
        <v>0</v>
      </c>
      <c r="K73" s="410" t="s">
        <v>112</v>
      </c>
      <c r="L73" s="401"/>
      <c r="M73" s="180">
        <f t="shared" ref="M73:M80" si="47">$Y$42/18</f>
        <v>0</v>
      </c>
      <c r="N73" s="410" t="s">
        <v>112</v>
      </c>
      <c r="O73" s="401"/>
      <c r="P73" s="181">
        <f t="shared" ref="P73:P80" si="48">$AE$42/19</f>
        <v>0</v>
      </c>
      <c r="Q73" s="410" t="s">
        <v>112</v>
      </c>
      <c r="R73" s="401"/>
      <c r="S73" s="180">
        <f t="shared" ref="S73:S80" si="49">$AK$42/18</f>
        <v>0</v>
      </c>
    </row>
    <row r="74" spans="1:19" ht="15.75" customHeight="1">
      <c r="A74" s="179" t="s">
        <v>48</v>
      </c>
      <c r="B74" s="180" t="s">
        <v>112</v>
      </c>
      <c r="C74" s="180"/>
      <c r="D74" s="180">
        <f t="shared" si="44"/>
        <v>0</v>
      </c>
      <c r="E74" s="180" t="s">
        <v>112</v>
      </c>
      <c r="F74" s="180"/>
      <c r="G74" s="180">
        <f t="shared" si="45"/>
        <v>0</v>
      </c>
      <c r="H74" s="180" t="s">
        <v>112</v>
      </c>
      <c r="I74" s="180"/>
      <c r="J74" s="180">
        <f t="shared" si="46"/>
        <v>0</v>
      </c>
      <c r="K74" s="180" t="s">
        <v>112</v>
      </c>
      <c r="L74" s="180"/>
      <c r="M74" s="180">
        <f t="shared" si="47"/>
        <v>0</v>
      </c>
      <c r="N74" s="180" t="s">
        <v>112</v>
      </c>
      <c r="O74" s="180"/>
      <c r="P74" s="181">
        <f t="shared" si="48"/>
        <v>0</v>
      </c>
      <c r="Q74" s="180" t="s">
        <v>112</v>
      </c>
      <c r="R74" s="180"/>
      <c r="S74" s="180">
        <f t="shared" si="49"/>
        <v>0</v>
      </c>
    </row>
    <row r="75" spans="1:19" ht="15.75" customHeight="1">
      <c r="A75" s="182" t="s">
        <v>49</v>
      </c>
      <c r="B75" s="180" t="s">
        <v>112</v>
      </c>
      <c r="C75" s="180"/>
      <c r="D75" s="180">
        <f t="shared" si="44"/>
        <v>0</v>
      </c>
      <c r="E75" s="180" t="s">
        <v>112</v>
      </c>
      <c r="F75" s="180"/>
      <c r="G75" s="180">
        <f t="shared" si="45"/>
        <v>0</v>
      </c>
      <c r="H75" s="180" t="s">
        <v>112</v>
      </c>
      <c r="I75" s="180"/>
      <c r="J75" s="180">
        <f t="shared" si="46"/>
        <v>0</v>
      </c>
      <c r="K75" s="180" t="s">
        <v>112</v>
      </c>
      <c r="L75" s="180"/>
      <c r="M75" s="180">
        <f t="shared" si="47"/>
        <v>0</v>
      </c>
      <c r="N75" s="180" t="s">
        <v>112</v>
      </c>
      <c r="O75" s="180"/>
      <c r="P75" s="181">
        <f t="shared" si="48"/>
        <v>0</v>
      </c>
      <c r="Q75" s="180" t="s">
        <v>112</v>
      </c>
      <c r="R75" s="180"/>
      <c r="S75" s="180">
        <f t="shared" si="49"/>
        <v>0</v>
      </c>
    </row>
    <row r="76" spans="1:19" ht="15.75" customHeight="1">
      <c r="A76" s="183" t="s">
        <v>50</v>
      </c>
      <c r="B76" s="180" t="s">
        <v>112</v>
      </c>
      <c r="C76" s="180"/>
      <c r="D76" s="180">
        <f t="shared" si="44"/>
        <v>0</v>
      </c>
      <c r="E76" s="180" t="s">
        <v>112</v>
      </c>
      <c r="F76" s="180"/>
      <c r="G76" s="180">
        <f t="shared" si="45"/>
        <v>0</v>
      </c>
      <c r="H76" s="180" t="s">
        <v>112</v>
      </c>
      <c r="I76" s="180"/>
      <c r="J76" s="180">
        <f t="shared" si="46"/>
        <v>0</v>
      </c>
      <c r="K76" s="180" t="s">
        <v>112</v>
      </c>
      <c r="L76" s="180"/>
      <c r="M76" s="180">
        <f t="shared" si="47"/>
        <v>0</v>
      </c>
      <c r="N76" s="180" t="s">
        <v>112</v>
      </c>
      <c r="O76" s="180"/>
      <c r="P76" s="181">
        <f t="shared" si="48"/>
        <v>0</v>
      </c>
      <c r="Q76" s="180" t="s">
        <v>112</v>
      </c>
      <c r="R76" s="180"/>
      <c r="S76" s="180">
        <f t="shared" si="49"/>
        <v>0</v>
      </c>
    </row>
    <row r="77" spans="1:19" ht="15.75" customHeight="1">
      <c r="A77" s="183" t="s">
        <v>51</v>
      </c>
      <c r="B77" s="180" t="s">
        <v>112</v>
      </c>
      <c r="C77" s="180"/>
      <c r="D77" s="180">
        <f t="shared" si="44"/>
        <v>0</v>
      </c>
      <c r="E77" s="180" t="s">
        <v>112</v>
      </c>
      <c r="F77" s="180"/>
      <c r="G77" s="180">
        <f t="shared" si="45"/>
        <v>0</v>
      </c>
      <c r="H77" s="180" t="s">
        <v>112</v>
      </c>
      <c r="I77" s="180"/>
      <c r="J77" s="180">
        <f t="shared" si="46"/>
        <v>0</v>
      </c>
      <c r="K77" s="180" t="s">
        <v>112</v>
      </c>
      <c r="L77" s="180"/>
      <c r="M77" s="180">
        <f t="shared" si="47"/>
        <v>0</v>
      </c>
      <c r="N77" s="180" t="s">
        <v>112</v>
      </c>
      <c r="O77" s="180"/>
      <c r="P77" s="181">
        <f t="shared" si="48"/>
        <v>0</v>
      </c>
      <c r="Q77" s="180" t="s">
        <v>112</v>
      </c>
      <c r="R77" s="180"/>
      <c r="S77" s="180">
        <f t="shared" si="49"/>
        <v>0</v>
      </c>
    </row>
    <row r="78" spans="1:19" ht="15.75" customHeight="1">
      <c r="A78" s="183" t="s">
        <v>52</v>
      </c>
      <c r="B78" s="180" t="s">
        <v>112</v>
      </c>
      <c r="C78" s="180"/>
      <c r="D78" s="180">
        <f t="shared" si="44"/>
        <v>0</v>
      </c>
      <c r="E78" s="180" t="s">
        <v>112</v>
      </c>
      <c r="F78" s="180"/>
      <c r="G78" s="180">
        <f t="shared" si="45"/>
        <v>0</v>
      </c>
      <c r="H78" s="180" t="s">
        <v>112</v>
      </c>
      <c r="I78" s="180"/>
      <c r="J78" s="180">
        <f t="shared" si="46"/>
        <v>0</v>
      </c>
      <c r="K78" s="180" t="s">
        <v>112</v>
      </c>
      <c r="L78" s="180"/>
      <c r="M78" s="180">
        <f t="shared" si="47"/>
        <v>0</v>
      </c>
      <c r="N78" s="180" t="s">
        <v>112</v>
      </c>
      <c r="O78" s="180"/>
      <c r="P78" s="181">
        <f t="shared" si="48"/>
        <v>0</v>
      </c>
      <c r="Q78" s="180" t="s">
        <v>112</v>
      </c>
      <c r="R78" s="180"/>
      <c r="S78" s="180">
        <f t="shared" si="49"/>
        <v>0</v>
      </c>
    </row>
    <row r="79" spans="1:19" ht="15.75" customHeight="1">
      <c r="A79" s="183" t="s">
        <v>53</v>
      </c>
      <c r="B79" s="180" t="s">
        <v>112</v>
      </c>
      <c r="C79" s="180"/>
      <c r="D79" s="180">
        <f t="shared" si="44"/>
        <v>0</v>
      </c>
      <c r="E79" s="180" t="s">
        <v>112</v>
      </c>
      <c r="F79" s="180"/>
      <c r="G79" s="180">
        <f t="shared" si="45"/>
        <v>0</v>
      </c>
      <c r="H79" s="180" t="s">
        <v>112</v>
      </c>
      <c r="I79" s="180"/>
      <c r="J79" s="180">
        <f t="shared" si="46"/>
        <v>0</v>
      </c>
      <c r="K79" s="180" t="s">
        <v>112</v>
      </c>
      <c r="L79" s="180"/>
      <c r="M79" s="180">
        <f t="shared" si="47"/>
        <v>0</v>
      </c>
      <c r="N79" s="180" t="s">
        <v>112</v>
      </c>
      <c r="O79" s="180"/>
      <c r="P79" s="181">
        <f t="shared" si="48"/>
        <v>0</v>
      </c>
      <c r="Q79" s="180" t="s">
        <v>112</v>
      </c>
      <c r="R79" s="180"/>
      <c r="S79" s="180">
        <f t="shared" si="49"/>
        <v>0</v>
      </c>
    </row>
    <row r="80" spans="1:19" ht="15.75" customHeight="1">
      <c r="A80" s="183" t="s">
        <v>54</v>
      </c>
      <c r="B80" s="180" t="s">
        <v>112</v>
      </c>
      <c r="C80" s="180"/>
      <c r="D80" s="180">
        <f t="shared" si="44"/>
        <v>0</v>
      </c>
      <c r="E80" s="180" t="s">
        <v>112</v>
      </c>
      <c r="F80" s="180"/>
      <c r="G80" s="180">
        <f t="shared" si="45"/>
        <v>0</v>
      </c>
      <c r="H80" s="180" t="s">
        <v>112</v>
      </c>
      <c r="I80" s="180"/>
      <c r="J80" s="180">
        <f t="shared" si="46"/>
        <v>0</v>
      </c>
      <c r="K80" s="180" t="s">
        <v>112</v>
      </c>
      <c r="L80" s="180"/>
      <c r="M80" s="180">
        <f t="shared" si="47"/>
        <v>0</v>
      </c>
      <c r="N80" s="180" t="s">
        <v>112</v>
      </c>
      <c r="O80" s="180"/>
      <c r="P80" s="181">
        <f t="shared" si="48"/>
        <v>0</v>
      </c>
      <c r="Q80" s="180" t="s">
        <v>112</v>
      </c>
      <c r="R80" s="180"/>
      <c r="S80" s="180">
        <f t="shared" si="49"/>
        <v>0</v>
      </c>
    </row>
    <row r="81" spans="1:19" ht="15.75" customHeight="1">
      <c r="A81" s="182" t="s">
        <v>55</v>
      </c>
      <c r="B81" s="180" t="s">
        <v>112</v>
      </c>
      <c r="C81" s="180"/>
      <c r="D81" s="180">
        <f t="shared" si="44"/>
        <v>0</v>
      </c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1"/>
      <c r="Q81" s="180"/>
      <c r="R81" s="180"/>
      <c r="S81" s="180"/>
    </row>
    <row r="82" spans="1:19" ht="15.75" customHeight="1">
      <c r="A82" s="182" t="s">
        <v>56</v>
      </c>
      <c r="B82" s="180" t="s">
        <v>112</v>
      </c>
      <c r="C82" s="180"/>
      <c r="D82" s="180">
        <f t="shared" si="44"/>
        <v>0</v>
      </c>
      <c r="E82" s="180" t="s">
        <v>112</v>
      </c>
      <c r="F82" s="180"/>
      <c r="G82" s="180">
        <f t="shared" ref="G82:G91" si="50">$J$42/18</f>
        <v>0</v>
      </c>
      <c r="H82" s="180" t="s">
        <v>112</v>
      </c>
      <c r="I82" s="180"/>
      <c r="J82" s="180">
        <f t="shared" ref="J82:J91" si="51">($P$42+$S$42)/18</f>
        <v>0</v>
      </c>
      <c r="K82" s="180" t="s">
        <v>112</v>
      </c>
      <c r="L82" s="180"/>
      <c r="M82" s="180">
        <f t="shared" ref="M82:M91" si="52">$Y$42/18</f>
        <v>0</v>
      </c>
      <c r="N82" s="180" t="s">
        <v>112</v>
      </c>
      <c r="O82" s="180"/>
      <c r="P82" s="181">
        <f t="shared" ref="P82:P92" si="53">$AE$42/19</f>
        <v>0</v>
      </c>
      <c r="Q82" s="180" t="s">
        <v>112</v>
      </c>
      <c r="R82" s="180"/>
      <c r="S82" s="180">
        <f t="shared" ref="S82:S83" si="54">$AK$42/18</f>
        <v>0</v>
      </c>
    </row>
    <row r="83" spans="1:19" ht="15.75" customHeight="1">
      <c r="A83" s="183" t="s">
        <v>107</v>
      </c>
      <c r="B83" s="180" t="s">
        <v>112</v>
      </c>
      <c r="C83" s="180"/>
      <c r="D83" s="180">
        <f t="shared" si="44"/>
        <v>0</v>
      </c>
      <c r="E83" s="180" t="s">
        <v>112</v>
      </c>
      <c r="F83" s="180"/>
      <c r="G83" s="180">
        <f t="shared" si="50"/>
        <v>0</v>
      </c>
      <c r="H83" s="180" t="s">
        <v>112</v>
      </c>
      <c r="I83" s="180"/>
      <c r="J83" s="180">
        <f t="shared" si="51"/>
        <v>0</v>
      </c>
      <c r="K83" s="180" t="s">
        <v>112</v>
      </c>
      <c r="L83" s="180"/>
      <c r="M83" s="180">
        <f t="shared" si="52"/>
        <v>0</v>
      </c>
      <c r="N83" s="180" t="s">
        <v>112</v>
      </c>
      <c r="O83" s="180"/>
      <c r="P83" s="181">
        <f t="shared" si="53"/>
        <v>0</v>
      </c>
      <c r="Q83" s="180" t="s">
        <v>112</v>
      </c>
      <c r="R83" s="180"/>
      <c r="S83" s="180">
        <f t="shared" si="54"/>
        <v>0</v>
      </c>
    </row>
    <row r="84" spans="1:19" ht="15.75" customHeight="1">
      <c r="A84" s="183" t="s">
        <v>58</v>
      </c>
      <c r="B84" s="180" t="s">
        <v>112</v>
      </c>
      <c r="C84" s="180"/>
      <c r="D84" s="180">
        <f t="shared" si="44"/>
        <v>0</v>
      </c>
      <c r="E84" s="180" t="s">
        <v>112</v>
      </c>
      <c r="F84" s="180"/>
      <c r="G84" s="180">
        <f t="shared" si="50"/>
        <v>0</v>
      </c>
      <c r="H84" s="180" t="s">
        <v>112</v>
      </c>
      <c r="I84" s="180"/>
      <c r="J84" s="180">
        <f t="shared" si="51"/>
        <v>0</v>
      </c>
      <c r="K84" s="180" t="s">
        <v>112</v>
      </c>
      <c r="L84" s="180"/>
      <c r="M84" s="180">
        <f t="shared" si="52"/>
        <v>0</v>
      </c>
      <c r="N84" s="180" t="s">
        <v>112</v>
      </c>
      <c r="O84" s="180"/>
      <c r="P84" s="181">
        <f t="shared" si="53"/>
        <v>0</v>
      </c>
      <c r="Q84" s="180" t="s">
        <v>112</v>
      </c>
      <c r="R84" s="180"/>
      <c r="S84" s="181">
        <v>0</v>
      </c>
    </row>
    <row r="85" spans="1:19" ht="15.75" customHeight="1">
      <c r="A85" s="183" t="s">
        <v>59</v>
      </c>
      <c r="B85" s="180" t="s">
        <v>112</v>
      </c>
      <c r="C85" s="180"/>
      <c r="D85" s="180">
        <f t="shared" si="44"/>
        <v>0</v>
      </c>
      <c r="E85" s="180" t="s">
        <v>112</v>
      </c>
      <c r="F85" s="180"/>
      <c r="G85" s="180">
        <f t="shared" si="50"/>
        <v>0</v>
      </c>
      <c r="H85" s="180" t="s">
        <v>112</v>
      </c>
      <c r="I85" s="180"/>
      <c r="J85" s="180">
        <f t="shared" si="51"/>
        <v>0</v>
      </c>
      <c r="K85" s="180" t="s">
        <v>112</v>
      </c>
      <c r="L85" s="180"/>
      <c r="M85" s="180">
        <f t="shared" si="52"/>
        <v>0</v>
      </c>
      <c r="N85" s="180" t="s">
        <v>112</v>
      </c>
      <c r="O85" s="180"/>
      <c r="P85" s="181">
        <f t="shared" si="53"/>
        <v>0</v>
      </c>
      <c r="Q85" s="180" t="s">
        <v>112</v>
      </c>
      <c r="R85" s="180"/>
      <c r="S85" s="180">
        <f t="shared" ref="S85:S92" si="55">$AK$42/18</f>
        <v>0</v>
      </c>
    </row>
    <row r="86" spans="1:19" ht="15.75" customHeight="1">
      <c r="A86" s="183" t="s">
        <v>60</v>
      </c>
      <c r="B86" s="180" t="s">
        <v>112</v>
      </c>
      <c r="C86" s="180"/>
      <c r="D86" s="180">
        <f t="shared" si="44"/>
        <v>0</v>
      </c>
      <c r="E86" s="180" t="s">
        <v>112</v>
      </c>
      <c r="F86" s="180"/>
      <c r="G86" s="180">
        <f t="shared" si="50"/>
        <v>0</v>
      </c>
      <c r="H86" s="180" t="s">
        <v>112</v>
      </c>
      <c r="I86" s="180"/>
      <c r="J86" s="180">
        <f t="shared" si="51"/>
        <v>0</v>
      </c>
      <c r="K86" s="180" t="s">
        <v>112</v>
      </c>
      <c r="L86" s="180"/>
      <c r="M86" s="180">
        <f t="shared" si="52"/>
        <v>0</v>
      </c>
      <c r="N86" s="180" t="s">
        <v>112</v>
      </c>
      <c r="O86" s="180"/>
      <c r="P86" s="181">
        <f t="shared" si="53"/>
        <v>0</v>
      </c>
      <c r="Q86" s="180" t="s">
        <v>112</v>
      </c>
      <c r="R86" s="180"/>
      <c r="S86" s="180">
        <f t="shared" si="55"/>
        <v>0</v>
      </c>
    </row>
    <row r="87" spans="1:19" ht="15.75" customHeight="1">
      <c r="A87" s="184" t="s">
        <v>61</v>
      </c>
      <c r="B87" s="180" t="s">
        <v>112</v>
      </c>
      <c r="C87" s="180"/>
      <c r="D87" s="180">
        <f t="shared" si="44"/>
        <v>0</v>
      </c>
      <c r="E87" s="180" t="s">
        <v>112</v>
      </c>
      <c r="F87" s="180"/>
      <c r="G87" s="180">
        <f t="shared" si="50"/>
        <v>0</v>
      </c>
      <c r="H87" s="180" t="s">
        <v>112</v>
      </c>
      <c r="I87" s="180"/>
      <c r="J87" s="180">
        <f t="shared" si="51"/>
        <v>0</v>
      </c>
      <c r="K87" s="180" t="s">
        <v>112</v>
      </c>
      <c r="L87" s="180"/>
      <c r="M87" s="180">
        <f t="shared" si="52"/>
        <v>0</v>
      </c>
      <c r="N87" s="180" t="s">
        <v>112</v>
      </c>
      <c r="O87" s="180"/>
      <c r="P87" s="181">
        <f t="shared" si="53"/>
        <v>0</v>
      </c>
      <c r="Q87" s="180" t="s">
        <v>112</v>
      </c>
      <c r="R87" s="180"/>
      <c r="S87" s="180">
        <f t="shared" si="55"/>
        <v>0</v>
      </c>
    </row>
    <row r="88" spans="1:19" ht="15.75" customHeight="1">
      <c r="A88" s="185" t="s">
        <v>62</v>
      </c>
      <c r="B88" s="180" t="s">
        <v>112</v>
      </c>
      <c r="C88" s="180"/>
      <c r="D88" s="180">
        <f t="shared" si="44"/>
        <v>0</v>
      </c>
      <c r="E88" s="180" t="s">
        <v>112</v>
      </c>
      <c r="F88" s="180"/>
      <c r="G88" s="180">
        <f t="shared" si="50"/>
        <v>0</v>
      </c>
      <c r="H88" s="180" t="s">
        <v>112</v>
      </c>
      <c r="I88" s="180"/>
      <c r="J88" s="180">
        <f t="shared" si="51"/>
        <v>0</v>
      </c>
      <c r="K88" s="180" t="s">
        <v>112</v>
      </c>
      <c r="L88" s="180"/>
      <c r="M88" s="180">
        <f t="shared" si="52"/>
        <v>0</v>
      </c>
      <c r="N88" s="180" t="s">
        <v>112</v>
      </c>
      <c r="O88" s="180"/>
      <c r="P88" s="181">
        <f t="shared" si="53"/>
        <v>0</v>
      </c>
      <c r="Q88" s="180" t="s">
        <v>112</v>
      </c>
      <c r="R88" s="180"/>
      <c r="S88" s="180">
        <f t="shared" si="55"/>
        <v>0</v>
      </c>
    </row>
    <row r="89" spans="1:19" ht="15.75" customHeight="1">
      <c r="A89" s="186" t="s">
        <v>65</v>
      </c>
      <c r="B89" s="180" t="s">
        <v>112</v>
      </c>
      <c r="C89" s="180"/>
      <c r="D89" s="180">
        <f t="shared" si="44"/>
        <v>0</v>
      </c>
      <c r="E89" s="180" t="s">
        <v>112</v>
      </c>
      <c r="F89" s="180"/>
      <c r="G89" s="180">
        <f t="shared" si="50"/>
        <v>0</v>
      </c>
      <c r="H89" s="180" t="s">
        <v>112</v>
      </c>
      <c r="I89" s="180"/>
      <c r="J89" s="180">
        <f t="shared" si="51"/>
        <v>0</v>
      </c>
      <c r="K89" s="180" t="s">
        <v>112</v>
      </c>
      <c r="L89" s="180"/>
      <c r="M89" s="180">
        <f t="shared" si="52"/>
        <v>0</v>
      </c>
      <c r="N89" s="180" t="s">
        <v>112</v>
      </c>
      <c r="O89" s="180"/>
      <c r="P89" s="181">
        <f t="shared" si="53"/>
        <v>0</v>
      </c>
      <c r="Q89" s="180" t="s">
        <v>112</v>
      </c>
      <c r="R89" s="180"/>
      <c r="S89" s="180">
        <f t="shared" si="55"/>
        <v>0</v>
      </c>
    </row>
    <row r="90" spans="1:19" ht="15.75" customHeight="1">
      <c r="A90" s="187" t="s">
        <v>63</v>
      </c>
      <c r="B90" s="180" t="s">
        <v>112</v>
      </c>
      <c r="C90" s="180"/>
      <c r="D90" s="180">
        <f t="shared" si="44"/>
        <v>0</v>
      </c>
      <c r="E90" s="180" t="s">
        <v>112</v>
      </c>
      <c r="F90" s="180"/>
      <c r="G90" s="180">
        <f t="shared" si="50"/>
        <v>0</v>
      </c>
      <c r="H90" s="180" t="s">
        <v>112</v>
      </c>
      <c r="I90" s="180"/>
      <c r="J90" s="180">
        <f t="shared" si="51"/>
        <v>0</v>
      </c>
      <c r="K90" s="180" t="s">
        <v>112</v>
      </c>
      <c r="L90" s="180"/>
      <c r="M90" s="180">
        <f t="shared" si="52"/>
        <v>0</v>
      </c>
      <c r="N90" s="180" t="s">
        <v>112</v>
      </c>
      <c r="O90" s="180"/>
      <c r="P90" s="181">
        <f t="shared" si="53"/>
        <v>0</v>
      </c>
      <c r="Q90" s="180" t="s">
        <v>112</v>
      </c>
      <c r="R90" s="180"/>
      <c r="S90" s="180">
        <f t="shared" si="55"/>
        <v>0</v>
      </c>
    </row>
    <row r="91" spans="1:19" ht="15.75" customHeight="1">
      <c r="A91" s="185" t="s">
        <v>64</v>
      </c>
      <c r="B91" s="180" t="s">
        <v>112</v>
      </c>
      <c r="C91" s="180"/>
      <c r="D91" s="180">
        <f t="shared" si="44"/>
        <v>0</v>
      </c>
      <c r="E91" s="180" t="s">
        <v>112</v>
      </c>
      <c r="F91" s="180"/>
      <c r="G91" s="180">
        <f t="shared" si="50"/>
        <v>0</v>
      </c>
      <c r="H91" s="180" t="s">
        <v>112</v>
      </c>
      <c r="I91" s="180"/>
      <c r="J91" s="180">
        <f t="shared" si="51"/>
        <v>0</v>
      </c>
      <c r="K91" s="180" t="s">
        <v>112</v>
      </c>
      <c r="L91" s="180"/>
      <c r="M91" s="180">
        <f t="shared" si="52"/>
        <v>0</v>
      </c>
      <c r="N91" s="180" t="s">
        <v>112</v>
      </c>
      <c r="O91" s="180"/>
      <c r="P91" s="181">
        <f t="shared" si="53"/>
        <v>0</v>
      </c>
      <c r="Q91" s="180" t="s">
        <v>112</v>
      </c>
      <c r="R91" s="180"/>
      <c r="S91" s="180">
        <f t="shared" si="55"/>
        <v>0</v>
      </c>
    </row>
    <row r="92" spans="1:19" ht="15.75" customHeight="1">
      <c r="A92" s="188" t="s">
        <v>66</v>
      </c>
      <c r="B92" s="180"/>
      <c r="C92" s="180"/>
      <c r="D92" s="181"/>
      <c r="E92" s="180"/>
      <c r="F92" s="180"/>
      <c r="G92" s="180"/>
      <c r="H92" s="180"/>
      <c r="I92" s="180"/>
      <c r="J92" s="180"/>
      <c r="K92" s="180"/>
      <c r="L92" s="180"/>
      <c r="M92" s="180"/>
      <c r="N92" s="180" t="s">
        <v>112</v>
      </c>
      <c r="O92" s="180"/>
      <c r="P92" s="181">
        <f t="shared" si="53"/>
        <v>0</v>
      </c>
      <c r="Q92" s="180" t="s">
        <v>112</v>
      </c>
      <c r="R92" s="180"/>
      <c r="S92" s="180">
        <f t="shared" si="55"/>
        <v>0</v>
      </c>
    </row>
    <row r="93" spans="1:19" ht="15.75" customHeight="1">
      <c r="A93" s="180" t="s">
        <v>85</v>
      </c>
      <c r="B93" s="180"/>
      <c r="C93" s="180"/>
      <c r="D93" s="181">
        <f>SUM(D73:D90)</f>
        <v>0</v>
      </c>
      <c r="E93" s="180"/>
      <c r="F93" s="180"/>
      <c r="G93" s="180">
        <f>SUM(G73:G91)</f>
        <v>0</v>
      </c>
      <c r="H93" s="180"/>
      <c r="I93" s="180"/>
      <c r="J93" s="180">
        <f>SUM(J73:J91)</f>
        <v>0</v>
      </c>
      <c r="K93" s="180"/>
      <c r="L93" s="180"/>
      <c r="M93" s="180"/>
      <c r="N93" s="180"/>
      <c r="O93" s="180"/>
      <c r="P93" s="180">
        <f>SUM(P73:P87)</f>
        <v>0</v>
      </c>
      <c r="Q93" s="180"/>
      <c r="R93" s="180"/>
      <c r="S93" s="180">
        <f>SUM(S73:S92)</f>
        <v>0</v>
      </c>
    </row>
    <row r="94" spans="1:19" ht="15.75" customHeight="1"/>
    <row r="95" spans="1:19" ht="15.75" customHeight="1"/>
    <row r="96" spans="1:1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9"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O46:O47"/>
    <mergeCell ref="P46:P47"/>
    <mergeCell ref="Q46:Q47"/>
    <mergeCell ref="R46:R47"/>
    <mergeCell ref="S46:S47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B40:G40"/>
    <mergeCell ref="H40:M40"/>
    <mergeCell ref="N40:S40"/>
    <mergeCell ref="T40:Y40"/>
    <mergeCell ref="Z40:AE40"/>
    <mergeCell ref="AI6:AK6"/>
    <mergeCell ref="A1:C2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Q73:R73"/>
    <mergeCell ref="A71:D71"/>
    <mergeCell ref="B72:D72"/>
    <mergeCell ref="E72:G72"/>
    <mergeCell ref="H72:J72"/>
    <mergeCell ref="K72:M72"/>
    <mergeCell ref="N72:P72"/>
    <mergeCell ref="Q72:S72"/>
    <mergeCell ref="B73:C73"/>
    <mergeCell ref="E73:F73"/>
    <mergeCell ref="H73:I73"/>
    <mergeCell ref="K73:L73"/>
    <mergeCell ref="N73:O73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019"/>
  <sheetViews>
    <sheetView topLeftCell="B10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19">
      <c r="A1" s="419" t="s">
        <v>113</v>
      </c>
      <c r="B1" s="420"/>
      <c r="C1" s="420"/>
    </row>
    <row r="2" spans="1:19">
      <c r="A2" s="421"/>
      <c r="B2" s="396"/>
      <c r="C2" s="396"/>
    </row>
    <row r="4" spans="1:19">
      <c r="A4" s="451" t="s">
        <v>114</v>
      </c>
      <c r="B4" s="444" t="s">
        <v>10</v>
      </c>
      <c r="C4" s="415"/>
      <c r="D4" s="416"/>
      <c r="E4" s="444" t="s">
        <v>11</v>
      </c>
      <c r="F4" s="415"/>
      <c r="G4" s="416"/>
      <c r="H4" s="444" t="s">
        <v>12</v>
      </c>
      <c r="I4" s="415"/>
      <c r="J4" s="416"/>
      <c r="K4" s="444" t="s">
        <v>13</v>
      </c>
      <c r="L4" s="415"/>
      <c r="M4" s="416"/>
      <c r="N4" s="444" t="s">
        <v>14</v>
      </c>
      <c r="O4" s="415"/>
      <c r="P4" s="416"/>
      <c r="Q4" s="444" t="s">
        <v>15</v>
      </c>
      <c r="R4" s="415"/>
      <c r="S4" s="416"/>
    </row>
    <row r="5" spans="1:19">
      <c r="A5" s="452"/>
      <c r="B5" s="449" t="s">
        <v>115</v>
      </c>
      <c r="C5" s="445" t="s">
        <v>116</v>
      </c>
      <c r="D5" s="447" t="s">
        <v>117</v>
      </c>
      <c r="E5" s="449" t="s">
        <v>115</v>
      </c>
      <c r="F5" s="445" t="s">
        <v>116</v>
      </c>
      <c r="G5" s="447" t="s">
        <v>117</v>
      </c>
      <c r="H5" s="449" t="s">
        <v>115</v>
      </c>
      <c r="I5" s="445" t="s">
        <v>116</v>
      </c>
      <c r="J5" s="447" t="s">
        <v>117</v>
      </c>
      <c r="K5" s="449" t="s">
        <v>115</v>
      </c>
      <c r="L5" s="445" t="s">
        <v>116</v>
      </c>
      <c r="M5" s="447" t="s">
        <v>117</v>
      </c>
      <c r="N5" s="449" t="s">
        <v>115</v>
      </c>
      <c r="O5" s="445" t="s">
        <v>116</v>
      </c>
      <c r="P5" s="447" t="s">
        <v>117</v>
      </c>
      <c r="Q5" s="449" t="s">
        <v>115</v>
      </c>
      <c r="R5" s="445" t="s">
        <v>116</v>
      </c>
      <c r="S5" s="447" t="s">
        <v>117</v>
      </c>
    </row>
    <row r="6" spans="1:19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</row>
    <row r="7" spans="1:19">
      <c r="A7" s="189" t="s">
        <v>118</v>
      </c>
      <c r="B7" s="190"/>
      <c r="C7" s="191"/>
      <c r="D7" s="192">
        <v>-99382.643429889897</v>
      </c>
      <c r="E7" s="193"/>
      <c r="F7" s="191"/>
      <c r="G7" s="194">
        <f>D15</f>
        <v>-43911.160486129113</v>
      </c>
      <c r="H7" s="193"/>
      <c r="J7" s="191" t="e">
        <f>G15</f>
        <v>#DIV/0!</v>
      </c>
      <c r="K7" s="193"/>
      <c r="M7" s="191" t="e">
        <f>J15</f>
        <v>#DIV/0!</v>
      </c>
      <c r="N7" s="193"/>
      <c r="P7" s="191" t="e">
        <f>M15</f>
        <v>#DIV/0!</v>
      </c>
      <c r="Q7" s="193"/>
      <c r="S7" s="191" t="e">
        <f>P15</f>
        <v>#DIV/0!</v>
      </c>
    </row>
    <row r="8" spans="1:19">
      <c r="A8" s="195" t="s">
        <v>119</v>
      </c>
      <c r="B8" s="193">
        <f>C33</f>
        <v>110395.49</v>
      </c>
      <c r="C8" s="196"/>
      <c r="D8" s="192"/>
      <c r="E8" s="190">
        <v>0</v>
      </c>
      <c r="F8" s="196"/>
      <c r="G8" s="192"/>
      <c r="H8" s="193">
        <f>G33</f>
        <v>0</v>
      </c>
      <c r="I8" s="196"/>
      <c r="J8" s="192"/>
      <c r="K8" s="193">
        <f>I33</f>
        <v>0</v>
      </c>
      <c r="L8" s="196"/>
      <c r="M8" s="192"/>
      <c r="N8" s="193">
        <f>K33</f>
        <v>0</v>
      </c>
      <c r="O8" s="196"/>
      <c r="P8" s="192"/>
      <c r="Q8" s="193">
        <f>M33</f>
        <v>0</v>
      </c>
      <c r="R8" s="196"/>
      <c r="S8" s="192"/>
    </row>
    <row r="9" spans="1:19">
      <c r="A9" s="197" t="s">
        <v>120</v>
      </c>
      <c r="B9" s="198"/>
      <c r="C9" s="199"/>
      <c r="D9" s="200">
        <f>(D7+B8)/1032.5</f>
        <v>10.666195225288241</v>
      </c>
      <c r="E9" s="198"/>
      <c r="F9" s="199"/>
      <c r="G9" s="200">
        <f>(G7+E8)/'Lista de precios'!C4</f>
        <v>-41.376829668908471</v>
      </c>
      <c r="H9" s="198"/>
      <c r="I9" s="201"/>
      <c r="J9" s="199" t="e">
        <f>(J7-H8)/'Lista de precios'!E4</f>
        <v>#DIV/0!</v>
      </c>
      <c r="K9" s="198"/>
      <c r="L9" s="201"/>
      <c r="M9" s="199" t="e">
        <f>(M7+K8)/'Lista de precios'!G4</f>
        <v>#DIV/0!</v>
      </c>
      <c r="N9" s="198"/>
      <c r="O9" s="201"/>
      <c r="P9" s="199" t="e">
        <f>(P7+N8)/'Lista de precios'!I4</f>
        <v>#DIV/0!</v>
      </c>
      <c r="Q9" s="198"/>
      <c r="R9" s="201"/>
      <c r="S9" s="199" t="e">
        <f>(S7+Q8)/'Lista de precios'!K4</f>
        <v>#DIV/0!</v>
      </c>
    </row>
    <row r="10" spans="1:19">
      <c r="A10" s="195" t="s">
        <v>121</v>
      </c>
      <c r="B10" s="202"/>
      <c r="C10" s="203"/>
      <c r="D10" s="204">
        <f>D9*'Lista de precios'!C4</f>
        <v>11319.499682837146</v>
      </c>
      <c r="E10" s="202"/>
      <c r="F10" s="203"/>
      <c r="G10" s="204">
        <f>G9*'Lista de precios'!E4</f>
        <v>0</v>
      </c>
      <c r="H10" s="202"/>
      <c r="I10" s="203"/>
      <c r="J10" s="205" t="e">
        <f>J9*'Lista de precios'!G4</f>
        <v>#DIV/0!</v>
      </c>
      <c r="K10" s="202"/>
      <c r="L10" s="203"/>
      <c r="M10" s="205" t="e">
        <f>M9*'Lista de precios'!I4</f>
        <v>#DIV/0!</v>
      </c>
      <c r="N10" s="202"/>
      <c r="O10" s="203"/>
      <c r="P10" s="205" t="e">
        <f>P9*'Lista de precios'!K4</f>
        <v>#DIV/0!</v>
      </c>
      <c r="Q10" s="202"/>
      <c r="R10" s="203"/>
      <c r="S10" s="205" t="e">
        <f>S9*'Lista de precios'!M4</f>
        <v>#DIV/0!</v>
      </c>
    </row>
    <row r="11" spans="1:19">
      <c r="A11" s="189" t="s">
        <v>122</v>
      </c>
      <c r="B11" s="193"/>
      <c r="C11" s="206">
        <f>B72</f>
        <v>42471.224999999999</v>
      </c>
      <c r="D11" s="192"/>
      <c r="E11" s="193"/>
      <c r="F11" s="206">
        <f>H72</f>
        <v>0</v>
      </c>
      <c r="G11" s="192"/>
      <c r="H11" s="193"/>
      <c r="I11" s="206">
        <f>N72</f>
        <v>0</v>
      </c>
      <c r="J11" s="192"/>
      <c r="K11" s="193"/>
      <c r="L11" s="206">
        <f>T72</f>
        <v>0</v>
      </c>
      <c r="M11" s="192"/>
      <c r="N11" s="193"/>
      <c r="O11" s="206">
        <f>Z72</f>
        <v>0</v>
      </c>
      <c r="P11" s="192"/>
      <c r="Q11" s="193"/>
      <c r="R11" s="206">
        <f>AF72</f>
        <v>0</v>
      </c>
      <c r="S11" s="192"/>
    </row>
    <row r="12" spans="1:19">
      <c r="A12" s="207" t="s">
        <v>123</v>
      </c>
      <c r="B12" s="193"/>
      <c r="C12" s="206">
        <f>CULTIVO!D48</f>
        <v>12759.435168966258</v>
      </c>
      <c r="D12" s="192"/>
      <c r="E12" s="193"/>
      <c r="F12" s="206" t="e">
        <f>CULTIVO!G48</f>
        <v>#DIV/0!</v>
      </c>
      <c r="G12" s="192"/>
      <c r="H12" s="193"/>
      <c r="I12" s="206" t="e">
        <f>CULTIVO!J48</f>
        <v>#DIV/0!</v>
      </c>
      <c r="J12" s="192"/>
      <c r="K12" s="193"/>
      <c r="L12" s="206" t="e">
        <f>CULTIVO!M48</f>
        <v>#DIV/0!</v>
      </c>
      <c r="M12" s="192"/>
      <c r="N12" s="193"/>
      <c r="O12" s="206" t="e">
        <f>CULTIVO!P48</f>
        <v>#DIV/0!</v>
      </c>
      <c r="P12" s="192"/>
      <c r="Q12" s="193"/>
      <c r="R12" s="206" t="e">
        <f>CULTIVO!S48</f>
        <v>#DIV/0!</v>
      </c>
      <c r="S12" s="192"/>
    </row>
    <row r="13" spans="1:19">
      <c r="A13" s="208" t="s">
        <v>124</v>
      </c>
      <c r="B13" s="193"/>
      <c r="C13" s="209">
        <f>CULTIVO!D73</f>
        <v>0</v>
      </c>
      <c r="D13" s="210"/>
      <c r="E13" s="193"/>
      <c r="F13" s="209">
        <f>CULTIVO!G73</f>
        <v>0</v>
      </c>
      <c r="G13" s="210"/>
      <c r="H13" s="193"/>
      <c r="I13" s="209">
        <f>CULTIVO!J73</f>
        <v>0</v>
      </c>
      <c r="J13" s="210"/>
      <c r="K13" s="193"/>
      <c r="L13" s="209">
        <f>CULTIVO!M73</f>
        <v>0</v>
      </c>
      <c r="M13" s="210"/>
      <c r="N13" s="193"/>
      <c r="O13" s="209">
        <f>CULTIVO!P73</f>
        <v>0</v>
      </c>
      <c r="P13" s="210"/>
      <c r="Q13" s="193"/>
      <c r="R13" s="209">
        <f>CULTIVO!S73</f>
        <v>0</v>
      </c>
      <c r="S13" s="210"/>
    </row>
    <row r="14" spans="1:19">
      <c r="A14" s="211" t="s">
        <v>125</v>
      </c>
      <c r="B14" s="193"/>
      <c r="C14" s="191"/>
      <c r="D14" s="210"/>
      <c r="E14" s="193"/>
      <c r="F14" s="191"/>
      <c r="G14" s="210"/>
      <c r="H14" s="193"/>
      <c r="I14" s="191"/>
      <c r="J14" s="210"/>
      <c r="K14" s="193"/>
      <c r="L14" s="191"/>
      <c r="M14" s="210"/>
      <c r="N14" s="193"/>
      <c r="O14" s="212"/>
      <c r="P14" s="210"/>
      <c r="Q14" s="193"/>
      <c r="R14" s="212"/>
      <c r="S14" s="210"/>
    </row>
    <row r="15" spans="1:19">
      <c r="A15" s="189" t="s">
        <v>126</v>
      </c>
      <c r="B15" s="193"/>
      <c r="C15" s="191"/>
      <c r="D15" s="210">
        <f>D10-C11-C12-C13</f>
        <v>-43911.160486129113</v>
      </c>
      <c r="E15" s="193"/>
      <c r="F15" s="191"/>
      <c r="G15" s="210" t="e">
        <f>G10-F11-F12-F13</f>
        <v>#DIV/0!</v>
      </c>
      <c r="H15" s="193"/>
      <c r="I15" s="191"/>
      <c r="J15" s="210" t="e">
        <f>J10-I11-I12-I13</f>
        <v>#DIV/0!</v>
      </c>
      <c r="K15" s="193"/>
      <c r="L15" s="191"/>
      <c r="M15" s="210" t="e">
        <f>M10-L11-L12-L13</f>
        <v>#DIV/0!</v>
      </c>
      <c r="N15" s="193"/>
      <c r="O15" s="191"/>
      <c r="P15" s="210" t="e">
        <f>P10-O11-O12-O13-O14</f>
        <v>#DIV/0!</v>
      </c>
      <c r="Q15" s="193"/>
      <c r="R15" s="191"/>
      <c r="S15" s="210" t="e">
        <f>S10-R11-R12-R13</f>
        <v>#DIV/0!</v>
      </c>
    </row>
    <row r="16" spans="1:19">
      <c r="A16" s="189" t="s">
        <v>127</v>
      </c>
      <c r="B16" s="213"/>
      <c r="C16" s="214"/>
      <c r="D16" s="215">
        <f>D15/'Lista de precios'!C4</f>
        <v>-41.376829668908471</v>
      </c>
      <c r="E16" s="213"/>
      <c r="F16" s="214"/>
      <c r="G16" s="215" t="e">
        <f>G15/'Lista de precios'!E4</f>
        <v>#DIV/0!</v>
      </c>
      <c r="H16" s="213"/>
      <c r="I16" s="214"/>
      <c r="J16" s="215" t="e">
        <f>J15/'Lista de precios'!G4</f>
        <v>#DIV/0!</v>
      </c>
      <c r="K16" s="213"/>
      <c r="L16" s="214"/>
      <c r="M16" s="215" t="e">
        <f>M15/'Lista de precios'!I4</f>
        <v>#DIV/0!</v>
      </c>
      <c r="N16" s="213"/>
      <c r="O16" s="214"/>
      <c r="P16" s="215" t="e">
        <f>P15/'Lista de precios'!K4</f>
        <v>#DIV/0!</v>
      </c>
      <c r="Q16" s="213"/>
      <c r="R16" s="214"/>
      <c r="S16" s="215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 t="s">
        <v>143</v>
      </c>
      <c r="B21" s="112" t="s">
        <v>144</v>
      </c>
      <c r="D21" s="112">
        <v>110395.49</v>
      </c>
      <c r="E21" s="109"/>
      <c r="F21" s="109"/>
      <c r="G21" s="109"/>
      <c r="H21" s="109"/>
      <c r="I21" s="109"/>
      <c r="J21" s="112"/>
      <c r="K21" s="109"/>
      <c r="L21" s="109"/>
      <c r="M21" s="109"/>
      <c r="N21" s="109"/>
    </row>
    <row r="22" spans="1:14">
      <c r="A22" s="112"/>
      <c r="B22" s="112"/>
      <c r="C22" s="109"/>
      <c r="D22" s="109"/>
      <c r="E22" s="109"/>
      <c r="F22" s="109"/>
      <c r="G22" s="109"/>
      <c r="H22" s="109"/>
      <c r="I22" s="109"/>
      <c r="J22" s="109"/>
      <c r="K22" s="109"/>
      <c r="L22" s="112"/>
      <c r="M22" s="109"/>
      <c r="N22" s="109"/>
    </row>
    <row r="23" spans="1:14">
      <c r="A23" s="112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12"/>
      <c r="N23" s="109"/>
    </row>
    <row r="24" spans="1:14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12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110395.49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110395.49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131</v>
      </c>
      <c r="C40" s="423"/>
      <c r="D40" s="424"/>
      <c r="E40" s="454" t="s">
        <v>132</v>
      </c>
      <c r="F40" s="423"/>
      <c r="G40" s="424"/>
      <c r="H40" s="454" t="s">
        <v>72</v>
      </c>
      <c r="I40" s="423"/>
      <c r="J40" s="424"/>
      <c r="K40" s="454" t="s">
        <v>73</v>
      </c>
      <c r="L40" s="423"/>
      <c r="M40" s="424"/>
      <c r="N40" s="454" t="s">
        <v>74</v>
      </c>
      <c r="O40" s="423"/>
      <c r="P40" s="424"/>
      <c r="Q40" s="454" t="s">
        <v>75</v>
      </c>
      <c r="R40" s="423"/>
      <c r="S40" s="424"/>
      <c r="T40" s="454" t="s">
        <v>76</v>
      </c>
      <c r="U40" s="423"/>
      <c r="V40" s="424"/>
      <c r="W40" s="454" t="s">
        <v>77</v>
      </c>
      <c r="X40" s="423"/>
      <c r="Y40" s="424"/>
      <c r="Z40" s="454" t="s">
        <v>78</v>
      </c>
      <c r="AA40" s="423"/>
      <c r="AB40" s="424"/>
      <c r="AC40" s="454" t="s">
        <v>79</v>
      </c>
      <c r="AD40" s="423"/>
      <c r="AE40" s="424"/>
      <c r="AF40" s="455" t="s">
        <v>80</v>
      </c>
      <c r="AG40" s="423"/>
      <c r="AH40" s="424"/>
      <c r="AI40" s="455" t="s">
        <v>81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220" t="s">
        <v>83</v>
      </c>
      <c r="AG41" s="221" t="s">
        <v>84</v>
      </c>
      <c r="AH41" s="222" t="s">
        <v>85</v>
      </c>
      <c r="AI41" s="220" t="s">
        <v>83</v>
      </c>
      <c r="AJ41" s="221" t="s">
        <v>84</v>
      </c>
      <c r="AK41" s="222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223"/>
      <c r="AG42" s="84"/>
      <c r="AH42" s="83"/>
      <c r="AI42" s="223"/>
      <c r="AJ42" s="84"/>
      <c r="AK42" s="83"/>
    </row>
    <row r="43" spans="1:37" ht="15.75" customHeight="1">
      <c r="A43" s="86" t="s">
        <v>18</v>
      </c>
      <c r="B43" s="87"/>
      <c r="C43" s="88">
        <f>'Lista de precios'!C7</f>
        <v>1114.3125</v>
      </c>
      <c r="D43" s="89">
        <f t="shared" ref="D43:D70" si="1">B43*C43</f>
        <v>0</v>
      </c>
      <c r="E43" s="87"/>
      <c r="F43" s="88">
        <f t="shared" ref="F43:F70" si="2">C43</f>
        <v>1114.3125</v>
      </c>
      <c r="G43" s="89">
        <f t="shared" ref="G43:G70" si="3">F43*E43</f>
        <v>0</v>
      </c>
      <c r="H43" s="87"/>
      <c r="I43" s="88">
        <f>'Lista de precios'!E7</f>
        <v>0</v>
      </c>
      <c r="J43" s="89">
        <f t="shared" ref="J43:J66" si="4">H43*I43</f>
        <v>0</v>
      </c>
      <c r="K43" s="87"/>
      <c r="L43" s="88">
        <f t="shared" ref="L43:L66" si="5">I43</f>
        <v>0</v>
      </c>
      <c r="M43" s="89">
        <f t="shared" ref="M43:M66" si="6">L43*K43</f>
        <v>0</v>
      </c>
      <c r="N43" s="87"/>
      <c r="O43" s="88">
        <f>'Lista de precios'!G7</f>
        <v>0</v>
      </c>
      <c r="P43" s="89">
        <f t="shared" ref="P43:P66" si="7">N43*O43</f>
        <v>0</v>
      </c>
      <c r="Q43" s="87"/>
      <c r="R43" s="88">
        <f t="shared" ref="R43:R66" si="8">O43</f>
        <v>0</v>
      </c>
      <c r="S43" s="89">
        <f t="shared" ref="S43:S66" si="9">R43*Q43</f>
        <v>0</v>
      </c>
      <c r="T43" s="87"/>
      <c r="U43" s="88">
        <f>'Lista de precios'!I7</f>
        <v>0</v>
      </c>
      <c r="V43" s="89">
        <f t="shared" ref="V43:V66" si="10">T43*U43</f>
        <v>0</v>
      </c>
      <c r="W43" s="87"/>
      <c r="X43" s="88">
        <f t="shared" ref="X43:X66" si="11">U43</f>
        <v>0</v>
      </c>
      <c r="Y43" s="89">
        <f t="shared" ref="Y43:Y66" si="12">X43*W43</f>
        <v>0</v>
      </c>
      <c r="Z43" s="87"/>
      <c r="AA43" s="88">
        <f>'Lista de precios'!K7</f>
        <v>0</v>
      </c>
      <c r="AB43" s="89">
        <f t="shared" ref="AB43:AB66" si="13">Z43*AA43</f>
        <v>0</v>
      </c>
      <c r="AC43" s="90"/>
      <c r="AD43" s="88">
        <f t="shared" ref="AD43:AD66" si="14">AA43</f>
        <v>0</v>
      </c>
      <c r="AE43" s="89">
        <f t="shared" ref="AE43:AE66" si="15">AD43*AC43</f>
        <v>0</v>
      </c>
      <c r="AF43" s="224"/>
      <c r="AG43" s="225">
        <f>'Lista de precios'!M7</f>
        <v>0</v>
      </c>
      <c r="AH43" s="226">
        <f t="shared" ref="AH43:AH66" si="16">AF43*AG43</f>
        <v>0</v>
      </c>
      <c r="AI43" s="227"/>
      <c r="AJ43" s="225">
        <f t="shared" ref="AJ43:AJ66" si="17">AG43</f>
        <v>0</v>
      </c>
      <c r="AK43" s="226">
        <f t="shared" ref="AK43:AK66" si="18">AJ43*AI43</f>
        <v>0</v>
      </c>
    </row>
    <row r="44" spans="1:37" ht="15.75" customHeight="1">
      <c r="A44" s="86" t="s">
        <v>19</v>
      </c>
      <c r="B44" s="87"/>
      <c r="C44" s="88">
        <f>'Lista de precios'!C8</f>
        <v>1231.05</v>
      </c>
      <c r="D44" s="89">
        <f t="shared" si="1"/>
        <v>0</v>
      </c>
      <c r="E44" s="90">
        <v>11</v>
      </c>
      <c r="F44" s="88">
        <f t="shared" si="2"/>
        <v>1231.05</v>
      </c>
      <c r="G44" s="89">
        <f t="shared" si="3"/>
        <v>13541.55</v>
      </c>
      <c r="H44" s="87"/>
      <c r="I44" s="88">
        <f>'Lista de precios'!E8</f>
        <v>0</v>
      </c>
      <c r="J44" s="89">
        <f t="shared" si="4"/>
        <v>0</v>
      </c>
      <c r="K44" s="87"/>
      <c r="L44" s="88">
        <f t="shared" si="5"/>
        <v>0</v>
      </c>
      <c r="M44" s="89">
        <f t="shared" si="6"/>
        <v>0</v>
      </c>
      <c r="N44" s="87"/>
      <c r="O44" s="88">
        <f>'Lista de precios'!G8</f>
        <v>0</v>
      </c>
      <c r="P44" s="89">
        <f t="shared" si="7"/>
        <v>0</v>
      </c>
      <c r="Q44" s="90"/>
      <c r="R44" s="88">
        <f t="shared" si="8"/>
        <v>0</v>
      </c>
      <c r="S44" s="89">
        <f t="shared" si="9"/>
        <v>0</v>
      </c>
      <c r="T44" s="90"/>
      <c r="U44" s="88">
        <f>'Lista de precios'!I8</f>
        <v>0</v>
      </c>
      <c r="V44" s="89">
        <f t="shared" si="10"/>
        <v>0</v>
      </c>
      <c r="W44" s="90"/>
      <c r="X44" s="88">
        <f t="shared" si="11"/>
        <v>0</v>
      </c>
      <c r="Y44" s="89">
        <f t="shared" si="12"/>
        <v>0</v>
      </c>
      <c r="Z44" s="90"/>
      <c r="AA44" s="88">
        <f>'Lista de precios'!K8</f>
        <v>0</v>
      </c>
      <c r="AB44" s="89">
        <f t="shared" si="13"/>
        <v>0</v>
      </c>
      <c r="AC44" s="90"/>
      <c r="AD44" s="88">
        <f t="shared" si="14"/>
        <v>0</v>
      </c>
      <c r="AE44" s="89">
        <f t="shared" si="15"/>
        <v>0</v>
      </c>
      <c r="AF44" s="228"/>
      <c r="AG44" s="225">
        <f>'Lista de precios'!M8</f>
        <v>0</v>
      </c>
      <c r="AH44" s="226">
        <f t="shared" si="16"/>
        <v>0</v>
      </c>
      <c r="AI44" s="224"/>
      <c r="AJ44" s="225">
        <f t="shared" si="17"/>
        <v>0</v>
      </c>
      <c r="AK44" s="226">
        <f t="shared" si="18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90">
        <v>2</v>
      </c>
      <c r="F45" s="88">
        <f t="shared" si="2"/>
        <v>1273.5</v>
      </c>
      <c r="G45" s="89">
        <f t="shared" si="3"/>
        <v>2547</v>
      </c>
      <c r="H45" s="87"/>
      <c r="I45" s="88">
        <f>'Lista de precios'!E9</f>
        <v>0</v>
      </c>
      <c r="J45" s="89">
        <f t="shared" si="4"/>
        <v>0</v>
      </c>
      <c r="K45" s="87"/>
      <c r="L45" s="88">
        <f t="shared" si="5"/>
        <v>0</v>
      </c>
      <c r="M45" s="89">
        <f t="shared" si="6"/>
        <v>0</v>
      </c>
      <c r="N45" s="87"/>
      <c r="O45" s="88">
        <f>'Lista de precios'!G9</f>
        <v>0</v>
      </c>
      <c r="P45" s="89">
        <f t="shared" si="7"/>
        <v>0</v>
      </c>
      <c r="Q45" s="87"/>
      <c r="R45" s="88">
        <f t="shared" si="8"/>
        <v>0</v>
      </c>
      <c r="S45" s="89">
        <f t="shared" si="9"/>
        <v>0</v>
      </c>
      <c r="T45" s="87"/>
      <c r="U45" s="88">
        <f>'Lista de precios'!I9</f>
        <v>0</v>
      </c>
      <c r="V45" s="89">
        <f t="shared" si="10"/>
        <v>0</v>
      </c>
      <c r="W45" s="87"/>
      <c r="X45" s="88">
        <f t="shared" si="11"/>
        <v>0</v>
      </c>
      <c r="Y45" s="89">
        <f t="shared" si="12"/>
        <v>0</v>
      </c>
      <c r="Z45" s="87"/>
      <c r="AA45" s="88">
        <f>'Lista de precios'!K9</f>
        <v>0</v>
      </c>
      <c r="AB45" s="89">
        <f t="shared" si="13"/>
        <v>0</v>
      </c>
      <c r="AC45" s="87"/>
      <c r="AD45" s="88">
        <f t="shared" si="14"/>
        <v>0</v>
      </c>
      <c r="AE45" s="89">
        <f t="shared" si="15"/>
        <v>0</v>
      </c>
      <c r="AF45" s="229"/>
      <c r="AG45" s="225">
        <f>'Lista de precios'!M9</f>
        <v>0</v>
      </c>
      <c r="AH45" s="226">
        <f t="shared" si="16"/>
        <v>0</v>
      </c>
      <c r="AI45" s="224"/>
      <c r="AJ45" s="225">
        <f t="shared" si="17"/>
        <v>0</v>
      </c>
      <c r="AK45" s="226">
        <f t="shared" si="18"/>
        <v>0</v>
      </c>
    </row>
    <row r="46" spans="1:37" ht="15.75" customHeight="1">
      <c r="A46" s="86" t="s">
        <v>21</v>
      </c>
      <c r="B46" s="87"/>
      <c r="C46" s="88">
        <f>'Lista de precios'!C10</f>
        <v>4775.625</v>
      </c>
      <c r="D46" s="89">
        <f t="shared" si="1"/>
        <v>0</v>
      </c>
      <c r="E46" s="87"/>
      <c r="F46" s="88">
        <f t="shared" si="2"/>
        <v>4775.625</v>
      </c>
      <c r="G46" s="89">
        <f t="shared" si="3"/>
        <v>0</v>
      </c>
      <c r="H46" s="87"/>
      <c r="I46" s="88">
        <f>'Lista de precios'!E10</f>
        <v>0</v>
      </c>
      <c r="J46" s="89">
        <f t="shared" si="4"/>
        <v>0</v>
      </c>
      <c r="K46" s="87"/>
      <c r="L46" s="88">
        <f t="shared" si="5"/>
        <v>0</v>
      </c>
      <c r="M46" s="89">
        <f t="shared" si="6"/>
        <v>0</v>
      </c>
      <c r="N46" s="87"/>
      <c r="O46" s="88">
        <f>'Lista de precios'!G10</f>
        <v>0</v>
      </c>
      <c r="P46" s="89">
        <f t="shared" si="7"/>
        <v>0</v>
      </c>
      <c r="Q46" s="87"/>
      <c r="R46" s="88">
        <f t="shared" si="8"/>
        <v>0</v>
      </c>
      <c r="S46" s="89">
        <f t="shared" si="9"/>
        <v>0</v>
      </c>
      <c r="T46" s="90"/>
      <c r="U46" s="88">
        <f>'Lista de precios'!I10</f>
        <v>0</v>
      </c>
      <c r="V46" s="89">
        <f t="shared" si="10"/>
        <v>0</v>
      </c>
      <c r="W46" s="87"/>
      <c r="X46" s="88">
        <f t="shared" si="11"/>
        <v>0</v>
      </c>
      <c r="Y46" s="89">
        <f t="shared" si="12"/>
        <v>0</v>
      </c>
      <c r="Z46" s="90"/>
      <c r="AA46" s="88">
        <f>'Lista de precios'!K10</f>
        <v>0</v>
      </c>
      <c r="AB46" s="89">
        <f t="shared" si="13"/>
        <v>0</v>
      </c>
      <c r="AC46" s="90"/>
      <c r="AD46" s="88">
        <f t="shared" si="14"/>
        <v>0</v>
      </c>
      <c r="AE46" s="89">
        <f t="shared" si="15"/>
        <v>0</v>
      </c>
      <c r="AF46" s="224"/>
      <c r="AG46" s="225">
        <f>'Lista de precios'!M10</f>
        <v>0</v>
      </c>
      <c r="AH46" s="226">
        <f t="shared" si="16"/>
        <v>0</v>
      </c>
      <c r="AI46" s="227"/>
      <c r="AJ46" s="225">
        <f t="shared" si="17"/>
        <v>0</v>
      </c>
      <c r="AK46" s="226">
        <f t="shared" si="18"/>
        <v>0</v>
      </c>
    </row>
    <row r="47" spans="1:37" ht="15.75" customHeight="1">
      <c r="A47" s="86" t="s">
        <v>22</v>
      </c>
      <c r="B47" s="87"/>
      <c r="C47" s="88">
        <f>'Lista de precios'!C11</f>
        <v>4775.625</v>
      </c>
      <c r="D47" s="98">
        <f t="shared" si="1"/>
        <v>0</v>
      </c>
      <c r="E47" s="100"/>
      <c r="F47" s="88">
        <f t="shared" si="2"/>
        <v>4775.625</v>
      </c>
      <c r="G47" s="89">
        <f t="shared" si="3"/>
        <v>0</v>
      </c>
      <c r="H47" s="87"/>
      <c r="I47" s="88">
        <f>'Lista de precios'!E11</f>
        <v>0</v>
      </c>
      <c r="J47" s="98">
        <f t="shared" si="4"/>
        <v>0</v>
      </c>
      <c r="K47" s="100"/>
      <c r="L47" s="88">
        <f t="shared" si="5"/>
        <v>0</v>
      </c>
      <c r="M47" s="89">
        <f t="shared" si="6"/>
        <v>0</v>
      </c>
      <c r="N47" s="87"/>
      <c r="O47" s="88">
        <f>'Lista de precios'!G11</f>
        <v>0</v>
      </c>
      <c r="P47" s="98">
        <f t="shared" si="7"/>
        <v>0</v>
      </c>
      <c r="Q47" s="100"/>
      <c r="R47" s="88">
        <f t="shared" si="8"/>
        <v>0</v>
      </c>
      <c r="S47" s="89">
        <f t="shared" si="9"/>
        <v>0</v>
      </c>
      <c r="T47" s="87"/>
      <c r="U47" s="88">
        <f>'Lista de precios'!I11</f>
        <v>0</v>
      </c>
      <c r="V47" s="98">
        <f t="shared" si="10"/>
        <v>0</v>
      </c>
      <c r="W47" s="99"/>
      <c r="X47" s="88">
        <f t="shared" si="11"/>
        <v>0</v>
      </c>
      <c r="Y47" s="89">
        <f t="shared" si="12"/>
        <v>0</v>
      </c>
      <c r="Z47" s="90"/>
      <c r="AA47" s="88">
        <f>'Lista de precios'!K11</f>
        <v>0</v>
      </c>
      <c r="AB47" s="98">
        <f t="shared" si="13"/>
        <v>0</v>
      </c>
      <c r="AC47" s="99"/>
      <c r="AD47" s="88">
        <f t="shared" si="14"/>
        <v>0</v>
      </c>
      <c r="AE47" s="89">
        <f t="shared" si="15"/>
        <v>0</v>
      </c>
      <c r="AF47" s="228"/>
      <c r="AG47" s="225">
        <f>'Lista de precios'!M11</f>
        <v>0</v>
      </c>
      <c r="AH47" s="230">
        <f t="shared" si="16"/>
        <v>0</v>
      </c>
      <c r="AI47" s="231"/>
      <c r="AJ47" s="225">
        <f t="shared" si="17"/>
        <v>0</v>
      </c>
      <c r="AK47" s="226">
        <f t="shared" si="18"/>
        <v>0</v>
      </c>
    </row>
    <row r="48" spans="1:37" ht="15.75" customHeight="1">
      <c r="A48" s="86" t="s">
        <v>23</v>
      </c>
      <c r="B48" s="87"/>
      <c r="C48" s="88">
        <f>'Lista de precios'!C12</f>
        <v>4987.875</v>
      </c>
      <c r="D48" s="98">
        <f t="shared" si="1"/>
        <v>0</v>
      </c>
      <c r="E48" s="100"/>
      <c r="F48" s="88">
        <f t="shared" si="2"/>
        <v>4987.875</v>
      </c>
      <c r="G48" s="89">
        <f t="shared" si="3"/>
        <v>0</v>
      </c>
      <c r="H48" s="87"/>
      <c r="I48" s="88">
        <f>'Lista de precios'!E12</f>
        <v>0</v>
      </c>
      <c r="J48" s="98">
        <f t="shared" si="4"/>
        <v>0</v>
      </c>
      <c r="K48" s="100"/>
      <c r="L48" s="88">
        <f t="shared" si="5"/>
        <v>0</v>
      </c>
      <c r="M48" s="89">
        <f t="shared" si="6"/>
        <v>0</v>
      </c>
      <c r="N48" s="87"/>
      <c r="O48" s="88">
        <f>'Lista de precios'!G12</f>
        <v>0</v>
      </c>
      <c r="P48" s="98">
        <f t="shared" si="7"/>
        <v>0</v>
      </c>
      <c r="Q48" s="100"/>
      <c r="R48" s="88">
        <f t="shared" si="8"/>
        <v>0</v>
      </c>
      <c r="S48" s="89">
        <f t="shared" si="9"/>
        <v>0</v>
      </c>
      <c r="T48" s="87"/>
      <c r="U48" s="88">
        <f>'Lista de precios'!I12</f>
        <v>0</v>
      </c>
      <c r="V48" s="98">
        <f t="shared" si="10"/>
        <v>0</v>
      </c>
      <c r="W48" s="100"/>
      <c r="X48" s="88">
        <f t="shared" si="11"/>
        <v>0</v>
      </c>
      <c r="Y48" s="89">
        <f t="shared" si="12"/>
        <v>0</v>
      </c>
      <c r="Z48" s="87"/>
      <c r="AA48" s="88">
        <f>'Lista de precios'!K12</f>
        <v>0</v>
      </c>
      <c r="AB48" s="98">
        <f t="shared" si="13"/>
        <v>0</v>
      </c>
      <c r="AC48" s="99"/>
      <c r="AD48" s="88">
        <f t="shared" si="14"/>
        <v>0</v>
      </c>
      <c r="AE48" s="89">
        <f t="shared" si="15"/>
        <v>0</v>
      </c>
      <c r="AF48" s="224"/>
      <c r="AG48" s="225">
        <f>'Lista de precios'!M12</f>
        <v>0</v>
      </c>
      <c r="AH48" s="230">
        <f t="shared" si="16"/>
        <v>0</v>
      </c>
      <c r="AI48" s="231"/>
      <c r="AJ48" s="225">
        <f t="shared" si="17"/>
        <v>0</v>
      </c>
      <c r="AK48" s="226">
        <f t="shared" si="18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99">
        <v>1</v>
      </c>
      <c r="F49" s="88">
        <f t="shared" si="2"/>
        <v>477.5625</v>
      </c>
      <c r="G49" s="89">
        <f t="shared" si="3"/>
        <v>477.5625</v>
      </c>
      <c r="H49" s="87"/>
      <c r="I49" s="88">
        <f>'Lista de precios'!E13</f>
        <v>0</v>
      </c>
      <c r="J49" s="98">
        <f t="shared" si="4"/>
        <v>0</v>
      </c>
      <c r="K49" s="100"/>
      <c r="L49" s="88">
        <f t="shared" si="5"/>
        <v>0</v>
      </c>
      <c r="M49" s="89">
        <f t="shared" si="6"/>
        <v>0</v>
      </c>
      <c r="N49" s="87"/>
      <c r="O49" s="88">
        <f>'Lista de precios'!G13</f>
        <v>0</v>
      </c>
      <c r="P49" s="98">
        <f t="shared" si="7"/>
        <v>0</v>
      </c>
      <c r="Q49" s="100"/>
      <c r="R49" s="88">
        <f t="shared" si="8"/>
        <v>0</v>
      </c>
      <c r="S49" s="89">
        <f t="shared" si="9"/>
        <v>0</v>
      </c>
      <c r="T49" s="87"/>
      <c r="U49" s="88">
        <f>'Lista de precios'!I13</f>
        <v>0</v>
      </c>
      <c r="V49" s="98">
        <f t="shared" si="10"/>
        <v>0</v>
      </c>
      <c r="W49" s="100"/>
      <c r="X49" s="88">
        <f t="shared" si="11"/>
        <v>0</v>
      </c>
      <c r="Y49" s="89">
        <f t="shared" si="12"/>
        <v>0</v>
      </c>
      <c r="Z49" s="87"/>
      <c r="AA49" s="88">
        <f>'Lista de precios'!K13</f>
        <v>0</v>
      </c>
      <c r="AB49" s="98">
        <f t="shared" si="13"/>
        <v>0</v>
      </c>
      <c r="AC49" s="100"/>
      <c r="AD49" s="88">
        <f t="shared" si="14"/>
        <v>0</v>
      </c>
      <c r="AE49" s="89">
        <f t="shared" si="15"/>
        <v>0</v>
      </c>
      <c r="AF49" s="224"/>
      <c r="AG49" s="225">
        <f>'Lista de precios'!M13</f>
        <v>0</v>
      </c>
      <c r="AH49" s="230">
        <f t="shared" si="16"/>
        <v>0</v>
      </c>
      <c r="AI49" s="132"/>
      <c r="AJ49" s="225">
        <f t="shared" si="17"/>
        <v>0</v>
      </c>
      <c r="AK49" s="226">
        <f t="shared" si="18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99"/>
      <c r="F50" s="88">
        <f t="shared" si="2"/>
        <v>742.875</v>
      </c>
      <c r="G50" s="89">
        <f t="shared" si="3"/>
        <v>0</v>
      </c>
      <c r="H50" s="87"/>
      <c r="I50" s="88">
        <f>'Lista de precios'!E14</f>
        <v>0</v>
      </c>
      <c r="J50" s="98">
        <f t="shared" si="4"/>
        <v>0</v>
      </c>
      <c r="K50" s="100"/>
      <c r="L50" s="88">
        <f t="shared" si="5"/>
        <v>0</v>
      </c>
      <c r="M50" s="89">
        <f t="shared" si="6"/>
        <v>0</v>
      </c>
      <c r="N50" s="87"/>
      <c r="O50" s="88">
        <f>'Lista de precios'!G14</f>
        <v>0</v>
      </c>
      <c r="P50" s="98">
        <f t="shared" si="7"/>
        <v>0</v>
      </c>
      <c r="Q50" s="100"/>
      <c r="R50" s="88">
        <f t="shared" si="8"/>
        <v>0</v>
      </c>
      <c r="S50" s="89">
        <f t="shared" si="9"/>
        <v>0</v>
      </c>
      <c r="T50" s="87"/>
      <c r="U50" s="88">
        <f>'Lista de precios'!I14</f>
        <v>0</v>
      </c>
      <c r="V50" s="98">
        <f t="shared" si="10"/>
        <v>0</v>
      </c>
      <c r="W50" s="100"/>
      <c r="X50" s="88">
        <f t="shared" si="11"/>
        <v>0</v>
      </c>
      <c r="Y50" s="89">
        <f t="shared" si="12"/>
        <v>0</v>
      </c>
      <c r="Z50" s="87"/>
      <c r="AA50" s="88">
        <f>'Lista de precios'!K14</f>
        <v>0</v>
      </c>
      <c r="AB50" s="98">
        <f t="shared" si="13"/>
        <v>0</v>
      </c>
      <c r="AC50" s="100"/>
      <c r="AD50" s="88">
        <f t="shared" si="14"/>
        <v>0</v>
      </c>
      <c r="AE50" s="89">
        <f t="shared" si="15"/>
        <v>0</v>
      </c>
      <c r="AF50" s="224"/>
      <c r="AG50" s="225">
        <f>'Lista de precios'!M14</f>
        <v>0</v>
      </c>
      <c r="AH50" s="230">
        <f t="shared" si="16"/>
        <v>0</v>
      </c>
      <c r="AI50" s="132"/>
      <c r="AJ50" s="225">
        <f t="shared" si="17"/>
        <v>0</v>
      </c>
      <c r="AK50" s="226">
        <f t="shared" si="18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 t="shared" si="2"/>
        <v>2207.4</v>
      </c>
      <c r="G51" s="89">
        <f t="shared" si="3"/>
        <v>0</v>
      </c>
      <c r="H51" s="87"/>
      <c r="I51" s="88">
        <f>'Lista de precios'!E15</f>
        <v>0</v>
      </c>
      <c r="J51" s="98">
        <f t="shared" si="4"/>
        <v>0</v>
      </c>
      <c r="K51" s="100"/>
      <c r="L51" s="88">
        <f t="shared" si="5"/>
        <v>0</v>
      </c>
      <c r="M51" s="89">
        <f t="shared" si="6"/>
        <v>0</v>
      </c>
      <c r="N51" s="87"/>
      <c r="O51" s="88">
        <f>'Lista de precios'!G15</f>
        <v>0</v>
      </c>
      <c r="P51" s="98">
        <f t="shared" si="7"/>
        <v>0</v>
      </c>
      <c r="Q51" s="100"/>
      <c r="R51" s="88">
        <f t="shared" si="8"/>
        <v>0</v>
      </c>
      <c r="S51" s="89">
        <f t="shared" si="9"/>
        <v>0</v>
      </c>
      <c r="T51" s="87"/>
      <c r="U51" s="88">
        <f>'Lista de precios'!I15</f>
        <v>0</v>
      </c>
      <c r="V51" s="98">
        <f t="shared" si="10"/>
        <v>0</v>
      </c>
      <c r="W51" s="100"/>
      <c r="X51" s="88">
        <f t="shared" si="11"/>
        <v>0</v>
      </c>
      <c r="Y51" s="89">
        <f t="shared" si="12"/>
        <v>0</v>
      </c>
      <c r="Z51" s="87"/>
      <c r="AA51" s="88">
        <f>'Lista de precios'!K15</f>
        <v>0</v>
      </c>
      <c r="AB51" s="98">
        <f t="shared" si="13"/>
        <v>0</v>
      </c>
      <c r="AC51" s="100"/>
      <c r="AD51" s="88">
        <f t="shared" si="14"/>
        <v>0</v>
      </c>
      <c r="AE51" s="89">
        <f t="shared" si="15"/>
        <v>0</v>
      </c>
      <c r="AF51" s="224"/>
      <c r="AG51" s="225">
        <f>'Lista de precios'!M15</f>
        <v>0</v>
      </c>
      <c r="AH51" s="230">
        <f t="shared" si="16"/>
        <v>0</v>
      </c>
      <c r="AI51" s="132"/>
      <c r="AJ51" s="225">
        <f t="shared" si="17"/>
        <v>0</v>
      </c>
      <c r="AK51" s="226">
        <f t="shared" si="18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 t="shared" si="2"/>
        <v>4733.1750000000002</v>
      </c>
      <c r="G52" s="89">
        <f t="shared" si="3"/>
        <v>0</v>
      </c>
      <c r="H52" s="87"/>
      <c r="I52" s="88">
        <f>'Lista de precios'!E16</f>
        <v>0</v>
      </c>
      <c r="J52" s="98">
        <f t="shared" si="4"/>
        <v>0</v>
      </c>
      <c r="K52" s="100"/>
      <c r="L52" s="88">
        <f t="shared" si="5"/>
        <v>0</v>
      </c>
      <c r="M52" s="89">
        <f t="shared" si="6"/>
        <v>0</v>
      </c>
      <c r="N52" s="87"/>
      <c r="O52" s="88">
        <f>'Lista de precios'!G16</f>
        <v>0</v>
      </c>
      <c r="P52" s="98">
        <f t="shared" si="7"/>
        <v>0</v>
      </c>
      <c r="Q52" s="100"/>
      <c r="R52" s="88">
        <f t="shared" si="8"/>
        <v>0</v>
      </c>
      <c r="S52" s="89">
        <f t="shared" si="9"/>
        <v>0</v>
      </c>
      <c r="T52" s="87"/>
      <c r="U52" s="88">
        <f>'Lista de precios'!I16</f>
        <v>0</v>
      </c>
      <c r="V52" s="98">
        <f t="shared" si="10"/>
        <v>0</v>
      </c>
      <c r="W52" s="100"/>
      <c r="X52" s="88">
        <f t="shared" si="11"/>
        <v>0</v>
      </c>
      <c r="Y52" s="89">
        <f t="shared" si="12"/>
        <v>0</v>
      </c>
      <c r="Z52" s="87"/>
      <c r="AA52" s="88">
        <f>'Lista de precios'!K16</f>
        <v>0</v>
      </c>
      <c r="AB52" s="98">
        <f t="shared" si="13"/>
        <v>0</v>
      </c>
      <c r="AC52" s="100"/>
      <c r="AD52" s="88">
        <f t="shared" si="14"/>
        <v>0</v>
      </c>
      <c r="AE52" s="89">
        <f t="shared" si="15"/>
        <v>0</v>
      </c>
      <c r="AF52" s="224"/>
      <c r="AG52" s="225">
        <f>'Lista de precios'!M16</f>
        <v>0</v>
      </c>
      <c r="AH52" s="230">
        <f t="shared" si="16"/>
        <v>0</v>
      </c>
      <c r="AI52" s="132"/>
      <c r="AJ52" s="225">
        <f t="shared" si="17"/>
        <v>0</v>
      </c>
      <c r="AK52" s="226">
        <f t="shared" si="18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100"/>
      <c r="F53" s="88">
        <f t="shared" si="2"/>
        <v>742.875</v>
      </c>
      <c r="G53" s="89">
        <f t="shared" si="3"/>
        <v>0</v>
      </c>
      <c r="H53" s="87"/>
      <c r="I53" s="88">
        <f>'Lista de precios'!E17</f>
        <v>0</v>
      </c>
      <c r="J53" s="98">
        <f t="shared" si="4"/>
        <v>0</v>
      </c>
      <c r="K53" s="100"/>
      <c r="L53" s="88">
        <f t="shared" si="5"/>
        <v>0</v>
      </c>
      <c r="M53" s="89">
        <f t="shared" si="6"/>
        <v>0</v>
      </c>
      <c r="N53" s="87"/>
      <c r="O53" s="88">
        <f>'Lista de precios'!G17</f>
        <v>0</v>
      </c>
      <c r="P53" s="98">
        <f t="shared" si="7"/>
        <v>0</v>
      </c>
      <c r="Q53" s="100"/>
      <c r="R53" s="88">
        <f t="shared" si="8"/>
        <v>0</v>
      </c>
      <c r="S53" s="89">
        <f t="shared" si="9"/>
        <v>0</v>
      </c>
      <c r="T53" s="87"/>
      <c r="U53" s="88">
        <f>'Lista de precios'!I17</f>
        <v>0</v>
      </c>
      <c r="V53" s="98">
        <f t="shared" si="10"/>
        <v>0</v>
      </c>
      <c r="W53" s="100"/>
      <c r="X53" s="88">
        <f t="shared" si="11"/>
        <v>0</v>
      </c>
      <c r="Y53" s="89">
        <f t="shared" si="12"/>
        <v>0</v>
      </c>
      <c r="Z53" s="87"/>
      <c r="AA53" s="88">
        <f>'Lista de precios'!K17</f>
        <v>0</v>
      </c>
      <c r="AB53" s="98">
        <f t="shared" si="13"/>
        <v>0</v>
      </c>
      <c r="AC53" s="100"/>
      <c r="AD53" s="88">
        <f t="shared" si="14"/>
        <v>0</v>
      </c>
      <c r="AE53" s="89">
        <f t="shared" si="15"/>
        <v>0</v>
      </c>
      <c r="AF53" s="229"/>
      <c r="AG53" s="225">
        <f>'Lista de precios'!M17</f>
        <v>0</v>
      </c>
      <c r="AH53" s="230">
        <f t="shared" si="16"/>
        <v>0</v>
      </c>
      <c r="AI53" s="132"/>
      <c r="AJ53" s="225">
        <f t="shared" si="17"/>
        <v>0</v>
      </c>
      <c r="AK53" s="226">
        <f t="shared" si="18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 t="shared" si="2"/>
        <v>3289.875</v>
      </c>
      <c r="G54" s="89">
        <f t="shared" si="3"/>
        <v>0</v>
      </c>
      <c r="H54" s="87"/>
      <c r="I54" s="88">
        <f>'Lista de precios'!E18</f>
        <v>0</v>
      </c>
      <c r="J54" s="98">
        <f t="shared" si="4"/>
        <v>0</v>
      </c>
      <c r="K54" s="100"/>
      <c r="L54" s="88">
        <f t="shared" si="5"/>
        <v>0</v>
      </c>
      <c r="M54" s="89">
        <f t="shared" si="6"/>
        <v>0</v>
      </c>
      <c r="N54" s="87"/>
      <c r="O54" s="88">
        <f>'Lista de precios'!G18</f>
        <v>0</v>
      </c>
      <c r="P54" s="98">
        <f t="shared" si="7"/>
        <v>0</v>
      </c>
      <c r="Q54" s="100"/>
      <c r="R54" s="88">
        <f t="shared" si="8"/>
        <v>0</v>
      </c>
      <c r="S54" s="89">
        <f t="shared" si="9"/>
        <v>0</v>
      </c>
      <c r="T54" s="87"/>
      <c r="U54" s="88">
        <f>'Lista de precios'!I18</f>
        <v>0</v>
      </c>
      <c r="V54" s="98">
        <f t="shared" si="10"/>
        <v>0</v>
      </c>
      <c r="W54" s="100"/>
      <c r="X54" s="88">
        <f t="shared" si="11"/>
        <v>0</v>
      </c>
      <c r="Y54" s="89">
        <f t="shared" si="12"/>
        <v>0</v>
      </c>
      <c r="Z54" s="87"/>
      <c r="AA54" s="88">
        <f>'Lista de precios'!K18</f>
        <v>0</v>
      </c>
      <c r="AB54" s="98">
        <f t="shared" si="13"/>
        <v>0</v>
      </c>
      <c r="AC54" s="100"/>
      <c r="AD54" s="88">
        <f t="shared" si="14"/>
        <v>0</v>
      </c>
      <c r="AE54" s="89">
        <f t="shared" si="15"/>
        <v>0</v>
      </c>
      <c r="AF54" s="224"/>
      <c r="AG54" s="225">
        <f>'Lista de precios'!M18</f>
        <v>0</v>
      </c>
      <c r="AH54" s="230">
        <f t="shared" si="16"/>
        <v>0</v>
      </c>
      <c r="AI54" s="132"/>
      <c r="AJ54" s="225">
        <f t="shared" si="17"/>
        <v>0</v>
      </c>
      <c r="AK54" s="226">
        <f t="shared" si="18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 t="shared" si="2"/>
        <v>530.625</v>
      </c>
      <c r="G55" s="89">
        <f t="shared" si="3"/>
        <v>0</v>
      </c>
      <c r="H55" s="87"/>
      <c r="I55" s="88">
        <f>'Lista de precios'!E19</f>
        <v>0</v>
      </c>
      <c r="J55" s="98">
        <f t="shared" si="4"/>
        <v>0</v>
      </c>
      <c r="K55" s="100"/>
      <c r="L55" s="88">
        <f t="shared" si="5"/>
        <v>0</v>
      </c>
      <c r="M55" s="89">
        <f t="shared" si="6"/>
        <v>0</v>
      </c>
      <c r="N55" s="87"/>
      <c r="O55" s="88">
        <f>'Lista de precios'!G19</f>
        <v>0</v>
      </c>
      <c r="P55" s="98">
        <f t="shared" si="7"/>
        <v>0</v>
      </c>
      <c r="Q55" s="100"/>
      <c r="R55" s="88">
        <f t="shared" si="8"/>
        <v>0</v>
      </c>
      <c r="S55" s="89">
        <f t="shared" si="9"/>
        <v>0</v>
      </c>
      <c r="T55" s="87"/>
      <c r="U55" s="88">
        <f>'Lista de precios'!I19</f>
        <v>0</v>
      </c>
      <c r="V55" s="98">
        <f t="shared" si="10"/>
        <v>0</v>
      </c>
      <c r="W55" s="100"/>
      <c r="X55" s="88">
        <f t="shared" si="11"/>
        <v>0</v>
      </c>
      <c r="Y55" s="89">
        <f t="shared" si="12"/>
        <v>0</v>
      </c>
      <c r="Z55" s="87"/>
      <c r="AA55" s="88">
        <f>'Lista de precios'!K19</f>
        <v>0</v>
      </c>
      <c r="AB55" s="98">
        <f t="shared" si="13"/>
        <v>0</v>
      </c>
      <c r="AC55" s="99"/>
      <c r="AD55" s="88">
        <f t="shared" si="14"/>
        <v>0</v>
      </c>
      <c r="AE55" s="89">
        <f t="shared" si="15"/>
        <v>0</v>
      </c>
      <c r="AF55" s="229"/>
      <c r="AG55" s="225">
        <f>'Lista de precios'!M19</f>
        <v>0</v>
      </c>
      <c r="AH55" s="230">
        <f t="shared" si="16"/>
        <v>0</v>
      </c>
      <c r="AI55" s="231"/>
      <c r="AJ55" s="225">
        <f t="shared" si="17"/>
        <v>0</v>
      </c>
      <c r="AK55" s="226">
        <f t="shared" si="18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99">
        <v>1</v>
      </c>
      <c r="F56" s="88">
        <f t="shared" si="2"/>
        <v>647.36249999999995</v>
      </c>
      <c r="G56" s="89">
        <f t="shared" si="3"/>
        <v>647.36249999999995</v>
      </c>
      <c r="H56" s="87"/>
      <c r="I56" s="88">
        <f>'Lista de precios'!E20</f>
        <v>0</v>
      </c>
      <c r="J56" s="98">
        <f t="shared" si="4"/>
        <v>0</v>
      </c>
      <c r="K56" s="100"/>
      <c r="L56" s="88">
        <f t="shared" si="5"/>
        <v>0</v>
      </c>
      <c r="M56" s="89">
        <f t="shared" si="6"/>
        <v>0</v>
      </c>
      <c r="N56" s="87"/>
      <c r="O56" s="88">
        <f>'Lista de precios'!G20</f>
        <v>0</v>
      </c>
      <c r="P56" s="98">
        <f t="shared" si="7"/>
        <v>0</v>
      </c>
      <c r="Q56" s="99"/>
      <c r="R56" s="88">
        <f t="shared" si="8"/>
        <v>0</v>
      </c>
      <c r="S56" s="89">
        <f t="shared" si="9"/>
        <v>0</v>
      </c>
      <c r="T56" s="87"/>
      <c r="U56" s="88">
        <f>'Lista de precios'!I20</f>
        <v>0</v>
      </c>
      <c r="V56" s="98">
        <f t="shared" si="10"/>
        <v>0</v>
      </c>
      <c r="W56" s="99"/>
      <c r="X56" s="88">
        <f t="shared" si="11"/>
        <v>0</v>
      </c>
      <c r="Y56" s="89">
        <f t="shared" si="12"/>
        <v>0</v>
      </c>
      <c r="Z56" s="87"/>
      <c r="AA56" s="88">
        <f>'Lista de precios'!K20</f>
        <v>0</v>
      </c>
      <c r="AB56" s="98">
        <f t="shared" si="13"/>
        <v>0</v>
      </c>
      <c r="AC56" s="99"/>
      <c r="AD56" s="88">
        <f t="shared" si="14"/>
        <v>0</v>
      </c>
      <c r="AE56" s="89">
        <f t="shared" si="15"/>
        <v>0</v>
      </c>
      <c r="AF56" s="229"/>
      <c r="AG56" s="225">
        <f>'Lista de precios'!M20</f>
        <v>0</v>
      </c>
      <c r="AH56" s="230">
        <f t="shared" si="16"/>
        <v>0</v>
      </c>
      <c r="AI56" s="132"/>
      <c r="AJ56" s="225">
        <f t="shared" si="17"/>
        <v>0</v>
      </c>
      <c r="AK56" s="226">
        <f t="shared" si="18"/>
        <v>0</v>
      </c>
    </row>
    <row r="57" spans="1:37" ht="15.75" customHeight="1">
      <c r="A57" s="86" t="s">
        <v>32</v>
      </c>
      <c r="B57" s="87"/>
      <c r="C57" s="88">
        <f>'Lista de precios'!C21</f>
        <v>4775.625</v>
      </c>
      <c r="D57" s="98">
        <f t="shared" si="1"/>
        <v>0</v>
      </c>
      <c r="E57" s="99">
        <v>3</v>
      </c>
      <c r="F57" s="88">
        <f t="shared" si="2"/>
        <v>4775.625</v>
      </c>
      <c r="G57" s="89">
        <f t="shared" si="3"/>
        <v>14326.875</v>
      </c>
      <c r="H57" s="87"/>
      <c r="I57" s="88">
        <f>'Lista de precios'!E21</f>
        <v>0</v>
      </c>
      <c r="J57" s="98">
        <f t="shared" si="4"/>
        <v>0</v>
      </c>
      <c r="K57" s="100"/>
      <c r="L57" s="88">
        <f t="shared" si="5"/>
        <v>0</v>
      </c>
      <c r="M57" s="89">
        <f t="shared" si="6"/>
        <v>0</v>
      </c>
      <c r="N57" s="87"/>
      <c r="O57" s="88">
        <f>'Lista de precios'!G21</f>
        <v>0</v>
      </c>
      <c r="P57" s="98">
        <f t="shared" si="7"/>
        <v>0</v>
      </c>
      <c r="Q57" s="99"/>
      <c r="R57" s="88">
        <f t="shared" si="8"/>
        <v>0</v>
      </c>
      <c r="S57" s="89">
        <f t="shared" si="9"/>
        <v>0</v>
      </c>
      <c r="T57" s="90"/>
      <c r="U57" s="88">
        <f>'Lista de precios'!I21</f>
        <v>0</v>
      </c>
      <c r="V57" s="98">
        <f t="shared" si="10"/>
        <v>0</v>
      </c>
      <c r="W57" s="99"/>
      <c r="X57" s="88">
        <f t="shared" si="11"/>
        <v>0</v>
      </c>
      <c r="Y57" s="89">
        <f t="shared" si="12"/>
        <v>0</v>
      </c>
      <c r="Z57" s="90"/>
      <c r="AA57" s="88">
        <f>'Lista de precios'!K21</f>
        <v>0</v>
      </c>
      <c r="AB57" s="98">
        <f t="shared" si="13"/>
        <v>0</v>
      </c>
      <c r="AC57" s="99"/>
      <c r="AD57" s="88">
        <f t="shared" si="14"/>
        <v>0</v>
      </c>
      <c r="AE57" s="89">
        <f t="shared" si="15"/>
        <v>0</v>
      </c>
      <c r="AF57" s="228"/>
      <c r="AG57" s="225">
        <f>'Lista de precios'!M21</f>
        <v>0</v>
      </c>
      <c r="AH57" s="230">
        <f t="shared" si="16"/>
        <v>0</v>
      </c>
      <c r="AI57" s="232"/>
      <c r="AJ57" s="225">
        <f t="shared" si="17"/>
        <v>0</v>
      </c>
      <c r="AK57" s="226">
        <f t="shared" si="18"/>
        <v>0</v>
      </c>
    </row>
    <row r="58" spans="1:37" ht="15.75" customHeight="1">
      <c r="A58" s="86" t="s">
        <v>33</v>
      </c>
      <c r="B58" s="87"/>
      <c r="C58" s="88">
        <f>'Lista de precios'!C22</f>
        <v>4775.625</v>
      </c>
      <c r="D58" s="98">
        <f t="shared" si="1"/>
        <v>0</v>
      </c>
      <c r="E58" s="99">
        <v>2</v>
      </c>
      <c r="F58" s="88">
        <f t="shared" si="2"/>
        <v>4775.625</v>
      </c>
      <c r="G58" s="89">
        <f t="shared" si="3"/>
        <v>9551.25</v>
      </c>
      <c r="H58" s="87"/>
      <c r="I58" s="88">
        <f>'Lista de precios'!E22</f>
        <v>0</v>
      </c>
      <c r="J58" s="98">
        <f t="shared" si="4"/>
        <v>0</v>
      </c>
      <c r="K58" s="100"/>
      <c r="L58" s="88">
        <f t="shared" si="5"/>
        <v>0</v>
      </c>
      <c r="M58" s="89">
        <f t="shared" si="6"/>
        <v>0</v>
      </c>
      <c r="N58" s="87"/>
      <c r="O58" s="88">
        <f>'Lista de precios'!G22</f>
        <v>0</v>
      </c>
      <c r="P58" s="98">
        <f t="shared" si="7"/>
        <v>0</v>
      </c>
      <c r="Q58" s="99"/>
      <c r="R58" s="88">
        <f t="shared" si="8"/>
        <v>0</v>
      </c>
      <c r="S58" s="89">
        <f t="shared" si="9"/>
        <v>0</v>
      </c>
      <c r="T58" s="90"/>
      <c r="U58" s="88">
        <f>'Lista de precios'!I22</f>
        <v>0</v>
      </c>
      <c r="V58" s="98">
        <f t="shared" si="10"/>
        <v>0</v>
      </c>
      <c r="W58" s="99"/>
      <c r="X58" s="88">
        <f t="shared" si="11"/>
        <v>0</v>
      </c>
      <c r="Y58" s="89">
        <f t="shared" si="12"/>
        <v>0</v>
      </c>
      <c r="Z58" s="90"/>
      <c r="AA58" s="88">
        <f>'Lista de precios'!K22</f>
        <v>0</v>
      </c>
      <c r="AB58" s="98">
        <f t="shared" si="13"/>
        <v>0</v>
      </c>
      <c r="AC58" s="99"/>
      <c r="AD58" s="88">
        <f t="shared" si="14"/>
        <v>0</v>
      </c>
      <c r="AE58" s="89">
        <f t="shared" si="15"/>
        <v>0</v>
      </c>
      <c r="AF58" s="228"/>
      <c r="AG58" s="225">
        <f>'Lista de precios'!M22</f>
        <v>0</v>
      </c>
      <c r="AH58" s="230">
        <f t="shared" si="16"/>
        <v>0</v>
      </c>
      <c r="AI58" s="232"/>
      <c r="AJ58" s="225">
        <f t="shared" si="17"/>
        <v>0</v>
      </c>
      <c r="AK58" s="226">
        <f t="shared" si="18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 t="shared" si="2"/>
        <v>4775.625</v>
      </c>
      <c r="G59" s="89">
        <f t="shared" si="3"/>
        <v>0</v>
      </c>
      <c r="H59" s="87"/>
      <c r="I59" s="88">
        <f>'Lista de precios'!E23</f>
        <v>0</v>
      </c>
      <c r="J59" s="98">
        <f t="shared" si="4"/>
        <v>0</v>
      </c>
      <c r="K59" s="100"/>
      <c r="L59" s="88">
        <f t="shared" si="5"/>
        <v>0</v>
      </c>
      <c r="M59" s="89">
        <f t="shared" si="6"/>
        <v>0</v>
      </c>
      <c r="N59" s="87"/>
      <c r="O59" s="88">
        <f>'Lista de precios'!G23</f>
        <v>0</v>
      </c>
      <c r="P59" s="98">
        <f t="shared" si="7"/>
        <v>0</v>
      </c>
      <c r="Q59" s="100"/>
      <c r="R59" s="88">
        <f t="shared" si="8"/>
        <v>0</v>
      </c>
      <c r="S59" s="89">
        <f t="shared" si="9"/>
        <v>0</v>
      </c>
      <c r="T59" s="87"/>
      <c r="U59" s="88">
        <f>'Lista de precios'!I23</f>
        <v>0</v>
      </c>
      <c r="V59" s="98">
        <f t="shared" si="10"/>
        <v>0</v>
      </c>
      <c r="W59" s="100"/>
      <c r="X59" s="88">
        <f t="shared" si="11"/>
        <v>0</v>
      </c>
      <c r="Y59" s="89">
        <f t="shared" si="12"/>
        <v>0</v>
      </c>
      <c r="Z59" s="87"/>
      <c r="AA59" s="88">
        <f>'Lista de precios'!K23</f>
        <v>0</v>
      </c>
      <c r="AB59" s="98">
        <f t="shared" si="13"/>
        <v>0</v>
      </c>
      <c r="AC59" s="100"/>
      <c r="AD59" s="88">
        <f t="shared" si="14"/>
        <v>0</v>
      </c>
      <c r="AE59" s="89">
        <f t="shared" si="15"/>
        <v>0</v>
      </c>
      <c r="AF59" s="224"/>
      <c r="AG59" s="225">
        <f>'Lista de precios'!M23</f>
        <v>0</v>
      </c>
      <c r="AH59" s="230">
        <f t="shared" si="16"/>
        <v>0</v>
      </c>
      <c r="AI59" s="132"/>
      <c r="AJ59" s="225">
        <f t="shared" si="17"/>
        <v>0</v>
      </c>
      <c r="AK59" s="226">
        <f t="shared" si="18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 t="shared" si="2"/>
        <v>4775.625</v>
      </c>
      <c r="G60" s="89">
        <f t="shared" si="3"/>
        <v>0</v>
      </c>
      <c r="H60" s="87"/>
      <c r="I60" s="88">
        <f>'Lista de precios'!E24</f>
        <v>0</v>
      </c>
      <c r="J60" s="98">
        <f t="shared" si="4"/>
        <v>0</v>
      </c>
      <c r="K60" s="100"/>
      <c r="L60" s="88">
        <f t="shared" si="5"/>
        <v>0</v>
      </c>
      <c r="M60" s="89">
        <f t="shared" si="6"/>
        <v>0</v>
      </c>
      <c r="N60" s="87"/>
      <c r="O60" s="88">
        <f>'Lista de precios'!G24</f>
        <v>0</v>
      </c>
      <c r="P60" s="98">
        <f t="shared" si="7"/>
        <v>0</v>
      </c>
      <c r="Q60" s="100"/>
      <c r="R60" s="88">
        <f t="shared" si="8"/>
        <v>0</v>
      </c>
      <c r="S60" s="89">
        <f t="shared" si="9"/>
        <v>0</v>
      </c>
      <c r="T60" s="87"/>
      <c r="U60" s="88">
        <f>'Lista de precios'!I24</f>
        <v>0</v>
      </c>
      <c r="V60" s="98">
        <f t="shared" si="10"/>
        <v>0</v>
      </c>
      <c r="W60" s="100"/>
      <c r="X60" s="88">
        <f t="shared" si="11"/>
        <v>0</v>
      </c>
      <c r="Y60" s="89">
        <f t="shared" si="12"/>
        <v>0</v>
      </c>
      <c r="Z60" s="87"/>
      <c r="AA60" s="88">
        <f>'Lista de precios'!K24</f>
        <v>0</v>
      </c>
      <c r="AB60" s="98">
        <f t="shared" si="13"/>
        <v>0</v>
      </c>
      <c r="AC60" s="100"/>
      <c r="AD60" s="88">
        <f t="shared" si="14"/>
        <v>0</v>
      </c>
      <c r="AE60" s="89">
        <f t="shared" si="15"/>
        <v>0</v>
      </c>
      <c r="AF60" s="224"/>
      <c r="AG60" s="225">
        <f>'Lista de precios'!M24</f>
        <v>0</v>
      </c>
      <c r="AH60" s="230">
        <f t="shared" si="16"/>
        <v>0</v>
      </c>
      <c r="AI60" s="132"/>
      <c r="AJ60" s="225">
        <f t="shared" si="17"/>
        <v>0</v>
      </c>
      <c r="AK60" s="226">
        <f t="shared" si="18"/>
        <v>0</v>
      </c>
    </row>
    <row r="61" spans="1:37" ht="15.75" customHeight="1">
      <c r="A61" s="86" t="s">
        <v>36</v>
      </c>
      <c r="B61" s="87"/>
      <c r="C61" s="88">
        <f>'Lista de precios'!C25</f>
        <v>1379.625</v>
      </c>
      <c r="D61" s="98">
        <f t="shared" si="1"/>
        <v>0</v>
      </c>
      <c r="E61" s="99">
        <v>1</v>
      </c>
      <c r="F61" s="88">
        <f t="shared" si="2"/>
        <v>1379.625</v>
      </c>
      <c r="G61" s="89">
        <f t="shared" si="3"/>
        <v>1379.625</v>
      </c>
      <c r="H61" s="87"/>
      <c r="I61" s="88">
        <f>'Lista de precios'!E25</f>
        <v>0</v>
      </c>
      <c r="J61" s="98">
        <f t="shared" si="4"/>
        <v>0</v>
      </c>
      <c r="K61" s="100"/>
      <c r="L61" s="88">
        <f t="shared" si="5"/>
        <v>0</v>
      </c>
      <c r="M61" s="89">
        <f t="shared" si="6"/>
        <v>0</v>
      </c>
      <c r="N61" s="87"/>
      <c r="O61" s="88">
        <f>'Lista de precios'!G25</f>
        <v>0</v>
      </c>
      <c r="P61" s="98">
        <f t="shared" si="7"/>
        <v>0</v>
      </c>
      <c r="Q61" s="99"/>
      <c r="R61" s="88">
        <f t="shared" si="8"/>
        <v>0</v>
      </c>
      <c r="S61" s="89">
        <f t="shared" si="9"/>
        <v>0</v>
      </c>
      <c r="T61" s="87"/>
      <c r="U61" s="88">
        <f>'Lista de precios'!I25</f>
        <v>0</v>
      </c>
      <c r="V61" s="98">
        <f t="shared" si="10"/>
        <v>0</v>
      </c>
      <c r="W61" s="99"/>
      <c r="X61" s="88">
        <f t="shared" si="11"/>
        <v>0</v>
      </c>
      <c r="Y61" s="89">
        <f t="shared" si="12"/>
        <v>0</v>
      </c>
      <c r="Z61" s="90"/>
      <c r="AA61" s="88">
        <f>'Lista de precios'!K25</f>
        <v>0</v>
      </c>
      <c r="AB61" s="98">
        <f t="shared" si="13"/>
        <v>0</v>
      </c>
      <c r="AC61" s="99"/>
      <c r="AD61" s="88">
        <f t="shared" si="14"/>
        <v>0</v>
      </c>
      <c r="AE61" s="89">
        <f t="shared" si="15"/>
        <v>0</v>
      </c>
      <c r="AF61" s="228"/>
      <c r="AG61" s="225">
        <f>'Lista de precios'!M25</f>
        <v>0</v>
      </c>
      <c r="AH61" s="230">
        <f t="shared" si="16"/>
        <v>0</v>
      </c>
      <c r="AI61" s="232"/>
      <c r="AJ61" s="225">
        <f t="shared" si="17"/>
        <v>0</v>
      </c>
      <c r="AK61" s="226">
        <f t="shared" si="18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 t="shared" si="2"/>
        <v>2568.2249999999999</v>
      </c>
      <c r="G62" s="89">
        <f t="shared" si="3"/>
        <v>0</v>
      </c>
      <c r="H62" s="87"/>
      <c r="I62" s="88">
        <f>'Lista de precios'!E26</f>
        <v>0</v>
      </c>
      <c r="J62" s="89">
        <f t="shared" si="4"/>
        <v>0</v>
      </c>
      <c r="K62" s="87"/>
      <c r="L62" s="88">
        <f t="shared" si="5"/>
        <v>0</v>
      </c>
      <c r="M62" s="89">
        <f t="shared" si="6"/>
        <v>0</v>
      </c>
      <c r="N62" s="87"/>
      <c r="O62" s="88">
        <f>'Lista de precios'!G26</f>
        <v>0</v>
      </c>
      <c r="P62" s="89">
        <f t="shared" si="7"/>
        <v>0</v>
      </c>
      <c r="Q62" s="87"/>
      <c r="R62" s="88">
        <f t="shared" si="8"/>
        <v>0</v>
      </c>
      <c r="S62" s="89">
        <f t="shared" si="9"/>
        <v>0</v>
      </c>
      <c r="T62" s="87"/>
      <c r="U62" s="88">
        <f>'Lista de precios'!I26</f>
        <v>0</v>
      </c>
      <c r="V62" s="89">
        <f t="shared" si="10"/>
        <v>0</v>
      </c>
      <c r="W62" s="87"/>
      <c r="X62" s="88">
        <f t="shared" si="11"/>
        <v>0</v>
      </c>
      <c r="Y62" s="89">
        <f t="shared" si="12"/>
        <v>0</v>
      </c>
      <c r="Z62" s="87"/>
      <c r="AA62" s="88">
        <f>'Lista de precios'!K26</f>
        <v>0</v>
      </c>
      <c r="AB62" s="89">
        <f t="shared" si="13"/>
        <v>0</v>
      </c>
      <c r="AC62" s="87"/>
      <c r="AD62" s="88">
        <f t="shared" si="14"/>
        <v>0</v>
      </c>
      <c r="AE62" s="89">
        <f t="shared" si="15"/>
        <v>0</v>
      </c>
      <c r="AF62" s="224"/>
      <c r="AG62" s="225">
        <f>'Lista de precios'!M26</f>
        <v>0</v>
      </c>
      <c r="AH62" s="226">
        <f t="shared" si="16"/>
        <v>0</v>
      </c>
      <c r="AI62" s="224"/>
      <c r="AJ62" s="225">
        <f t="shared" si="17"/>
        <v>0</v>
      </c>
      <c r="AK62" s="226">
        <f t="shared" si="18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 t="shared" si="2"/>
        <v>51258.375</v>
      </c>
      <c r="G63" s="89">
        <f t="shared" si="3"/>
        <v>0</v>
      </c>
      <c r="H63" s="87"/>
      <c r="I63" s="88">
        <f>'Lista de precios'!E27</f>
        <v>0</v>
      </c>
      <c r="J63" s="89">
        <f t="shared" si="4"/>
        <v>0</v>
      </c>
      <c r="K63" s="87"/>
      <c r="L63" s="88">
        <f t="shared" si="5"/>
        <v>0</v>
      </c>
      <c r="M63" s="89">
        <f t="shared" si="6"/>
        <v>0</v>
      </c>
      <c r="N63" s="87"/>
      <c r="O63" s="88">
        <f>'Lista de precios'!G27</f>
        <v>0</v>
      </c>
      <c r="P63" s="89">
        <f t="shared" si="7"/>
        <v>0</v>
      </c>
      <c r="Q63" s="87"/>
      <c r="R63" s="88">
        <f t="shared" si="8"/>
        <v>0</v>
      </c>
      <c r="S63" s="89">
        <f t="shared" si="9"/>
        <v>0</v>
      </c>
      <c r="T63" s="87"/>
      <c r="U63" s="88">
        <f>'Lista de precios'!I27</f>
        <v>0</v>
      </c>
      <c r="V63" s="89">
        <f t="shared" si="10"/>
        <v>0</v>
      </c>
      <c r="W63" s="87"/>
      <c r="X63" s="88">
        <f t="shared" si="11"/>
        <v>0</v>
      </c>
      <c r="Y63" s="89">
        <f t="shared" si="12"/>
        <v>0</v>
      </c>
      <c r="Z63" s="87"/>
      <c r="AA63" s="88">
        <f>'Lista de precios'!K27</f>
        <v>0</v>
      </c>
      <c r="AB63" s="89">
        <f t="shared" si="13"/>
        <v>0</v>
      </c>
      <c r="AC63" s="87"/>
      <c r="AD63" s="88">
        <f t="shared" si="14"/>
        <v>0</v>
      </c>
      <c r="AE63" s="89">
        <f t="shared" si="15"/>
        <v>0</v>
      </c>
      <c r="AF63" s="224"/>
      <c r="AG63" s="225">
        <f>'Lista de precios'!M27</f>
        <v>0</v>
      </c>
      <c r="AH63" s="226">
        <f t="shared" si="16"/>
        <v>0</v>
      </c>
      <c r="AI63" s="224"/>
      <c r="AJ63" s="225">
        <f t="shared" si="17"/>
        <v>0</v>
      </c>
      <c r="AK63" s="226">
        <f t="shared" si="18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 t="shared" si="2"/>
        <v>700.42500000000007</v>
      </c>
      <c r="G64" s="89">
        <f t="shared" si="3"/>
        <v>0</v>
      </c>
      <c r="H64" s="87"/>
      <c r="I64" s="88">
        <f>'Lista de precios'!E28</f>
        <v>0</v>
      </c>
      <c r="J64" s="89">
        <f t="shared" si="4"/>
        <v>0</v>
      </c>
      <c r="K64" s="87"/>
      <c r="L64" s="88">
        <f t="shared" si="5"/>
        <v>0</v>
      </c>
      <c r="M64" s="89">
        <f t="shared" si="6"/>
        <v>0</v>
      </c>
      <c r="N64" s="87"/>
      <c r="O64" s="88">
        <f>'Lista de precios'!G28</f>
        <v>0</v>
      </c>
      <c r="P64" s="89">
        <f t="shared" si="7"/>
        <v>0</v>
      </c>
      <c r="Q64" s="87"/>
      <c r="R64" s="88">
        <f t="shared" si="8"/>
        <v>0</v>
      </c>
      <c r="S64" s="89">
        <f t="shared" si="9"/>
        <v>0</v>
      </c>
      <c r="T64" s="87"/>
      <c r="U64" s="88">
        <f>'Lista de precios'!I28</f>
        <v>0</v>
      </c>
      <c r="V64" s="89">
        <f t="shared" si="10"/>
        <v>0</v>
      </c>
      <c r="W64" s="87"/>
      <c r="X64" s="88">
        <f t="shared" si="11"/>
        <v>0</v>
      </c>
      <c r="Y64" s="89">
        <f t="shared" si="12"/>
        <v>0</v>
      </c>
      <c r="Z64" s="87"/>
      <c r="AA64" s="88">
        <f>'Lista de precios'!K28</f>
        <v>0</v>
      </c>
      <c r="AB64" s="89">
        <f t="shared" si="13"/>
        <v>0</v>
      </c>
      <c r="AC64" s="87"/>
      <c r="AD64" s="88">
        <f t="shared" si="14"/>
        <v>0</v>
      </c>
      <c r="AE64" s="89">
        <f t="shared" si="15"/>
        <v>0</v>
      </c>
      <c r="AF64" s="224"/>
      <c r="AG64" s="225">
        <f>'Lista de precios'!M28</f>
        <v>0</v>
      </c>
      <c r="AH64" s="226">
        <f t="shared" si="16"/>
        <v>0</v>
      </c>
      <c r="AI64" s="224"/>
      <c r="AJ64" s="225">
        <f t="shared" si="17"/>
        <v>0</v>
      </c>
      <c r="AK64" s="226">
        <f t="shared" si="18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 t="shared" si="2"/>
        <v>26000.625</v>
      </c>
      <c r="G65" s="89">
        <f t="shared" si="3"/>
        <v>0</v>
      </c>
      <c r="H65" s="87"/>
      <c r="I65" s="88">
        <f>'Lista de precios'!E29</f>
        <v>0</v>
      </c>
      <c r="J65" s="89">
        <f t="shared" si="4"/>
        <v>0</v>
      </c>
      <c r="K65" s="87"/>
      <c r="L65" s="88">
        <f t="shared" si="5"/>
        <v>0</v>
      </c>
      <c r="M65" s="89">
        <f t="shared" si="6"/>
        <v>0</v>
      </c>
      <c r="N65" s="87"/>
      <c r="O65" s="88">
        <f>'Lista de precios'!G29</f>
        <v>0</v>
      </c>
      <c r="P65" s="89">
        <f t="shared" si="7"/>
        <v>0</v>
      </c>
      <c r="Q65" s="87"/>
      <c r="R65" s="88">
        <f t="shared" si="8"/>
        <v>0</v>
      </c>
      <c r="S65" s="89">
        <f t="shared" si="9"/>
        <v>0</v>
      </c>
      <c r="T65" s="87"/>
      <c r="U65" s="88">
        <f>'Lista de precios'!I29</f>
        <v>0</v>
      </c>
      <c r="V65" s="89">
        <f t="shared" si="10"/>
        <v>0</v>
      </c>
      <c r="W65" s="87"/>
      <c r="X65" s="88">
        <f t="shared" si="11"/>
        <v>0</v>
      </c>
      <c r="Y65" s="89">
        <f t="shared" si="12"/>
        <v>0</v>
      </c>
      <c r="Z65" s="87"/>
      <c r="AA65" s="88">
        <f>'Lista de precios'!K29</f>
        <v>0</v>
      </c>
      <c r="AB65" s="89">
        <f t="shared" si="13"/>
        <v>0</v>
      </c>
      <c r="AC65" s="87"/>
      <c r="AD65" s="88">
        <f t="shared" si="14"/>
        <v>0</v>
      </c>
      <c r="AE65" s="89">
        <f t="shared" si="15"/>
        <v>0</v>
      </c>
      <c r="AF65" s="224"/>
      <c r="AG65" s="225">
        <f>'Lista de precios'!M29</f>
        <v>0</v>
      </c>
      <c r="AH65" s="226">
        <f t="shared" si="16"/>
        <v>0</v>
      </c>
      <c r="AI65" s="224"/>
      <c r="AJ65" s="225">
        <f t="shared" si="17"/>
        <v>0</v>
      </c>
      <c r="AK65" s="226">
        <f t="shared" si="18"/>
        <v>0</v>
      </c>
    </row>
    <row r="66" spans="1:37" ht="15.75" customHeight="1">
      <c r="A66" s="28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 t="shared" si="2"/>
        <v>711.03750000000002</v>
      </c>
      <c r="G66" s="89">
        <f t="shared" si="3"/>
        <v>0</v>
      </c>
      <c r="H66" s="87"/>
      <c r="I66" s="88">
        <f>'Lista de precios'!E30</f>
        <v>0</v>
      </c>
      <c r="J66" s="89">
        <f t="shared" si="4"/>
        <v>0</v>
      </c>
      <c r="K66" s="87"/>
      <c r="L66" s="88">
        <f t="shared" si="5"/>
        <v>0</v>
      </c>
      <c r="M66" s="89">
        <f t="shared" si="6"/>
        <v>0</v>
      </c>
      <c r="N66" s="87"/>
      <c r="O66" s="88">
        <f>'Lista de precios'!G30</f>
        <v>0</v>
      </c>
      <c r="P66" s="89">
        <f t="shared" si="7"/>
        <v>0</v>
      </c>
      <c r="Q66" s="87"/>
      <c r="R66" s="88">
        <f t="shared" si="8"/>
        <v>0</v>
      </c>
      <c r="S66" s="89">
        <f t="shared" si="9"/>
        <v>0</v>
      </c>
      <c r="T66" s="87"/>
      <c r="U66" s="88">
        <f>'Lista de precios'!I30</f>
        <v>0</v>
      </c>
      <c r="V66" s="89">
        <f t="shared" si="10"/>
        <v>0</v>
      </c>
      <c r="W66" s="87"/>
      <c r="X66" s="88">
        <f t="shared" si="11"/>
        <v>0</v>
      </c>
      <c r="Y66" s="89">
        <f t="shared" si="12"/>
        <v>0</v>
      </c>
      <c r="Z66" s="87"/>
      <c r="AA66" s="88">
        <f>'Lista de precios'!K30</f>
        <v>0</v>
      </c>
      <c r="AB66" s="89">
        <f t="shared" si="13"/>
        <v>0</v>
      </c>
      <c r="AC66" s="87"/>
      <c r="AD66" s="88">
        <f t="shared" si="14"/>
        <v>0</v>
      </c>
      <c r="AE66" s="89">
        <f t="shared" si="15"/>
        <v>0</v>
      </c>
      <c r="AF66" s="224"/>
      <c r="AG66" s="225">
        <f>'Lista de precios'!M30</f>
        <v>0</v>
      </c>
      <c r="AH66" s="226">
        <f t="shared" si="16"/>
        <v>0</v>
      </c>
      <c r="AI66" s="224"/>
      <c r="AJ66" s="225">
        <f t="shared" si="17"/>
        <v>0</v>
      </c>
      <c r="AK66" s="226">
        <f t="shared" si="18"/>
        <v>0</v>
      </c>
    </row>
    <row r="67" spans="1:37" ht="15.75" customHeight="1">
      <c r="A67" s="31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 t="shared" si="2"/>
        <v>849</v>
      </c>
      <c r="G67" s="89">
        <f t="shared" si="3"/>
        <v>0</v>
      </c>
      <c r="H67" s="108"/>
      <c r="I67" s="104"/>
      <c r="J67" s="105"/>
      <c r="K67" s="108"/>
      <c r="L67" s="88"/>
      <c r="M67" s="105"/>
      <c r="N67" s="108"/>
      <c r="O67" s="88"/>
      <c r="P67" s="105"/>
      <c r="Q67" s="108"/>
      <c r="R67" s="88"/>
      <c r="S67" s="105"/>
      <c r="T67" s="108"/>
      <c r="U67" s="88"/>
      <c r="V67" s="105"/>
      <c r="W67" s="108"/>
      <c r="X67" s="88"/>
      <c r="Y67" s="105"/>
      <c r="Z67" s="108"/>
      <c r="AA67" s="88"/>
      <c r="AB67" s="105"/>
      <c r="AC67" s="108"/>
      <c r="AD67" s="88"/>
      <c r="AE67" s="105"/>
      <c r="AF67" s="233"/>
      <c r="AG67" s="225"/>
      <c r="AH67" s="234"/>
      <c r="AI67" s="233"/>
      <c r="AJ67" s="225"/>
      <c r="AK67" s="234"/>
    </row>
    <row r="68" spans="1:37" ht="15.75" customHeight="1">
      <c r="A68" s="235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 t="shared" si="2"/>
        <v>530.625</v>
      </c>
      <c r="G68" s="89">
        <f t="shared" si="3"/>
        <v>0</v>
      </c>
      <c r="H68" s="108"/>
      <c r="I68" s="104"/>
      <c r="J68" s="105"/>
      <c r="K68" s="108"/>
      <c r="L68" s="88"/>
      <c r="M68" s="105"/>
      <c r="N68" s="108"/>
      <c r="O68" s="88"/>
      <c r="P68" s="105"/>
      <c r="Q68" s="108"/>
      <c r="R68" s="88"/>
      <c r="S68" s="105"/>
      <c r="T68" s="108"/>
      <c r="U68" s="88"/>
      <c r="V68" s="105"/>
      <c r="W68" s="108"/>
      <c r="X68" s="88"/>
      <c r="Y68" s="105"/>
      <c r="Z68" s="108"/>
      <c r="AA68" s="88"/>
      <c r="AB68" s="105"/>
      <c r="AC68" s="108"/>
      <c r="AD68" s="88"/>
      <c r="AE68" s="105"/>
      <c r="AF68" s="233"/>
      <c r="AG68" s="225"/>
      <c r="AH68" s="234"/>
      <c r="AI68" s="233"/>
      <c r="AJ68" s="225"/>
      <c r="AK68" s="234"/>
    </row>
    <row r="69" spans="1:37" ht="15.75" customHeight="1">
      <c r="A69" s="31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 t="shared" si="2"/>
        <v>1061.25</v>
      </c>
      <c r="G69" s="89">
        <f t="shared" si="3"/>
        <v>0</v>
      </c>
      <c r="H69" s="108"/>
      <c r="I69" s="104"/>
      <c r="J69" s="105"/>
      <c r="K69" s="108"/>
      <c r="L69" s="88"/>
      <c r="M69" s="105"/>
      <c r="N69" s="108"/>
      <c r="O69" s="88"/>
      <c r="P69" s="105"/>
      <c r="Q69" s="108"/>
      <c r="R69" s="88"/>
      <c r="S69" s="105"/>
      <c r="T69" s="108"/>
      <c r="U69" s="88"/>
      <c r="V69" s="105"/>
      <c r="W69" s="108"/>
      <c r="X69" s="88"/>
      <c r="Y69" s="105"/>
      <c r="Z69" s="108"/>
      <c r="AA69" s="88"/>
      <c r="AB69" s="105"/>
      <c r="AC69" s="108"/>
      <c r="AD69" s="88"/>
      <c r="AE69" s="105"/>
      <c r="AF69" s="233"/>
      <c r="AG69" s="225"/>
      <c r="AH69" s="234"/>
      <c r="AI69" s="233"/>
      <c r="AJ69" s="225"/>
      <c r="AK69" s="234"/>
    </row>
    <row r="70" spans="1:37" ht="15.75" customHeight="1">
      <c r="A70" s="125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 t="shared" si="2"/>
        <v>3576.4124999999999</v>
      </c>
      <c r="G70" s="89">
        <f t="shared" si="3"/>
        <v>0</v>
      </c>
      <c r="H70" s="108"/>
      <c r="I70" s="104"/>
      <c r="J70" s="105"/>
      <c r="K70" s="108"/>
      <c r="L70" s="88"/>
      <c r="M70" s="105"/>
      <c r="N70" s="108"/>
      <c r="O70" s="88"/>
      <c r="P70" s="105"/>
      <c r="Q70" s="108"/>
      <c r="R70" s="88"/>
      <c r="S70" s="105"/>
      <c r="T70" s="108"/>
      <c r="U70" s="88"/>
      <c r="V70" s="105"/>
      <c r="W70" s="108"/>
      <c r="X70" s="88"/>
      <c r="Y70" s="105"/>
      <c r="Z70" s="108"/>
      <c r="AA70" s="88"/>
      <c r="AB70" s="105"/>
      <c r="AC70" s="108"/>
      <c r="AD70" s="88"/>
      <c r="AE70" s="105"/>
      <c r="AF70" s="233"/>
      <c r="AG70" s="225"/>
      <c r="AH70" s="234"/>
      <c r="AI70" s="233"/>
      <c r="AJ70" s="225"/>
      <c r="AK70" s="234"/>
    </row>
    <row r="71" spans="1:37" ht="15.75" customHeight="1">
      <c r="A71" s="133" t="s">
        <v>96</v>
      </c>
      <c r="B71" s="134"/>
      <c r="C71" s="135"/>
      <c r="D71" s="236">
        <f>SUM(D43:D70)</f>
        <v>0</v>
      </c>
      <c r="E71" s="137"/>
      <c r="F71" s="88"/>
      <c r="G71" s="237">
        <f>SUM(G43:G70)</f>
        <v>42471.224999999999</v>
      </c>
      <c r="H71" s="134"/>
      <c r="I71" s="135"/>
      <c r="J71" s="236">
        <f>SUM(J43:J66)</f>
        <v>0</v>
      </c>
      <c r="K71" s="137"/>
      <c r="L71" s="88"/>
      <c r="M71" s="237">
        <f>SUM(M43:M66)</f>
        <v>0</v>
      </c>
      <c r="N71" s="134"/>
      <c r="O71" s="88">
        <f>'Lista de precios'!G31</f>
        <v>0</v>
      </c>
      <c r="P71" s="236">
        <f>SUM(P43:P66)</f>
        <v>0</v>
      </c>
      <c r="Q71" s="137"/>
      <c r="R71" s="88">
        <f>O71</f>
        <v>0</v>
      </c>
      <c r="S71" s="237">
        <f>SUM(S43:S66)</f>
        <v>0</v>
      </c>
      <c r="T71" s="134"/>
      <c r="U71" s="88"/>
      <c r="V71" s="236">
        <f>SUM(V43:V66)</f>
        <v>0</v>
      </c>
      <c r="W71" s="137"/>
      <c r="X71" s="88">
        <f>U71</f>
        <v>0</v>
      </c>
      <c r="Y71" s="237">
        <f>SUM(Y43:Y66)</f>
        <v>0</v>
      </c>
      <c r="Z71" s="134"/>
      <c r="AA71" s="88"/>
      <c r="AB71" s="236">
        <f>SUM(AB43:AB66)</f>
        <v>0</v>
      </c>
      <c r="AC71" s="137"/>
      <c r="AD71" s="88">
        <f>AA71</f>
        <v>0</v>
      </c>
      <c r="AE71" s="237">
        <f>SUM(AE43:AE66)</f>
        <v>0</v>
      </c>
      <c r="AF71" s="238"/>
      <c r="AG71" s="239"/>
      <c r="AH71" s="240">
        <f>SUM(AH43:AH66)</f>
        <v>0</v>
      </c>
      <c r="AI71" s="238"/>
      <c r="AJ71" s="239">
        <f>AG71</f>
        <v>0</v>
      </c>
      <c r="AK71" s="241">
        <f>SUM(AK43:AK66)</f>
        <v>0</v>
      </c>
    </row>
    <row r="72" spans="1:37" ht="15.75" customHeight="1">
      <c r="A72" s="141" t="s">
        <v>97</v>
      </c>
      <c r="B72" s="456">
        <f>D71+G71</f>
        <v>42471.224999999999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65 B1:AK1019 A71:A1019">
    <cfRule type="cellIs" dxfId="3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015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2.140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148</v>
      </c>
      <c r="B1" s="420"/>
      <c r="C1" s="420"/>
    </row>
    <row r="2" spans="1:37">
      <c r="A2" s="421"/>
      <c r="B2" s="396"/>
      <c r="C2" s="396"/>
    </row>
    <row r="4" spans="1:37">
      <c r="A4" s="451" t="s">
        <v>114</v>
      </c>
      <c r="B4" s="444" t="s">
        <v>10</v>
      </c>
      <c r="C4" s="415"/>
      <c r="D4" s="457"/>
      <c r="E4" s="444" t="s">
        <v>11</v>
      </c>
      <c r="F4" s="415"/>
      <c r="G4" s="416"/>
      <c r="H4" s="458" t="s">
        <v>12</v>
      </c>
      <c r="I4" s="415"/>
      <c r="J4" s="457"/>
      <c r="K4" s="444" t="s">
        <v>13</v>
      </c>
      <c r="L4" s="415"/>
      <c r="M4" s="416"/>
      <c r="N4" s="444" t="s">
        <v>14</v>
      </c>
      <c r="O4" s="415"/>
      <c r="P4" s="416"/>
      <c r="Q4" s="444" t="s">
        <v>15</v>
      </c>
      <c r="R4" s="415"/>
      <c r="S4" s="416"/>
    </row>
    <row r="5" spans="1:37">
      <c r="A5" s="452"/>
      <c r="B5" s="449" t="s">
        <v>115</v>
      </c>
      <c r="C5" s="445" t="s">
        <v>116</v>
      </c>
      <c r="D5" s="460" t="s">
        <v>117</v>
      </c>
      <c r="E5" s="449" t="s">
        <v>115</v>
      </c>
      <c r="F5" s="445" t="s">
        <v>116</v>
      </c>
      <c r="G5" s="447" t="s">
        <v>117</v>
      </c>
      <c r="H5" s="459" t="s">
        <v>115</v>
      </c>
      <c r="I5" s="445" t="s">
        <v>116</v>
      </c>
      <c r="J5" s="460" t="s">
        <v>117</v>
      </c>
      <c r="K5" s="449" t="s">
        <v>115</v>
      </c>
      <c r="L5" s="445" t="s">
        <v>116</v>
      </c>
      <c r="M5" s="447" t="s">
        <v>117</v>
      </c>
      <c r="N5" s="449" t="s">
        <v>115</v>
      </c>
      <c r="O5" s="445" t="s">
        <v>116</v>
      </c>
      <c r="P5" s="447" t="s">
        <v>117</v>
      </c>
      <c r="Q5" s="449" t="s">
        <v>115</v>
      </c>
      <c r="R5" s="445" t="s">
        <v>116</v>
      </c>
      <c r="S5" s="447" t="s">
        <v>117</v>
      </c>
    </row>
    <row r="6" spans="1:37">
      <c r="A6" s="453"/>
      <c r="B6" s="450"/>
      <c r="C6" s="446"/>
      <c r="D6" s="453"/>
      <c r="E6" s="450"/>
      <c r="F6" s="446"/>
      <c r="G6" s="448"/>
      <c r="H6" s="429"/>
      <c r="I6" s="446"/>
      <c r="J6" s="453"/>
      <c r="K6" s="450"/>
      <c r="L6" s="446"/>
      <c r="M6" s="448"/>
      <c r="N6" s="450"/>
      <c r="O6" s="446"/>
      <c r="P6" s="448"/>
      <c r="Q6" s="450"/>
      <c r="R6" s="446"/>
      <c r="S6" s="448"/>
    </row>
    <row r="7" spans="1:37">
      <c r="A7" s="189" t="s">
        <v>149</v>
      </c>
      <c r="B7" s="190"/>
      <c r="C7" s="191"/>
      <c r="D7" s="242">
        <v>95862.359812176539</v>
      </c>
      <c r="E7" s="193"/>
      <c r="F7" s="191"/>
      <c r="G7" s="192">
        <f>D15</f>
        <v>124521.38834409723</v>
      </c>
      <c r="H7" s="243"/>
      <c r="I7" s="191"/>
      <c r="J7" s="242" t="e">
        <f>G16*'Lista de precios'!E4</f>
        <v>#DIV/0!</v>
      </c>
      <c r="K7" s="193"/>
      <c r="L7" s="191"/>
      <c r="M7" s="192" t="e">
        <f>J15</f>
        <v>#DIV/0!</v>
      </c>
      <c r="N7" s="193"/>
      <c r="O7" s="191"/>
      <c r="P7" s="192" t="e">
        <f>M15</f>
        <v>#DIV/0!</v>
      </c>
      <c r="Q7" s="193"/>
      <c r="R7" s="191"/>
      <c r="S7" s="192" t="e">
        <f>P15</f>
        <v>#DIV/0!</v>
      </c>
    </row>
    <row r="8" spans="1:37">
      <c r="A8" s="195" t="s">
        <v>115</v>
      </c>
      <c r="B8" s="193">
        <f>C32</f>
        <v>134500</v>
      </c>
      <c r="C8" s="196"/>
      <c r="D8" s="242"/>
      <c r="E8" s="193">
        <f>E32</f>
        <v>0</v>
      </c>
      <c r="F8" s="196"/>
      <c r="G8" s="192"/>
      <c r="H8" s="243">
        <f>G32</f>
        <v>0</v>
      </c>
      <c r="I8" s="196"/>
      <c r="J8" s="24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</row>
    <row r="9" spans="1:37">
      <c r="A9" s="244" t="s">
        <v>150</v>
      </c>
      <c r="B9" s="198"/>
      <c r="C9" s="199"/>
      <c r="D9" s="245">
        <f>(D7+B8)/1032.5</f>
        <v>223.11124437014678</v>
      </c>
      <c r="E9" s="198"/>
      <c r="F9" s="199"/>
      <c r="G9" s="200">
        <f>(G7-E8)/'Lista de precios'!C4</f>
        <v>117.33464154920823</v>
      </c>
      <c r="H9" s="246"/>
      <c r="I9" s="199"/>
      <c r="J9" s="245" t="e">
        <f>(J7-H8)/'Lista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/>
      <c r="Q9" s="198"/>
      <c r="R9" s="199"/>
      <c r="S9" s="20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202"/>
      <c r="C10" s="203"/>
      <c r="D10" s="248">
        <f>D9*'Lista de precios'!C4</f>
        <v>236776.80808781827</v>
      </c>
      <c r="E10" s="202"/>
      <c r="F10" s="203"/>
      <c r="G10" s="204">
        <f>G9*'Lista de precios'!E4</f>
        <v>0</v>
      </c>
      <c r="H10" s="249"/>
      <c r="I10" s="203"/>
      <c r="J10" s="248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P7</f>
        <v>#DIV/0!</v>
      </c>
      <c r="Q10" s="202"/>
      <c r="R10" s="203"/>
      <c r="S10" s="205" t="e">
        <f>S9*'Lista de precios'!M4</f>
        <v>#DIV/0!</v>
      </c>
    </row>
    <row r="11" spans="1:37">
      <c r="A11" s="189" t="s">
        <v>151</v>
      </c>
      <c r="B11" s="193"/>
      <c r="C11" s="206">
        <f>B68</f>
        <v>86322.074999999997</v>
      </c>
      <c r="D11" s="242"/>
      <c r="E11" s="193"/>
      <c r="F11" s="206"/>
      <c r="G11" s="192"/>
      <c r="H11" s="243"/>
      <c r="I11" s="206">
        <v>0</v>
      </c>
      <c r="J11" s="242"/>
      <c r="K11" s="193"/>
      <c r="L11" s="206">
        <f>T68</f>
        <v>0</v>
      </c>
      <c r="M11" s="192"/>
      <c r="N11" s="193"/>
      <c r="O11" s="206">
        <f>Z68</f>
        <v>0</v>
      </c>
      <c r="P11" s="192"/>
      <c r="Q11" s="193"/>
      <c r="R11" s="206">
        <f>AF68</f>
        <v>0</v>
      </c>
      <c r="S11" s="192"/>
    </row>
    <row r="12" spans="1:37">
      <c r="A12" s="207" t="s">
        <v>152</v>
      </c>
      <c r="B12" s="193"/>
      <c r="C12" s="206">
        <f>CULTIVO!D49</f>
        <v>25933.344743721027</v>
      </c>
      <c r="D12" s="242"/>
      <c r="E12" s="193"/>
      <c r="F12" s="206" t="e">
        <f>CULTIVO!G49</f>
        <v>#DIV/0!</v>
      </c>
      <c r="G12" s="192"/>
      <c r="H12" s="243"/>
      <c r="I12" s="206" t="e">
        <f>CULTIVO!J49</f>
        <v>#DIV/0!</v>
      </c>
      <c r="J12" s="242"/>
      <c r="K12" s="193"/>
      <c r="L12" s="206" t="e">
        <f>CULTIVO!M49</f>
        <v>#DIV/0!</v>
      </c>
      <c r="M12" s="192"/>
      <c r="N12" s="193"/>
      <c r="O12" s="206" t="e">
        <f>CULTIVO!P49</f>
        <v>#DIV/0!</v>
      </c>
      <c r="P12" s="192"/>
      <c r="Q12" s="193"/>
      <c r="R12" s="206" t="e">
        <f>CULTIVO!S49</f>
        <v>#DIV/0!</v>
      </c>
      <c r="S12" s="192"/>
    </row>
    <row r="13" spans="1:37">
      <c r="A13" s="250" t="s">
        <v>124</v>
      </c>
      <c r="B13" s="193"/>
      <c r="C13" s="206">
        <f>CULTIVO!D74</f>
        <v>0</v>
      </c>
      <c r="D13" s="242"/>
      <c r="E13" s="193"/>
      <c r="F13" s="206">
        <f>CULTIVO!G74</f>
        <v>0</v>
      </c>
      <c r="G13" s="192"/>
      <c r="H13" s="243"/>
      <c r="I13" s="206">
        <f>CULTIVO!J74</f>
        <v>0</v>
      </c>
      <c r="J13" s="242"/>
      <c r="K13" s="193"/>
      <c r="L13" s="206">
        <f>CULTIVO!M74</f>
        <v>0</v>
      </c>
      <c r="M13" s="192"/>
      <c r="N13" s="193"/>
      <c r="O13" s="206">
        <f>CULTIVO!P74</f>
        <v>0</v>
      </c>
      <c r="P13" s="192"/>
      <c r="Q13" s="193"/>
      <c r="R13" s="206">
        <f>CULTIVO!S74</f>
        <v>0</v>
      </c>
      <c r="S13" s="192"/>
    </row>
    <row r="14" spans="1:37">
      <c r="A14" s="211" t="s">
        <v>125</v>
      </c>
      <c r="B14" s="193"/>
      <c r="C14" s="191"/>
      <c r="D14" s="251"/>
      <c r="E14" s="193"/>
      <c r="F14" s="191"/>
      <c r="G14" s="252"/>
      <c r="H14" s="243"/>
      <c r="I14" s="191"/>
      <c r="J14" s="251"/>
      <c r="K14" s="193"/>
      <c r="L14" s="191"/>
      <c r="M14" s="252"/>
      <c r="N14" s="193"/>
      <c r="O14" s="212">
        <v>41346</v>
      </c>
      <c r="P14" s="252"/>
      <c r="Q14" s="193"/>
      <c r="R14" s="191"/>
      <c r="S14" s="252"/>
    </row>
    <row r="15" spans="1:37">
      <c r="A15" s="189" t="s">
        <v>153</v>
      </c>
      <c r="B15" s="193"/>
      <c r="C15" s="191"/>
      <c r="D15" s="251">
        <f>D10-C11-C12-C13</f>
        <v>124521.38834409723</v>
      </c>
      <c r="E15" s="193"/>
      <c r="F15" s="191"/>
      <c r="G15" s="252" t="e">
        <f>G10-F11-F12-F13</f>
        <v>#DIV/0!</v>
      </c>
      <c r="H15" s="243"/>
      <c r="I15" s="191"/>
      <c r="J15" s="251" t="e">
        <f>J7+H8-I11-I12-I13</f>
        <v>#DIV/0!</v>
      </c>
      <c r="K15" s="193"/>
      <c r="L15" s="191"/>
      <c r="M15" s="252" t="e">
        <f>M10-L11-L12-L13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</row>
    <row r="16" spans="1:37">
      <c r="A16" s="189" t="s">
        <v>127</v>
      </c>
      <c r="B16" s="213"/>
      <c r="C16" s="214"/>
      <c r="D16" s="253">
        <f>D15/'Lista de precios'!C4</f>
        <v>117.33464154920823</v>
      </c>
      <c r="E16" s="213"/>
      <c r="F16" s="214"/>
      <c r="G16" s="254" t="e">
        <f>G15/'Lista de precios'!E4</f>
        <v>#DIV/0!</v>
      </c>
      <c r="H16" s="255"/>
      <c r="I16" s="214"/>
      <c r="J16" s="253" t="e">
        <f>J15/'Lista de precios'!G4</f>
        <v>#DIV/0!</v>
      </c>
      <c r="K16" s="213"/>
      <c r="L16" s="214"/>
      <c r="M16" s="254" t="e">
        <f>M15/'Lista de precios'!I4</f>
        <v>#DIV/0!</v>
      </c>
      <c r="N16" s="213"/>
      <c r="O16" s="214"/>
      <c r="P16" s="254" t="e">
        <f>P15/'Lista de precios'!K4</f>
        <v>#DIV/0!</v>
      </c>
      <c r="Q16" s="213"/>
      <c r="R16" s="214"/>
      <c r="S16" s="254" t="e">
        <f>S15/'Lista de precios'!M4</f>
        <v>#DIV/0!</v>
      </c>
    </row>
    <row r="18" spans="1:14" ht="26.25" customHeight="1">
      <c r="A18" s="440" t="s">
        <v>128</v>
      </c>
      <c r="B18" s="441"/>
      <c r="C18" s="442"/>
      <c r="D18" s="68"/>
      <c r="E18" s="68"/>
      <c r="F18" s="68"/>
    </row>
    <row r="19" spans="1:14" ht="27.75" customHeight="1">
      <c r="A19" s="216" t="s">
        <v>129</v>
      </c>
      <c r="B19" s="216" t="s">
        <v>130</v>
      </c>
      <c r="C19" s="217" t="s">
        <v>131</v>
      </c>
      <c r="D19" s="218" t="s">
        <v>132</v>
      </c>
      <c r="E19" s="218" t="s">
        <v>133</v>
      </c>
      <c r="F19" s="218" t="s">
        <v>134</v>
      </c>
      <c r="G19" s="218" t="s">
        <v>135</v>
      </c>
      <c r="H19" s="218" t="s">
        <v>136</v>
      </c>
      <c r="I19" s="218" t="s">
        <v>137</v>
      </c>
      <c r="J19" s="218" t="s">
        <v>138</v>
      </c>
      <c r="K19" s="218" t="s">
        <v>139</v>
      </c>
      <c r="L19" s="218" t="s">
        <v>140</v>
      </c>
      <c r="M19" s="218" t="s">
        <v>141</v>
      </c>
      <c r="N19" s="218" t="s">
        <v>142</v>
      </c>
    </row>
    <row r="20" spans="1:14">
      <c r="A20" s="112" t="s">
        <v>154</v>
      </c>
      <c r="B20" s="112" t="s">
        <v>155</v>
      </c>
      <c r="D20" s="112">
        <v>134500</v>
      </c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>
      <c r="A21" s="112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12"/>
      <c r="N21" s="109"/>
    </row>
    <row r="22" spans="1:14">
      <c r="A22" s="112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12"/>
      <c r="N22" s="109"/>
    </row>
    <row r="23" spans="1:14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1:14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443" t="s">
        <v>145</v>
      </c>
      <c r="B31" s="401"/>
      <c r="C31" s="219">
        <f t="shared" ref="C31:N31" si="0">SUM(C20:C30)</f>
        <v>0</v>
      </c>
      <c r="D31" s="219">
        <f t="shared" si="0"/>
        <v>134500</v>
      </c>
      <c r="E31" s="219">
        <f t="shared" si="0"/>
        <v>0</v>
      </c>
      <c r="F31" s="219">
        <f t="shared" si="0"/>
        <v>0</v>
      </c>
      <c r="G31" s="219">
        <f t="shared" si="0"/>
        <v>0</v>
      </c>
      <c r="H31" s="219">
        <f t="shared" si="0"/>
        <v>0</v>
      </c>
      <c r="I31" s="219">
        <f t="shared" si="0"/>
        <v>0</v>
      </c>
      <c r="J31" s="219">
        <f t="shared" si="0"/>
        <v>0</v>
      </c>
      <c r="K31" s="219">
        <f t="shared" si="0"/>
        <v>0</v>
      </c>
      <c r="L31" s="219">
        <f t="shared" si="0"/>
        <v>0</v>
      </c>
      <c r="M31" s="219">
        <f t="shared" si="0"/>
        <v>0</v>
      </c>
      <c r="N31" s="219">
        <f t="shared" si="0"/>
        <v>0</v>
      </c>
    </row>
    <row r="32" spans="1:14">
      <c r="A32" s="439" t="s">
        <v>146</v>
      </c>
      <c r="B32" s="401"/>
      <c r="C32" s="439">
        <f>C31+D31</f>
        <v>134500</v>
      </c>
      <c r="D32" s="401"/>
      <c r="E32" s="439">
        <f>E31+F31</f>
        <v>0</v>
      </c>
      <c r="F32" s="401"/>
      <c r="G32" s="439">
        <f>G31+H31</f>
        <v>0</v>
      </c>
      <c r="H32" s="401"/>
      <c r="I32" s="439">
        <f>I31+J31</f>
        <v>0</v>
      </c>
      <c r="J32" s="401"/>
      <c r="K32" s="439">
        <f>K31+L31</f>
        <v>0</v>
      </c>
      <c r="L32" s="401"/>
      <c r="M32" s="439">
        <f>M31+N31</f>
        <v>0</v>
      </c>
      <c r="N32" s="401"/>
    </row>
    <row r="34" spans="1:37" ht="15.75" customHeight="1"/>
    <row r="35" spans="1:37" ht="15.75" customHeight="1">
      <c r="A35" s="67" t="s">
        <v>69</v>
      </c>
      <c r="D35" s="68"/>
    </row>
    <row r="36" spans="1:37" ht="15.75" customHeight="1">
      <c r="A36" s="69"/>
      <c r="B36" s="422" t="s">
        <v>70</v>
      </c>
      <c r="C36" s="423"/>
      <c r="D36" s="424"/>
      <c r="E36" s="422" t="s">
        <v>71</v>
      </c>
      <c r="F36" s="423"/>
      <c r="G36" s="424"/>
      <c r="H36" s="454" t="s">
        <v>72</v>
      </c>
      <c r="I36" s="423"/>
      <c r="J36" s="424"/>
      <c r="K36" s="454" t="s">
        <v>73</v>
      </c>
      <c r="L36" s="423"/>
      <c r="M36" s="424"/>
      <c r="N36" s="454" t="s">
        <v>74</v>
      </c>
      <c r="O36" s="423"/>
      <c r="P36" s="424"/>
      <c r="Q36" s="454" t="s">
        <v>75</v>
      </c>
      <c r="R36" s="423"/>
      <c r="S36" s="424"/>
      <c r="T36" s="454" t="s">
        <v>76</v>
      </c>
      <c r="U36" s="423"/>
      <c r="V36" s="424"/>
      <c r="W36" s="454" t="s">
        <v>77</v>
      </c>
      <c r="X36" s="423"/>
      <c r="Y36" s="424"/>
      <c r="Z36" s="454" t="s">
        <v>78</v>
      </c>
      <c r="AA36" s="423"/>
      <c r="AB36" s="424"/>
      <c r="AC36" s="454" t="s">
        <v>79</v>
      </c>
      <c r="AD36" s="423"/>
      <c r="AE36" s="424"/>
      <c r="AF36" s="454" t="s">
        <v>80</v>
      </c>
      <c r="AG36" s="423"/>
      <c r="AH36" s="424"/>
      <c r="AI36" s="454" t="s">
        <v>81</v>
      </c>
      <c r="AJ36" s="423"/>
      <c r="AK36" s="424"/>
    </row>
    <row r="37" spans="1:37" ht="15.75" customHeight="1">
      <c r="A37" s="70" t="s">
        <v>82</v>
      </c>
      <c r="B37" s="256" t="s">
        <v>156</v>
      </c>
      <c r="C37" s="257" t="s">
        <v>157</v>
      </c>
      <c r="D37" s="258" t="s">
        <v>158</v>
      </c>
      <c r="E37" s="256" t="s">
        <v>156</v>
      </c>
      <c r="F37" s="257" t="s">
        <v>157</v>
      </c>
      <c r="G37" s="258" t="s">
        <v>158</v>
      </c>
      <c r="H37" s="256" t="s">
        <v>156</v>
      </c>
      <c r="I37" s="257" t="s">
        <v>157</v>
      </c>
      <c r="J37" s="258" t="s">
        <v>158</v>
      </c>
      <c r="K37" s="256" t="s">
        <v>156</v>
      </c>
      <c r="L37" s="257" t="s">
        <v>157</v>
      </c>
      <c r="M37" s="258" t="s">
        <v>158</v>
      </c>
      <c r="N37" s="256" t="s">
        <v>156</v>
      </c>
      <c r="O37" s="257" t="s">
        <v>157</v>
      </c>
      <c r="P37" s="258" t="s">
        <v>158</v>
      </c>
      <c r="Q37" s="256" t="s">
        <v>156</v>
      </c>
      <c r="R37" s="257" t="s">
        <v>157</v>
      </c>
      <c r="S37" s="258" t="s">
        <v>158</v>
      </c>
      <c r="T37" s="256" t="s">
        <v>156</v>
      </c>
      <c r="U37" s="257" t="s">
        <v>157</v>
      </c>
      <c r="V37" s="258" t="s">
        <v>158</v>
      </c>
      <c r="W37" s="256" t="s">
        <v>156</v>
      </c>
      <c r="X37" s="257" t="s">
        <v>157</v>
      </c>
      <c r="Y37" s="258" t="s">
        <v>158</v>
      </c>
      <c r="Z37" s="256" t="s">
        <v>156</v>
      </c>
      <c r="AA37" s="257" t="s">
        <v>157</v>
      </c>
      <c r="AB37" s="258" t="s">
        <v>158</v>
      </c>
      <c r="AC37" s="256" t="s">
        <v>156</v>
      </c>
      <c r="AD37" s="257" t="s">
        <v>157</v>
      </c>
      <c r="AE37" s="258" t="s">
        <v>158</v>
      </c>
      <c r="AF37" s="256" t="s">
        <v>156</v>
      </c>
      <c r="AG37" s="257" t="s">
        <v>157</v>
      </c>
      <c r="AH37" s="258" t="s">
        <v>158</v>
      </c>
      <c r="AI37" s="256" t="s">
        <v>156</v>
      </c>
      <c r="AJ37" s="257" t="s">
        <v>157</v>
      </c>
      <c r="AK37" s="258" t="s">
        <v>158</v>
      </c>
    </row>
    <row r="38" spans="1:37" ht="15.75" customHeight="1">
      <c r="A38" s="70"/>
      <c r="B38" s="77"/>
      <c r="C38" s="78"/>
      <c r="D38" s="79"/>
      <c r="E38" s="80"/>
      <c r="F38" s="81"/>
      <c r="G38" s="82"/>
      <c r="H38" s="77"/>
      <c r="I38" s="78"/>
      <c r="J38" s="79"/>
      <c r="K38" s="80"/>
      <c r="L38" s="81"/>
      <c r="M38" s="82"/>
      <c r="N38" s="77"/>
      <c r="O38" s="78"/>
      <c r="P38" s="79"/>
      <c r="Q38" s="80"/>
      <c r="R38" s="81"/>
      <c r="S38" s="82"/>
      <c r="T38" s="77"/>
      <c r="U38" s="78"/>
      <c r="V38" s="79"/>
      <c r="W38" s="80"/>
      <c r="X38" s="81"/>
      <c r="Y38" s="82"/>
      <c r="Z38" s="77"/>
      <c r="AA38" s="78"/>
      <c r="AB38" s="79"/>
      <c r="AC38" s="80"/>
      <c r="AD38" s="81"/>
      <c r="AE38" s="82"/>
      <c r="AF38" s="77"/>
      <c r="AG38" s="78"/>
      <c r="AH38" s="79"/>
      <c r="AI38" s="80"/>
      <c r="AJ38" s="81"/>
      <c r="AK38" s="82"/>
    </row>
    <row r="39" spans="1:37" ht="15.75" customHeight="1">
      <c r="A39" s="86" t="s">
        <v>18</v>
      </c>
      <c r="B39" s="87"/>
      <c r="C39" s="88">
        <f>'Lista de precios'!C7</f>
        <v>1114.3125</v>
      </c>
      <c r="D39" s="89">
        <f t="shared" ref="D39:D66" si="1">B39*C39</f>
        <v>0</v>
      </c>
      <c r="E39" s="87"/>
      <c r="F39" s="88">
        <f>'Lista de precios'!C7</f>
        <v>1114.3125</v>
      </c>
      <c r="G39" s="89">
        <f t="shared" ref="G39:G66" si="2">F39*E39</f>
        <v>0</v>
      </c>
      <c r="H39" s="87"/>
      <c r="I39" s="88">
        <f>'Lista de precios'!E7</f>
        <v>0</v>
      </c>
      <c r="J39" s="89">
        <f t="shared" ref="J39:J62" si="3">H39*I39</f>
        <v>0</v>
      </c>
      <c r="K39" s="87"/>
      <c r="L39" s="88">
        <v>919.80000000000007</v>
      </c>
      <c r="M39" s="89">
        <f t="shared" ref="M39:M62" si="4">L39*K39</f>
        <v>0</v>
      </c>
      <c r="N39" s="87"/>
      <c r="O39" s="88">
        <f>'Lista de precios'!G7</f>
        <v>0</v>
      </c>
      <c r="P39" s="89">
        <f t="shared" ref="P39:P62" si="5">N39*O39</f>
        <v>0</v>
      </c>
      <c r="Q39" s="87"/>
      <c r="R39" s="88">
        <f t="shared" ref="R39:R62" si="6">O39</f>
        <v>0</v>
      </c>
      <c r="S39" s="89">
        <f t="shared" ref="S39:S62" si="7">R39*Q39</f>
        <v>0</v>
      </c>
      <c r="T39" s="87"/>
      <c r="U39" s="88">
        <f>'Lista de precios'!I7</f>
        <v>0</v>
      </c>
      <c r="V39" s="89">
        <f t="shared" ref="V39:V62" si="8">T39*U39</f>
        <v>0</v>
      </c>
      <c r="W39" s="87"/>
      <c r="X39" s="88">
        <f t="shared" ref="X39:X62" si="9">U39</f>
        <v>0</v>
      </c>
      <c r="Y39" s="89">
        <f t="shared" ref="Y39:Y62" si="10">X39*W39</f>
        <v>0</v>
      </c>
      <c r="Z39" s="87"/>
      <c r="AA39" s="88">
        <f>'Lista de precios'!K7</f>
        <v>0</v>
      </c>
      <c r="AB39" s="89">
        <f t="shared" ref="AB39:AB62" si="11">Z39*AA39</f>
        <v>0</v>
      </c>
      <c r="AC39" s="87"/>
      <c r="AD39" s="88">
        <f t="shared" ref="AD39:AD62" si="12">AA39</f>
        <v>0</v>
      </c>
      <c r="AE39" s="89">
        <f t="shared" ref="AE39:AE62" si="13">AD39*AC39</f>
        <v>0</v>
      </c>
      <c r="AF39" s="87"/>
      <c r="AG39" s="88">
        <f>'Lista de precios'!M7</f>
        <v>0</v>
      </c>
      <c r="AH39" s="89">
        <f t="shared" ref="AH39:AH62" si="14">AF39*AG39</f>
        <v>0</v>
      </c>
      <c r="AI39" s="87"/>
      <c r="AJ39" s="88">
        <f t="shared" ref="AJ39:AJ62" si="15">AG39</f>
        <v>0</v>
      </c>
      <c r="AK39" s="89">
        <f t="shared" ref="AK39:AK62" si="16">AJ39*AI39</f>
        <v>0</v>
      </c>
    </row>
    <row r="40" spans="1:37" ht="15.75" customHeight="1">
      <c r="A40" s="86" t="s">
        <v>19</v>
      </c>
      <c r="B40" s="90">
        <v>1</v>
      </c>
      <c r="C40" s="88">
        <f>'Lista de precios'!C8</f>
        <v>1231.05</v>
      </c>
      <c r="D40" s="89">
        <f t="shared" si="1"/>
        <v>1231.05</v>
      </c>
      <c r="E40" s="90">
        <v>6</v>
      </c>
      <c r="F40" s="88">
        <f>'Lista de precios'!C8</f>
        <v>1231.05</v>
      </c>
      <c r="G40" s="89">
        <f t="shared" si="2"/>
        <v>7386.2999999999993</v>
      </c>
      <c r="H40" s="87"/>
      <c r="I40" s="88">
        <f>'Lista de precios'!E8</f>
        <v>0</v>
      </c>
      <c r="J40" s="89">
        <f t="shared" si="3"/>
        <v>0</v>
      </c>
      <c r="K40" s="87"/>
      <c r="L40" s="88">
        <v>1016.16</v>
      </c>
      <c r="M40" s="89">
        <f t="shared" si="4"/>
        <v>0</v>
      </c>
      <c r="N40" s="87"/>
      <c r="O40" s="88">
        <f>'Lista de precios'!G8</f>
        <v>0</v>
      </c>
      <c r="P40" s="89">
        <f t="shared" si="5"/>
        <v>0</v>
      </c>
      <c r="Q40" s="87"/>
      <c r="R40" s="88">
        <f t="shared" si="6"/>
        <v>0</v>
      </c>
      <c r="S40" s="89">
        <f t="shared" si="7"/>
        <v>0</v>
      </c>
      <c r="T40" s="87"/>
      <c r="U40" s="88">
        <f>'Lista de precios'!I8</f>
        <v>0</v>
      </c>
      <c r="V40" s="89">
        <f t="shared" si="8"/>
        <v>0</v>
      </c>
      <c r="W40" s="87"/>
      <c r="X40" s="88">
        <f t="shared" si="9"/>
        <v>0</v>
      </c>
      <c r="Y40" s="89">
        <f t="shared" si="10"/>
        <v>0</v>
      </c>
      <c r="Z40" s="87"/>
      <c r="AA40" s="88">
        <f>'Lista de precios'!K8</f>
        <v>0</v>
      </c>
      <c r="AB40" s="89">
        <f t="shared" si="11"/>
        <v>0</v>
      </c>
      <c r="AC40" s="87"/>
      <c r="AD40" s="88">
        <f t="shared" si="12"/>
        <v>0</v>
      </c>
      <c r="AE40" s="89">
        <f t="shared" si="13"/>
        <v>0</v>
      </c>
      <c r="AF40" s="87"/>
      <c r="AG40" s="88">
        <f>'Lista de precios'!M8</f>
        <v>0</v>
      </c>
      <c r="AH40" s="89">
        <f t="shared" si="14"/>
        <v>0</v>
      </c>
      <c r="AI40" s="87"/>
      <c r="AJ40" s="88">
        <f t="shared" si="15"/>
        <v>0</v>
      </c>
      <c r="AK40" s="89">
        <f t="shared" si="16"/>
        <v>0</v>
      </c>
    </row>
    <row r="41" spans="1:37" ht="15.75" customHeight="1">
      <c r="A41" s="86" t="s">
        <v>20</v>
      </c>
      <c r="B41" s="90">
        <v>3</v>
      </c>
      <c r="C41" s="88">
        <f>'Lista de precios'!C9</f>
        <v>1273.5</v>
      </c>
      <c r="D41" s="89">
        <f t="shared" si="1"/>
        <v>3820.5</v>
      </c>
      <c r="E41" s="87"/>
      <c r="F41" s="88">
        <f>'Lista de precios'!C9</f>
        <v>1273.5</v>
      </c>
      <c r="G41" s="89">
        <f t="shared" si="2"/>
        <v>0</v>
      </c>
      <c r="H41" s="87"/>
      <c r="I41" s="88">
        <f>'Lista de precios'!E9</f>
        <v>0</v>
      </c>
      <c r="J41" s="89">
        <f t="shared" si="3"/>
        <v>0</v>
      </c>
      <c r="K41" s="87"/>
      <c r="L41" s="88">
        <v>1051.2</v>
      </c>
      <c r="M41" s="89">
        <f t="shared" si="4"/>
        <v>0</v>
      </c>
      <c r="N41" s="87"/>
      <c r="O41" s="88">
        <f>'Lista de precios'!G9</f>
        <v>0</v>
      </c>
      <c r="P41" s="89">
        <f t="shared" si="5"/>
        <v>0</v>
      </c>
      <c r="Q41" s="87"/>
      <c r="R41" s="88">
        <f t="shared" si="6"/>
        <v>0</v>
      </c>
      <c r="S41" s="89">
        <f t="shared" si="7"/>
        <v>0</v>
      </c>
      <c r="T41" s="87"/>
      <c r="U41" s="88">
        <f>'Lista de precios'!I9</f>
        <v>0</v>
      </c>
      <c r="V41" s="89">
        <f t="shared" si="8"/>
        <v>0</v>
      </c>
      <c r="W41" s="87"/>
      <c r="X41" s="88">
        <f t="shared" si="9"/>
        <v>0</v>
      </c>
      <c r="Y41" s="89">
        <f t="shared" si="10"/>
        <v>0</v>
      </c>
      <c r="Z41" s="87"/>
      <c r="AA41" s="88">
        <f>'Lista de precios'!K9</f>
        <v>0</v>
      </c>
      <c r="AB41" s="89">
        <f t="shared" si="11"/>
        <v>0</v>
      </c>
      <c r="AC41" s="87"/>
      <c r="AD41" s="88">
        <f t="shared" si="12"/>
        <v>0</v>
      </c>
      <c r="AE41" s="89">
        <f t="shared" si="13"/>
        <v>0</v>
      </c>
      <c r="AF41" s="87"/>
      <c r="AG41" s="88">
        <f>'Lista de precios'!M9</f>
        <v>0</v>
      </c>
      <c r="AH41" s="89">
        <f t="shared" si="14"/>
        <v>0</v>
      </c>
      <c r="AI41" s="87"/>
      <c r="AJ41" s="88">
        <f t="shared" si="15"/>
        <v>0</v>
      </c>
      <c r="AK41" s="89">
        <f t="shared" si="16"/>
        <v>0</v>
      </c>
    </row>
    <row r="42" spans="1:37" ht="15.75" customHeight="1">
      <c r="A42" s="86" t="s">
        <v>21</v>
      </c>
      <c r="B42" s="87"/>
      <c r="C42" s="88">
        <f>'Lista de precios'!C10</f>
        <v>4775.625</v>
      </c>
      <c r="D42" s="89">
        <f t="shared" si="1"/>
        <v>0</v>
      </c>
      <c r="E42" s="87"/>
      <c r="F42" s="88">
        <f>'Lista de precios'!C10</f>
        <v>4775.625</v>
      </c>
      <c r="G42" s="89">
        <f t="shared" si="2"/>
        <v>0</v>
      </c>
      <c r="H42" s="87"/>
      <c r="I42" s="88">
        <f>'Lista de precios'!E10</f>
        <v>0</v>
      </c>
      <c r="J42" s="89">
        <f t="shared" si="3"/>
        <v>0</v>
      </c>
      <c r="K42" s="87"/>
      <c r="L42" s="88">
        <v>3942</v>
      </c>
      <c r="M42" s="89">
        <f t="shared" si="4"/>
        <v>0</v>
      </c>
      <c r="N42" s="87"/>
      <c r="O42" s="88">
        <f>'Lista de precios'!G10</f>
        <v>0</v>
      </c>
      <c r="P42" s="89">
        <f t="shared" si="5"/>
        <v>0</v>
      </c>
      <c r="Q42" s="87"/>
      <c r="R42" s="88">
        <f t="shared" si="6"/>
        <v>0</v>
      </c>
      <c r="S42" s="89">
        <f t="shared" si="7"/>
        <v>0</v>
      </c>
      <c r="T42" s="87"/>
      <c r="U42" s="88">
        <f>'Lista de precios'!I10</f>
        <v>0</v>
      </c>
      <c r="V42" s="89">
        <f t="shared" si="8"/>
        <v>0</v>
      </c>
      <c r="W42" s="87"/>
      <c r="X42" s="88">
        <f t="shared" si="9"/>
        <v>0</v>
      </c>
      <c r="Y42" s="89">
        <f t="shared" si="10"/>
        <v>0</v>
      </c>
      <c r="Z42" s="87"/>
      <c r="AA42" s="88">
        <f>'Lista de precios'!K10</f>
        <v>0</v>
      </c>
      <c r="AB42" s="89">
        <f t="shared" si="11"/>
        <v>0</v>
      </c>
      <c r="AC42" s="87"/>
      <c r="AD42" s="88">
        <f t="shared" si="12"/>
        <v>0</v>
      </c>
      <c r="AE42" s="89">
        <f t="shared" si="13"/>
        <v>0</v>
      </c>
      <c r="AF42" s="87"/>
      <c r="AG42" s="88">
        <f>'Lista de precios'!M10</f>
        <v>0</v>
      </c>
      <c r="AH42" s="89">
        <f t="shared" si="14"/>
        <v>0</v>
      </c>
      <c r="AI42" s="87"/>
      <c r="AJ42" s="88">
        <f t="shared" si="15"/>
        <v>0</v>
      </c>
      <c r="AK42" s="89">
        <f t="shared" si="16"/>
        <v>0</v>
      </c>
    </row>
    <row r="43" spans="1:37" ht="15.75" customHeight="1">
      <c r="A43" s="86" t="s">
        <v>22</v>
      </c>
      <c r="B43" s="87"/>
      <c r="C43" s="88">
        <f>'Lista de precios'!C11</f>
        <v>4775.625</v>
      </c>
      <c r="D43" s="98">
        <f t="shared" si="1"/>
        <v>0</v>
      </c>
      <c r="E43" s="99">
        <v>1</v>
      </c>
      <c r="F43" s="88">
        <f>'Lista de precios'!C11</f>
        <v>4775.625</v>
      </c>
      <c r="G43" s="89">
        <f t="shared" si="2"/>
        <v>4775.625</v>
      </c>
      <c r="H43" s="87"/>
      <c r="I43" s="88">
        <f>'Lista de precios'!E11</f>
        <v>0</v>
      </c>
      <c r="J43" s="98">
        <f t="shared" si="3"/>
        <v>0</v>
      </c>
      <c r="K43" s="100"/>
      <c r="L43" s="88">
        <v>3942</v>
      </c>
      <c r="M43" s="89">
        <f t="shared" si="4"/>
        <v>0</v>
      </c>
      <c r="N43" s="87"/>
      <c r="O43" s="88">
        <f>'Lista de precios'!G11</f>
        <v>0</v>
      </c>
      <c r="P43" s="98">
        <f t="shared" si="5"/>
        <v>0</v>
      </c>
      <c r="Q43" s="100"/>
      <c r="R43" s="88">
        <f t="shared" si="6"/>
        <v>0</v>
      </c>
      <c r="S43" s="89">
        <f t="shared" si="7"/>
        <v>0</v>
      </c>
      <c r="T43" s="87"/>
      <c r="U43" s="88">
        <f>'Lista de precios'!I11</f>
        <v>0</v>
      </c>
      <c r="V43" s="98">
        <f t="shared" si="8"/>
        <v>0</v>
      </c>
      <c r="W43" s="100"/>
      <c r="X43" s="88">
        <f t="shared" si="9"/>
        <v>0</v>
      </c>
      <c r="Y43" s="89">
        <f t="shared" si="10"/>
        <v>0</v>
      </c>
      <c r="Z43" s="87"/>
      <c r="AA43" s="88">
        <f>'Lista de precios'!K11</f>
        <v>0</v>
      </c>
      <c r="AB43" s="98">
        <f t="shared" si="11"/>
        <v>0</v>
      </c>
      <c r="AC43" s="100"/>
      <c r="AD43" s="88">
        <f t="shared" si="12"/>
        <v>0</v>
      </c>
      <c r="AE43" s="89">
        <f t="shared" si="13"/>
        <v>0</v>
      </c>
      <c r="AF43" s="87"/>
      <c r="AG43" s="88">
        <f>'Lista de precios'!M11</f>
        <v>0</v>
      </c>
      <c r="AH43" s="98">
        <f t="shared" si="14"/>
        <v>0</v>
      </c>
      <c r="AI43" s="100"/>
      <c r="AJ43" s="88">
        <f t="shared" si="15"/>
        <v>0</v>
      </c>
      <c r="AK43" s="89">
        <f t="shared" si="16"/>
        <v>0</v>
      </c>
    </row>
    <row r="44" spans="1:37" ht="15.75" customHeight="1">
      <c r="A44" s="86" t="s">
        <v>23</v>
      </c>
      <c r="B44" s="87"/>
      <c r="C44" s="88">
        <f>'Lista de precios'!C12</f>
        <v>4987.875</v>
      </c>
      <c r="D44" s="98">
        <f t="shared" si="1"/>
        <v>0</v>
      </c>
      <c r="E44" s="100"/>
      <c r="F44" s="88">
        <f>'Lista de precios'!C12</f>
        <v>4987.875</v>
      </c>
      <c r="G44" s="89">
        <f t="shared" si="2"/>
        <v>0</v>
      </c>
      <c r="H44" s="87"/>
      <c r="I44" s="88">
        <f>'Lista de precios'!E12</f>
        <v>0</v>
      </c>
      <c r="J44" s="98">
        <f t="shared" si="3"/>
        <v>0</v>
      </c>
      <c r="K44" s="100"/>
      <c r="L44" s="88">
        <v>4117.2</v>
      </c>
      <c r="M44" s="89">
        <f t="shared" si="4"/>
        <v>0</v>
      </c>
      <c r="N44" s="87"/>
      <c r="O44" s="88">
        <f>'Lista de precios'!G12</f>
        <v>0</v>
      </c>
      <c r="P44" s="98">
        <f t="shared" si="5"/>
        <v>0</v>
      </c>
      <c r="Q44" s="100"/>
      <c r="R44" s="88">
        <f t="shared" si="6"/>
        <v>0</v>
      </c>
      <c r="S44" s="89">
        <f t="shared" si="7"/>
        <v>0</v>
      </c>
      <c r="T44" s="87"/>
      <c r="U44" s="88">
        <f>'Lista de precios'!I12</f>
        <v>0</v>
      </c>
      <c r="V44" s="98">
        <f t="shared" si="8"/>
        <v>0</v>
      </c>
      <c r="W44" s="100"/>
      <c r="X44" s="88">
        <f t="shared" si="9"/>
        <v>0</v>
      </c>
      <c r="Y44" s="89">
        <f t="shared" si="10"/>
        <v>0</v>
      </c>
      <c r="Z44" s="87"/>
      <c r="AA44" s="88">
        <f>'Lista de precios'!K12</f>
        <v>0</v>
      </c>
      <c r="AB44" s="98">
        <f t="shared" si="11"/>
        <v>0</v>
      </c>
      <c r="AC44" s="100"/>
      <c r="AD44" s="88">
        <f t="shared" si="12"/>
        <v>0</v>
      </c>
      <c r="AE44" s="89">
        <f t="shared" si="13"/>
        <v>0</v>
      </c>
      <c r="AF44" s="87"/>
      <c r="AG44" s="88">
        <f>'Lista de precios'!M12</f>
        <v>0</v>
      </c>
      <c r="AH44" s="98">
        <f t="shared" si="14"/>
        <v>0</v>
      </c>
      <c r="AI44" s="100"/>
      <c r="AJ44" s="88">
        <f t="shared" si="15"/>
        <v>0</v>
      </c>
      <c r="AK44" s="89">
        <f t="shared" si="16"/>
        <v>0</v>
      </c>
    </row>
    <row r="45" spans="1:37" ht="15.75" customHeight="1">
      <c r="A45" s="86" t="s">
        <v>24</v>
      </c>
      <c r="B45" s="90">
        <v>4</v>
      </c>
      <c r="C45" s="88">
        <f>'Lista de precios'!C13</f>
        <v>477.5625</v>
      </c>
      <c r="D45" s="98">
        <f t="shared" si="1"/>
        <v>1910.25</v>
      </c>
      <c r="E45" s="100"/>
      <c r="F45" s="88">
        <f>'Lista de precios'!C13</f>
        <v>477.5625</v>
      </c>
      <c r="G45" s="89">
        <f t="shared" si="2"/>
        <v>0</v>
      </c>
      <c r="H45" s="87"/>
      <c r="I45" s="88">
        <f>'Lista de precios'!E13</f>
        <v>0</v>
      </c>
      <c r="J45" s="98">
        <f t="shared" si="3"/>
        <v>0</v>
      </c>
      <c r="K45" s="99"/>
      <c r="L45" s="88">
        <v>394.2</v>
      </c>
      <c r="M45" s="89">
        <f t="shared" si="4"/>
        <v>0</v>
      </c>
      <c r="N45" s="87"/>
      <c r="O45" s="88">
        <f>'Lista de precios'!G13</f>
        <v>0</v>
      </c>
      <c r="P45" s="98">
        <f t="shared" si="5"/>
        <v>0</v>
      </c>
      <c r="Q45" s="100"/>
      <c r="R45" s="88">
        <f t="shared" si="6"/>
        <v>0</v>
      </c>
      <c r="S45" s="89">
        <f t="shared" si="7"/>
        <v>0</v>
      </c>
      <c r="T45" s="90"/>
      <c r="U45" s="88">
        <f>'Lista de precios'!I13</f>
        <v>0</v>
      </c>
      <c r="V45" s="98">
        <f t="shared" si="8"/>
        <v>0</v>
      </c>
      <c r="W45" s="100"/>
      <c r="X45" s="88">
        <f t="shared" si="9"/>
        <v>0</v>
      </c>
      <c r="Y45" s="89">
        <f t="shared" si="10"/>
        <v>0</v>
      </c>
      <c r="Z45" s="87"/>
      <c r="AA45" s="88">
        <f>'Lista de precios'!K13</f>
        <v>0</v>
      </c>
      <c r="AB45" s="98">
        <f t="shared" si="11"/>
        <v>0</v>
      </c>
      <c r="AC45" s="100"/>
      <c r="AD45" s="88">
        <f t="shared" si="12"/>
        <v>0</v>
      </c>
      <c r="AE45" s="89">
        <f t="shared" si="13"/>
        <v>0</v>
      </c>
      <c r="AF45" s="90"/>
      <c r="AG45" s="88">
        <f>'Lista de precios'!M13</f>
        <v>0</v>
      </c>
      <c r="AH45" s="98">
        <f t="shared" si="14"/>
        <v>0</v>
      </c>
      <c r="AI45" s="99"/>
      <c r="AJ45" s="88">
        <f t="shared" si="15"/>
        <v>0</v>
      </c>
      <c r="AK45" s="89">
        <f t="shared" si="16"/>
        <v>0</v>
      </c>
    </row>
    <row r="46" spans="1:37" ht="15.75" customHeight="1">
      <c r="A46" s="86" t="s">
        <v>25</v>
      </c>
      <c r="B46" s="90">
        <v>1</v>
      </c>
      <c r="C46" s="88">
        <f>'Lista de precios'!C14</f>
        <v>742.875</v>
      </c>
      <c r="D46" s="98">
        <f t="shared" si="1"/>
        <v>742.875</v>
      </c>
      <c r="E46" s="100"/>
      <c r="F46" s="88">
        <f>'Lista de precios'!C14</f>
        <v>742.875</v>
      </c>
      <c r="G46" s="89">
        <f t="shared" si="2"/>
        <v>0</v>
      </c>
      <c r="H46" s="87"/>
      <c r="I46" s="88">
        <f>'Lista de precios'!E14</f>
        <v>0</v>
      </c>
      <c r="J46" s="98">
        <f t="shared" si="3"/>
        <v>0</v>
      </c>
      <c r="K46" s="99"/>
      <c r="L46" s="88">
        <v>613.19999999999993</v>
      </c>
      <c r="M46" s="89">
        <f t="shared" si="4"/>
        <v>0</v>
      </c>
      <c r="N46" s="87"/>
      <c r="O46" s="88">
        <f>'Lista de precios'!G14</f>
        <v>0</v>
      </c>
      <c r="P46" s="98">
        <f t="shared" si="5"/>
        <v>0</v>
      </c>
      <c r="Q46" s="100"/>
      <c r="R46" s="88">
        <f t="shared" si="6"/>
        <v>0</v>
      </c>
      <c r="S46" s="89">
        <f t="shared" si="7"/>
        <v>0</v>
      </c>
      <c r="T46" s="87"/>
      <c r="U46" s="88">
        <f>'Lista de precios'!I14</f>
        <v>0</v>
      </c>
      <c r="V46" s="98">
        <f t="shared" si="8"/>
        <v>0</v>
      </c>
      <c r="W46" s="100"/>
      <c r="X46" s="88">
        <f t="shared" si="9"/>
        <v>0</v>
      </c>
      <c r="Y46" s="89">
        <f t="shared" si="10"/>
        <v>0</v>
      </c>
      <c r="Z46" s="87"/>
      <c r="AA46" s="88">
        <f>'Lista de precios'!K14</f>
        <v>0</v>
      </c>
      <c r="AB46" s="98">
        <f t="shared" si="11"/>
        <v>0</v>
      </c>
      <c r="AC46" s="100"/>
      <c r="AD46" s="88">
        <f t="shared" si="12"/>
        <v>0</v>
      </c>
      <c r="AE46" s="89">
        <f t="shared" si="13"/>
        <v>0</v>
      </c>
      <c r="AF46" s="90"/>
      <c r="AG46" s="88">
        <f>'Lista de precios'!M14</f>
        <v>0</v>
      </c>
      <c r="AH46" s="98">
        <f t="shared" si="14"/>
        <v>0</v>
      </c>
      <c r="AI46" s="99"/>
      <c r="AJ46" s="88">
        <f t="shared" si="15"/>
        <v>0</v>
      </c>
      <c r="AK46" s="89">
        <f t="shared" si="16"/>
        <v>0</v>
      </c>
    </row>
    <row r="47" spans="1:37" ht="15.75" customHeight="1">
      <c r="A47" s="86" t="s">
        <v>26</v>
      </c>
      <c r="B47" s="87"/>
      <c r="C47" s="88">
        <f>'Lista de precios'!C15</f>
        <v>2207.4</v>
      </c>
      <c r="D47" s="98">
        <f t="shared" si="1"/>
        <v>0</v>
      </c>
      <c r="E47" s="100"/>
      <c r="F47" s="88">
        <f>'Lista de precios'!C15</f>
        <v>2207.4</v>
      </c>
      <c r="G47" s="89">
        <f t="shared" si="2"/>
        <v>0</v>
      </c>
      <c r="H47" s="87"/>
      <c r="I47" s="88">
        <f>'Lista de precios'!E15</f>
        <v>0</v>
      </c>
      <c r="J47" s="98">
        <f t="shared" si="3"/>
        <v>0</v>
      </c>
      <c r="K47" s="100"/>
      <c r="L47" s="88">
        <v>1822.0800000000002</v>
      </c>
      <c r="M47" s="89">
        <f t="shared" si="4"/>
        <v>0</v>
      </c>
      <c r="N47" s="87"/>
      <c r="O47" s="88">
        <f>'Lista de precios'!G15</f>
        <v>0</v>
      </c>
      <c r="P47" s="98">
        <f t="shared" si="5"/>
        <v>0</v>
      </c>
      <c r="Q47" s="100"/>
      <c r="R47" s="88">
        <f t="shared" si="6"/>
        <v>0</v>
      </c>
      <c r="S47" s="89">
        <f t="shared" si="7"/>
        <v>0</v>
      </c>
      <c r="T47" s="90"/>
      <c r="U47" s="88">
        <f>'Lista de precios'!I15</f>
        <v>0</v>
      </c>
      <c r="V47" s="98">
        <f t="shared" si="8"/>
        <v>0</v>
      </c>
      <c r="W47" s="100"/>
      <c r="X47" s="88">
        <f t="shared" si="9"/>
        <v>0</v>
      </c>
      <c r="Y47" s="89">
        <f t="shared" si="10"/>
        <v>0</v>
      </c>
      <c r="Z47" s="87"/>
      <c r="AA47" s="88">
        <f>'Lista de precios'!K15</f>
        <v>0</v>
      </c>
      <c r="AB47" s="98">
        <f t="shared" si="11"/>
        <v>0</v>
      </c>
      <c r="AC47" s="100"/>
      <c r="AD47" s="88">
        <f t="shared" si="12"/>
        <v>0</v>
      </c>
      <c r="AE47" s="89">
        <f t="shared" si="13"/>
        <v>0</v>
      </c>
      <c r="AF47" s="87"/>
      <c r="AG47" s="88">
        <f>'Lista de precios'!M15</f>
        <v>0</v>
      </c>
      <c r="AH47" s="98">
        <f t="shared" si="14"/>
        <v>0</v>
      </c>
      <c r="AI47" s="100"/>
      <c r="AJ47" s="88">
        <f t="shared" si="15"/>
        <v>0</v>
      </c>
      <c r="AK47" s="89">
        <f t="shared" si="16"/>
        <v>0</v>
      </c>
    </row>
    <row r="48" spans="1:37" ht="15.75" customHeight="1">
      <c r="A48" s="86" t="s">
        <v>27</v>
      </c>
      <c r="B48" s="87"/>
      <c r="C48" s="88">
        <f>'Lista de precios'!C16</f>
        <v>4733.1750000000002</v>
      </c>
      <c r="D48" s="98">
        <f t="shared" si="1"/>
        <v>0</v>
      </c>
      <c r="E48" s="100"/>
      <c r="F48" s="88">
        <f>'Lista de precios'!C16</f>
        <v>4733.1750000000002</v>
      </c>
      <c r="G48" s="89">
        <f t="shared" si="2"/>
        <v>0</v>
      </c>
      <c r="H48" s="87"/>
      <c r="I48" s="88">
        <f>'Lista de precios'!E16</f>
        <v>0</v>
      </c>
      <c r="J48" s="98">
        <f t="shared" si="3"/>
        <v>0</v>
      </c>
      <c r="K48" s="100"/>
      <c r="L48" s="88">
        <v>3906.96</v>
      </c>
      <c r="M48" s="89">
        <f t="shared" si="4"/>
        <v>0</v>
      </c>
      <c r="N48" s="87"/>
      <c r="O48" s="88">
        <f>'Lista de precios'!G16</f>
        <v>0</v>
      </c>
      <c r="P48" s="98">
        <f t="shared" si="5"/>
        <v>0</v>
      </c>
      <c r="Q48" s="100"/>
      <c r="R48" s="88">
        <f t="shared" si="6"/>
        <v>0</v>
      </c>
      <c r="S48" s="89">
        <f t="shared" si="7"/>
        <v>0</v>
      </c>
      <c r="T48" s="90"/>
      <c r="U48" s="88">
        <f>'Lista de precios'!I16</f>
        <v>0</v>
      </c>
      <c r="V48" s="98">
        <f t="shared" si="8"/>
        <v>0</v>
      </c>
      <c r="W48" s="100"/>
      <c r="X48" s="88">
        <f t="shared" si="9"/>
        <v>0</v>
      </c>
      <c r="Y48" s="89">
        <f t="shared" si="10"/>
        <v>0</v>
      </c>
      <c r="Z48" s="87"/>
      <c r="AA48" s="88">
        <f>'Lista de precios'!K16</f>
        <v>0</v>
      </c>
      <c r="AB48" s="98">
        <f t="shared" si="11"/>
        <v>0</v>
      </c>
      <c r="AC48" s="100"/>
      <c r="AD48" s="88">
        <f t="shared" si="12"/>
        <v>0</v>
      </c>
      <c r="AE48" s="89">
        <f t="shared" si="13"/>
        <v>0</v>
      </c>
      <c r="AF48" s="87"/>
      <c r="AG48" s="88">
        <f>'Lista de precios'!M16</f>
        <v>0</v>
      </c>
      <c r="AH48" s="98">
        <f t="shared" si="14"/>
        <v>0</v>
      </c>
      <c r="AI48" s="100"/>
      <c r="AJ48" s="88">
        <f t="shared" si="15"/>
        <v>0</v>
      </c>
      <c r="AK48" s="89">
        <f t="shared" si="16"/>
        <v>0</v>
      </c>
    </row>
    <row r="49" spans="1:37" ht="15.75" customHeight="1">
      <c r="A49" s="86" t="s">
        <v>28</v>
      </c>
      <c r="B49" s="90">
        <v>3</v>
      </c>
      <c r="C49" s="88">
        <f>'Lista de precios'!C17</f>
        <v>742.875</v>
      </c>
      <c r="D49" s="98">
        <f t="shared" si="1"/>
        <v>2228.625</v>
      </c>
      <c r="E49" s="99">
        <v>5</v>
      </c>
      <c r="F49" s="88">
        <f>'Lista de precios'!C17</f>
        <v>742.875</v>
      </c>
      <c r="G49" s="89">
        <f t="shared" si="2"/>
        <v>3714.375</v>
      </c>
      <c r="H49" s="87"/>
      <c r="I49" s="88">
        <f>'Lista de precios'!E17</f>
        <v>0</v>
      </c>
      <c r="J49" s="98">
        <f t="shared" si="3"/>
        <v>0</v>
      </c>
      <c r="K49" s="99"/>
      <c r="L49" s="88">
        <v>613.19999999999993</v>
      </c>
      <c r="M49" s="89">
        <f t="shared" si="4"/>
        <v>0</v>
      </c>
      <c r="N49" s="87"/>
      <c r="O49" s="88">
        <f>'Lista de precios'!G17</f>
        <v>0</v>
      </c>
      <c r="P49" s="98">
        <f t="shared" si="5"/>
        <v>0</v>
      </c>
      <c r="Q49" s="100"/>
      <c r="R49" s="88">
        <f t="shared" si="6"/>
        <v>0</v>
      </c>
      <c r="S49" s="89">
        <f t="shared" si="7"/>
        <v>0</v>
      </c>
      <c r="T49" s="90"/>
      <c r="U49" s="88">
        <f>'Lista de precios'!I17</f>
        <v>0</v>
      </c>
      <c r="V49" s="98">
        <f t="shared" si="8"/>
        <v>0</v>
      </c>
      <c r="W49" s="100"/>
      <c r="X49" s="88">
        <f t="shared" si="9"/>
        <v>0</v>
      </c>
      <c r="Y49" s="89">
        <f t="shared" si="10"/>
        <v>0</v>
      </c>
      <c r="Z49" s="87"/>
      <c r="AA49" s="88">
        <f>'Lista de precios'!K17</f>
        <v>0</v>
      </c>
      <c r="AB49" s="98">
        <f t="shared" si="11"/>
        <v>0</v>
      </c>
      <c r="AC49" s="100"/>
      <c r="AD49" s="88">
        <f t="shared" si="12"/>
        <v>0</v>
      </c>
      <c r="AE49" s="89">
        <f t="shared" si="13"/>
        <v>0</v>
      </c>
      <c r="AF49" s="87"/>
      <c r="AG49" s="88">
        <f>'Lista de precios'!M17</f>
        <v>0</v>
      </c>
      <c r="AH49" s="98">
        <f t="shared" si="14"/>
        <v>0</v>
      </c>
      <c r="AI49" s="100"/>
      <c r="AJ49" s="88">
        <f t="shared" si="15"/>
        <v>0</v>
      </c>
      <c r="AK49" s="89">
        <f t="shared" si="16"/>
        <v>0</v>
      </c>
    </row>
    <row r="50" spans="1:37" ht="15.75" customHeight="1">
      <c r="A50" s="86" t="s">
        <v>29</v>
      </c>
      <c r="B50" s="87"/>
      <c r="C50" s="88">
        <f>'Lista de precios'!C18</f>
        <v>3289.875</v>
      </c>
      <c r="D50" s="98">
        <f t="shared" si="1"/>
        <v>0</v>
      </c>
      <c r="E50" s="100"/>
      <c r="F50" s="88">
        <f>'Lista de precios'!C18</f>
        <v>3289.875</v>
      </c>
      <c r="G50" s="89">
        <f t="shared" si="2"/>
        <v>0</v>
      </c>
      <c r="H50" s="87"/>
      <c r="I50" s="88">
        <f>'Lista de precios'!E18</f>
        <v>0</v>
      </c>
      <c r="J50" s="98">
        <f t="shared" si="3"/>
        <v>0</v>
      </c>
      <c r="K50" s="100"/>
      <c r="L50" s="88">
        <v>2715.6</v>
      </c>
      <c r="M50" s="89">
        <f t="shared" si="4"/>
        <v>0</v>
      </c>
      <c r="N50" s="87"/>
      <c r="O50" s="88">
        <f>'Lista de precios'!G18</f>
        <v>0</v>
      </c>
      <c r="P50" s="98">
        <f t="shared" si="5"/>
        <v>0</v>
      </c>
      <c r="Q50" s="100"/>
      <c r="R50" s="88">
        <f t="shared" si="6"/>
        <v>0</v>
      </c>
      <c r="S50" s="89">
        <f t="shared" si="7"/>
        <v>0</v>
      </c>
      <c r="T50" s="90"/>
      <c r="U50" s="88">
        <f>'Lista de precios'!I18</f>
        <v>0</v>
      </c>
      <c r="V50" s="98">
        <f t="shared" si="8"/>
        <v>0</v>
      </c>
      <c r="W50" s="99"/>
      <c r="X50" s="88">
        <f t="shared" si="9"/>
        <v>0</v>
      </c>
      <c r="Y50" s="89">
        <f t="shared" si="10"/>
        <v>0</v>
      </c>
      <c r="Z50" s="87"/>
      <c r="AA50" s="88">
        <f>'Lista de precios'!K18</f>
        <v>0</v>
      </c>
      <c r="AB50" s="98">
        <f t="shared" si="11"/>
        <v>0</v>
      </c>
      <c r="AC50" s="100"/>
      <c r="AD50" s="88">
        <f t="shared" si="12"/>
        <v>0</v>
      </c>
      <c r="AE50" s="89">
        <f t="shared" si="13"/>
        <v>0</v>
      </c>
      <c r="AF50" s="90"/>
      <c r="AG50" s="88">
        <f>'Lista de precios'!M18</f>
        <v>0</v>
      </c>
      <c r="AH50" s="98">
        <f t="shared" si="14"/>
        <v>0</v>
      </c>
      <c r="AI50" s="100"/>
      <c r="AJ50" s="88">
        <f t="shared" si="15"/>
        <v>0</v>
      </c>
      <c r="AK50" s="89">
        <f t="shared" si="16"/>
        <v>0</v>
      </c>
    </row>
    <row r="51" spans="1:37" ht="15.75" customHeight="1">
      <c r="A51" s="86" t="s">
        <v>30</v>
      </c>
      <c r="B51" s="87"/>
      <c r="C51" s="88">
        <f>'Lista de precios'!C19</f>
        <v>530.625</v>
      </c>
      <c r="D51" s="98">
        <f t="shared" si="1"/>
        <v>0</v>
      </c>
      <c r="E51" s="100"/>
      <c r="F51" s="88">
        <f>'Lista de precios'!C19</f>
        <v>530.625</v>
      </c>
      <c r="G51" s="89">
        <f t="shared" si="2"/>
        <v>0</v>
      </c>
      <c r="H51" s="87"/>
      <c r="I51" s="88">
        <f>'Lista de precios'!E19</f>
        <v>0</v>
      </c>
      <c r="J51" s="98">
        <f t="shared" si="3"/>
        <v>0</v>
      </c>
      <c r="K51" s="100"/>
      <c r="L51" s="88">
        <v>438</v>
      </c>
      <c r="M51" s="89">
        <f t="shared" si="4"/>
        <v>0</v>
      </c>
      <c r="N51" s="87"/>
      <c r="O51" s="88">
        <f>'Lista de precios'!G19</f>
        <v>0</v>
      </c>
      <c r="P51" s="98">
        <f t="shared" si="5"/>
        <v>0</v>
      </c>
      <c r="Q51" s="100"/>
      <c r="R51" s="88">
        <f t="shared" si="6"/>
        <v>0</v>
      </c>
      <c r="S51" s="89">
        <f t="shared" si="7"/>
        <v>0</v>
      </c>
      <c r="T51" s="87"/>
      <c r="U51" s="88">
        <f>'Lista de precios'!I19</f>
        <v>0</v>
      </c>
      <c r="V51" s="98">
        <f t="shared" si="8"/>
        <v>0</v>
      </c>
      <c r="W51" s="100"/>
      <c r="X51" s="88">
        <f t="shared" si="9"/>
        <v>0</v>
      </c>
      <c r="Y51" s="89">
        <f t="shared" si="10"/>
        <v>0</v>
      </c>
      <c r="Z51" s="87"/>
      <c r="AA51" s="88">
        <f>'Lista de precios'!K19</f>
        <v>0</v>
      </c>
      <c r="AB51" s="98">
        <f t="shared" si="11"/>
        <v>0</v>
      </c>
      <c r="AC51" s="100"/>
      <c r="AD51" s="88">
        <f t="shared" si="12"/>
        <v>0</v>
      </c>
      <c r="AE51" s="89">
        <f t="shared" si="13"/>
        <v>0</v>
      </c>
      <c r="AF51" s="87"/>
      <c r="AG51" s="88">
        <f>'Lista de precios'!M19</f>
        <v>0</v>
      </c>
      <c r="AH51" s="98">
        <f t="shared" si="14"/>
        <v>0</v>
      </c>
      <c r="AI51" s="99"/>
      <c r="AJ51" s="88">
        <f t="shared" si="15"/>
        <v>0</v>
      </c>
      <c r="AK51" s="89">
        <f t="shared" si="16"/>
        <v>0</v>
      </c>
    </row>
    <row r="52" spans="1:37" ht="15.75" customHeight="1">
      <c r="A52" s="86" t="s">
        <v>31</v>
      </c>
      <c r="B52" s="90"/>
      <c r="C52" s="88">
        <f>'Lista de precios'!C20</f>
        <v>647.36249999999995</v>
      </c>
      <c r="D52" s="98">
        <f t="shared" si="1"/>
        <v>0</v>
      </c>
      <c r="E52" s="99">
        <v>2</v>
      </c>
      <c r="F52" s="88">
        <f>'Lista de precios'!C20</f>
        <v>647.36249999999995</v>
      </c>
      <c r="G52" s="89">
        <f t="shared" si="2"/>
        <v>1294.7249999999999</v>
      </c>
      <c r="H52" s="87"/>
      <c r="I52" s="88">
        <f>'Lista de precios'!E20</f>
        <v>0</v>
      </c>
      <c r="J52" s="98">
        <f t="shared" si="3"/>
        <v>0</v>
      </c>
      <c r="K52" s="99"/>
      <c r="L52" s="88">
        <v>534.36</v>
      </c>
      <c r="M52" s="89">
        <f t="shared" si="4"/>
        <v>0</v>
      </c>
      <c r="N52" s="87"/>
      <c r="O52" s="88">
        <f>'Lista de precios'!G20</f>
        <v>0</v>
      </c>
      <c r="P52" s="98">
        <f t="shared" si="5"/>
        <v>0</v>
      </c>
      <c r="Q52" s="100"/>
      <c r="R52" s="88">
        <f t="shared" si="6"/>
        <v>0</v>
      </c>
      <c r="S52" s="89">
        <f t="shared" si="7"/>
        <v>0</v>
      </c>
      <c r="T52" s="90"/>
      <c r="U52" s="88">
        <f>'Lista de precios'!I20</f>
        <v>0</v>
      </c>
      <c r="V52" s="98">
        <f t="shared" si="8"/>
        <v>0</v>
      </c>
      <c r="W52" s="100"/>
      <c r="X52" s="88">
        <f t="shared" si="9"/>
        <v>0</v>
      </c>
      <c r="Y52" s="89">
        <f t="shared" si="10"/>
        <v>0</v>
      </c>
      <c r="Z52" s="87"/>
      <c r="AA52" s="88">
        <f>'Lista de precios'!K20</f>
        <v>0</v>
      </c>
      <c r="AB52" s="98">
        <f t="shared" si="11"/>
        <v>0</v>
      </c>
      <c r="AC52" s="100"/>
      <c r="AD52" s="88">
        <f t="shared" si="12"/>
        <v>0</v>
      </c>
      <c r="AE52" s="89">
        <f t="shared" si="13"/>
        <v>0</v>
      </c>
      <c r="AF52" s="87"/>
      <c r="AG52" s="88">
        <f>'Lista de precios'!M20</f>
        <v>0</v>
      </c>
      <c r="AH52" s="98">
        <f t="shared" si="14"/>
        <v>0</v>
      </c>
      <c r="AI52" s="100"/>
      <c r="AJ52" s="88">
        <f t="shared" si="15"/>
        <v>0</v>
      </c>
      <c r="AK52" s="89">
        <f t="shared" si="16"/>
        <v>0</v>
      </c>
    </row>
    <row r="53" spans="1:37" ht="15.75" customHeight="1">
      <c r="A53" s="86" t="s">
        <v>32</v>
      </c>
      <c r="B53" s="87"/>
      <c r="C53" s="88">
        <f>'Lista de precios'!C21</f>
        <v>4775.625</v>
      </c>
      <c r="D53" s="98">
        <f t="shared" si="1"/>
        <v>0</v>
      </c>
      <c r="E53" s="100"/>
      <c r="F53" s="88">
        <f>'Lista de precios'!C21</f>
        <v>4775.625</v>
      </c>
      <c r="G53" s="89">
        <f t="shared" si="2"/>
        <v>0</v>
      </c>
      <c r="H53" s="87"/>
      <c r="I53" s="88">
        <f>'Lista de precios'!E21</f>
        <v>0</v>
      </c>
      <c r="J53" s="98">
        <f t="shared" si="3"/>
        <v>0</v>
      </c>
      <c r="K53" s="100"/>
      <c r="L53" s="88">
        <v>3942</v>
      </c>
      <c r="M53" s="89">
        <f t="shared" si="4"/>
        <v>0</v>
      </c>
      <c r="N53" s="87"/>
      <c r="O53" s="88">
        <f>'Lista de precios'!G21</f>
        <v>0</v>
      </c>
      <c r="P53" s="98">
        <f t="shared" si="5"/>
        <v>0</v>
      </c>
      <c r="Q53" s="100"/>
      <c r="R53" s="88">
        <f t="shared" si="6"/>
        <v>0</v>
      </c>
      <c r="S53" s="89">
        <f t="shared" si="7"/>
        <v>0</v>
      </c>
      <c r="T53" s="87"/>
      <c r="U53" s="88">
        <f>'Lista de precios'!I21</f>
        <v>0</v>
      </c>
      <c r="V53" s="98">
        <f t="shared" si="8"/>
        <v>0</v>
      </c>
      <c r="W53" s="100"/>
      <c r="X53" s="88">
        <f t="shared" si="9"/>
        <v>0</v>
      </c>
      <c r="Y53" s="89">
        <f t="shared" si="10"/>
        <v>0</v>
      </c>
      <c r="Z53" s="87"/>
      <c r="AA53" s="88">
        <f>'Lista de precios'!K21</f>
        <v>0</v>
      </c>
      <c r="AB53" s="98">
        <f t="shared" si="11"/>
        <v>0</v>
      </c>
      <c r="AC53" s="100"/>
      <c r="AD53" s="88">
        <f t="shared" si="12"/>
        <v>0</v>
      </c>
      <c r="AE53" s="89">
        <f t="shared" si="13"/>
        <v>0</v>
      </c>
      <c r="AF53" s="87"/>
      <c r="AG53" s="88">
        <f>'Lista de precios'!M21</f>
        <v>0</v>
      </c>
      <c r="AH53" s="98">
        <f t="shared" si="14"/>
        <v>0</v>
      </c>
      <c r="AI53" s="100"/>
      <c r="AJ53" s="88">
        <f t="shared" si="15"/>
        <v>0</v>
      </c>
      <c r="AK53" s="89">
        <f t="shared" si="16"/>
        <v>0</v>
      </c>
    </row>
    <row r="54" spans="1:37" ht="15.75" customHeight="1">
      <c r="A54" s="86" t="s">
        <v>33</v>
      </c>
      <c r="B54" s="87"/>
      <c r="C54" s="88">
        <f>'Lista de precios'!C22</f>
        <v>4775.625</v>
      </c>
      <c r="D54" s="98">
        <f t="shared" si="1"/>
        <v>0</v>
      </c>
      <c r="E54" s="99">
        <v>1</v>
      </c>
      <c r="F54" s="88">
        <f>'Lista de precios'!C22</f>
        <v>4775.625</v>
      </c>
      <c r="G54" s="89">
        <f t="shared" si="2"/>
        <v>4775.625</v>
      </c>
      <c r="H54" s="90"/>
      <c r="I54" s="88">
        <f>'Lista de precios'!E22</f>
        <v>0</v>
      </c>
      <c r="J54" s="98">
        <f t="shared" si="3"/>
        <v>0</v>
      </c>
      <c r="K54" s="100"/>
      <c r="L54" s="88">
        <v>3942</v>
      </c>
      <c r="M54" s="89">
        <f t="shared" si="4"/>
        <v>0</v>
      </c>
      <c r="N54" s="87"/>
      <c r="O54" s="88">
        <f>'Lista de precios'!G22</f>
        <v>0</v>
      </c>
      <c r="P54" s="98">
        <f t="shared" si="5"/>
        <v>0</v>
      </c>
      <c r="Q54" s="100"/>
      <c r="R54" s="88">
        <f t="shared" si="6"/>
        <v>0</v>
      </c>
      <c r="S54" s="89">
        <f t="shared" si="7"/>
        <v>0</v>
      </c>
      <c r="T54" s="87"/>
      <c r="U54" s="88">
        <f>'Lista de precios'!I22</f>
        <v>0</v>
      </c>
      <c r="V54" s="98">
        <f t="shared" si="8"/>
        <v>0</v>
      </c>
      <c r="W54" s="100"/>
      <c r="X54" s="88">
        <f t="shared" si="9"/>
        <v>0</v>
      </c>
      <c r="Y54" s="89">
        <f t="shared" si="10"/>
        <v>0</v>
      </c>
      <c r="Z54" s="87"/>
      <c r="AA54" s="88">
        <f>'Lista de precios'!K22</f>
        <v>0</v>
      </c>
      <c r="AB54" s="98">
        <f t="shared" si="11"/>
        <v>0</v>
      </c>
      <c r="AC54" s="100"/>
      <c r="AD54" s="88">
        <f t="shared" si="12"/>
        <v>0</v>
      </c>
      <c r="AE54" s="89">
        <f t="shared" si="13"/>
        <v>0</v>
      </c>
      <c r="AF54" s="87"/>
      <c r="AG54" s="88">
        <f>'Lista de precios'!M22</f>
        <v>0</v>
      </c>
      <c r="AH54" s="98">
        <f t="shared" si="14"/>
        <v>0</v>
      </c>
      <c r="AI54" s="100"/>
      <c r="AJ54" s="88">
        <f t="shared" si="15"/>
        <v>0</v>
      </c>
      <c r="AK54" s="89">
        <f t="shared" si="16"/>
        <v>0</v>
      </c>
    </row>
    <row r="55" spans="1:37" ht="15.75" customHeight="1">
      <c r="A55" s="86" t="s">
        <v>34</v>
      </c>
      <c r="B55" s="87"/>
      <c r="C55" s="88">
        <f>'Lista de precios'!C23</f>
        <v>4775.625</v>
      </c>
      <c r="D55" s="98">
        <f t="shared" si="1"/>
        <v>0</v>
      </c>
      <c r="E55" s="100"/>
      <c r="F55" s="88">
        <f>'Lista de precios'!C23</f>
        <v>4775.625</v>
      </c>
      <c r="G55" s="89">
        <f t="shared" si="2"/>
        <v>0</v>
      </c>
      <c r="H55" s="87"/>
      <c r="I55" s="88">
        <f>'Lista de precios'!E23</f>
        <v>0</v>
      </c>
      <c r="J55" s="98">
        <f t="shared" si="3"/>
        <v>0</v>
      </c>
      <c r="K55" s="100"/>
      <c r="L55" s="88">
        <v>3942</v>
      </c>
      <c r="M55" s="89">
        <f t="shared" si="4"/>
        <v>0</v>
      </c>
      <c r="N55" s="87"/>
      <c r="O55" s="88">
        <f>'Lista de precios'!G23</f>
        <v>0</v>
      </c>
      <c r="P55" s="98">
        <f t="shared" si="5"/>
        <v>0</v>
      </c>
      <c r="Q55" s="100"/>
      <c r="R55" s="88">
        <f t="shared" si="6"/>
        <v>0</v>
      </c>
      <c r="S55" s="89">
        <f t="shared" si="7"/>
        <v>0</v>
      </c>
      <c r="T55" s="87"/>
      <c r="U55" s="88">
        <f>'Lista de precios'!I23</f>
        <v>0</v>
      </c>
      <c r="V55" s="98">
        <f t="shared" si="8"/>
        <v>0</v>
      </c>
      <c r="W55" s="100"/>
      <c r="X55" s="88">
        <f t="shared" si="9"/>
        <v>0</v>
      </c>
      <c r="Y55" s="89">
        <f t="shared" si="10"/>
        <v>0</v>
      </c>
      <c r="Z55" s="87"/>
      <c r="AA55" s="88">
        <f>'Lista de precios'!K23</f>
        <v>0</v>
      </c>
      <c r="AB55" s="98">
        <f t="shared" si="11"/>
        <v>0</v>
      </c>
      <c r="AC55" s="100"/>
      <c r="AD55" s="88">
        <f t="shared" si="12"/>
        <v>0</v>
      </c>
      <c r="AE55" s="89">
        <f t="shared" si="13"/>
        <v>0</v>
      </c>
      <c r="AF55" s="87"/>
      <c r="AG55" s="88">
        <f>'Lista de precios'!M23</f>
        <v>0</v>
      </c>
      <c r="AH55" s="98">
        <f t="shared" si="14"/>
        <v>0</v>
      </c>
      <c r="AI55" s="100"/>
      <c r="AJ55" s="88">
        <f t="shared" si="15"/>
        <v>0</v>
      </c>
      <c r="AK55" s="89">
        <f t="shared" si="16"/>
        <v>0</v>
      </c>
    </row>
    <row r="56" spans="1:37" ht="15.75" customHeight="1">
      <c r="A56" s="86" t="s">
        <v>35</v>
      </c>
      <c r="B56" s="87"/>
      <c r="C56" s="88">
        <f>'Lista de precios'!C24</f>
        <v>4775.625</v>
      </c>
      <c r="D56" s="98">
        <f t="shared" si="1"/>
        <v>0</v>
      </c>
      <c r="E56" s="100"/>
      <c r="F56" s="88">
        <f>'Lista de precios'!C24</f>
        <v>4775.625</v>
      </c>
      <c r="G56" s="89">
        <f t="shared" si="2"/>
        <v>0</v>
      </c>
      <c r="H56" s="87"/>
      <c r="I56" s="88">
        <f>'Lista de precios'!E24</f>
        <v>0</v>
      </c>
      <c r="J56" s="98">
        <f t="shared" si="3"/>
        <v>0</v>
      </c>
      <c r="K56" s="100"/>
      <c r="L56" s="88">
        <v>3942</v>
      </c>
      <c r="M56" s="89">
        <f t="shared" si="4"/>
        <v>0</v>
      </c>
      <c r="N56" s="87"/>
      <c r="O56" s="88">
        <f>'Lista de precios'!G24</f>
        <v>0</v>
      </c>
      <c r="P56" s="98">
        <f t="shared" si="5"/>
        <v>0</v>
      </c>
      <c r="Q56" s="100"/>
      <c r="R56" s="88">
        <f t="shared" si="6"/>
        <v>0</v>
      </c>
      <c r="S56" s="89">
        <f t="shared" si="7"/>
        <v>0</v>
      </c>
      <c r="T56" s="87"/>
      <c r="U56" s="88">
        <f>'Lista de precios'!I24</f>
        <v>0</v>
      </c>
      <c r="V56" s="98">
        <f t="shared" si="8"/>
        <v>0</v>
      </c>
      <c r="W56" s="100"/>
      <c r="X56" s="88">
        <f t="shared" si="9"/>
        <v>0</v>
      </c>
      <c r="Y56" s="89">
        <f t="shared" si="10"/>
        <v>0</v>
      </c>
      <c r="Z56" s="87"/>
      <c r="AA56" s="88">
        <f>'Lista de precios'!K24</f>
        <v>0</v>
      </c>
      <c r="AB56" s="98">
        <f t="shared" si="11"/>
        <v>0</v>
      </c>
      <c r="AC56" s="100"/>
      <c r="AD56" s="88">
        <f t="shared" si="12"/>
        <v>0</v>
      </c>
      <c r="AE56" s="89">
        <f t="shared" si="13"/>
        <v>0</v>
      </c>
      <c r="AF56" s="87"/>
      <c r="AG56" s="88">
        <f>'Lista de precios'!M24</f>
        <v>0</v>
      </c>
      <c r="AH56" s="98">
        <f t="shared" si="14"/>
        <v>0</v>
      </c>
      <c r="AI56" s="100"/>
      <c r="AJ56" s="88">
        <f t="shared" si="15"/>
        <v>0</v>
      </c>
      <c r="AK56" s="89">
        <f t="shared" si="16"/>
        <v>0</v>
      </c>
    </row>
    <row r="57" spans="1:37" ht="15.75" customHeight="1">
      <c r="A57" s="86" t="s">
        <v>36</v>
      </c>
      <c r="B57" s="87"/>
      <c r="C57" s="88">
        <f>'Lista de precios'!C25</f>
        <v>1379.625</v>
      </c>
      <c r="D57" s="98">
        <f t="shared" si="1"/>
        <v>0</v>
      </c>
      <c r="E57" s="99">
        <v>1</v>
      </c>
      <c r="F57" s="88">
        <f>'Lista de precios'!C25</f>
        <v>1379.625</v>
      </c>
      <c r="G57" s="89">
        <f t="shared" si="2"/>
        <v>1379.625</v>
      </c>
      <c r="H57" s="87"/>
      <c r="I57" s="88">
        <f>'Lista de precios'!E25</f>
        <v>0</v>
      </c>
      <c r="J57" s="98">
        <f t="shared" si="3"/>
        <v>0</v>
      </c>
      <c r="K57" s="100"/>
      <c r="L57" s="88">
        <v>1138.8</v>
      </c>
      <c r="M57" s="89">
        <f t="shared" si="4"/>
        <v>0</v>
      </c>
      <c r="N57" s="87"/>
      <c r="O57" s="88">
        <f>'Lista de precios'!G25</f>
        <v>0</v>
      </c>
      <c r="P57" s="98">
        <f t="shared" si="5"/>
        <v>0</v>
      </c>
      <c r="Q57" s="100"/>
      <c r="R57" s="88">
        <f t="shared" si="6"/>
        <v>0</v>
      </c>
      <c r="S57" s="89">
        <f t="shared" si="7"/>
        <v>0</v>
      </c>
      <c r="T57" s="90"/>
      <c r="U57" s="88">
        <f>'Lista de precios'!I25</f>
        <v>0</v>
      </c>
      <c r="V57" s="98">
        <f t="shared" si="8"/>
        <v>0</v>
      </c>
      <c r="W57" s="100"/>
      <c r="X57" s="88">
        <f t="shared" si="9"/>
        <v>0</v>
      </c>
      <c r="Y57" s="89">
        <f t="shared" si="10"/>
        <v>0</v>
      </c>
      <c r="Z57" s="87"/>
      <c r="AA57" s="88">
        <f>'Lista de precios'!K25</f>
        <v>0</v>
      </c>
      <c r="AB57" s="98">
        <f t="shared" si="11"/>
        <v>0</v>
      </c>
      <c r="AC57" s="100"/>
      <c r="AD57" s="88">
        <f t="shared" si="12"/>
        <v>0</v>
      </c>
      <c r="AE57" s="89">
        <f t="shared" si="13"/>
        <v>0</v>
      </c>
      <c r="AF57" s="87"/>
      <c r="AG57" s="88">
        <f>'Lista de precios'!M25</f>
        <v>0</v>
      </c>
      <c r="AH57" s="98">
        <f t="shared" si="14"/>
        <v>0</v>
      </c>
      <c r="AI57" s="100"/>
      <c r="AJ57" s="88">
        <f t="shared" si="15"/>
        <v>0</v>
      </c>
      <c r="AK57" s="89">
        <f t="shared" si="16"/>
        <v>0</v>
      </c>
    </row>
    <row r="58" spans="1:37" ht="15.75" customHeight="1">
      <c r="A58" s="86" t="s">
        <v>37</v>
      </c>
      <c r="B58" s="87"/>
      <c r="C58" s="88">
        <f>'Lista de precios'!C26</f>
        <v>2568.2249999999999</v>
      </c>
      <c r="D58" s="89">
        <f t="shared" si="1"/>
        <v>0</v>
      </c>
      <c r="E58" s="87"/>
      <c r="F58" s="88">
        <f>'Lista de precios'!C26</f>
        <v>2568.2249999999999</v>
      </c>
      <c r="G58" s="89">
        <f t="shared" si="2"/>
        <v>0</v>
      </c>
      <c r="H58" s="87"/>
      <c r="I58" s="88">
        <f>'Lista de precios'!E26</f>
        <v>0</v>
      </c>
      <c r="J58" s="89">
        <f t="shared" si="3"/>
        <v>0</v>
      </c>
      <c r="K58" s="87"/>
      <c r="L58" s="88">
        <v>2119.92</v>
      </c>
      <c r="M58" s="89">
        <f t="shared" si="4"/>
        <v>0</v>
      </c>
      <c r="N58" s="87"/>
      <c r="O58" s="88">
        <f>'Lista de precios'!G26</f>
        <v>0</v>
      </c>
      <c r="P58" s="89">
        <f t="shared" si="5"/>
        <v>0</v>
      </c>
      <c r="Q58" s="87"/>
      <c r="R58" s="88">
        <f t="shared" si="6"/>
        <v>0</v>
      </c>
      <c r="S58" s="89">
        <f t="shared" si="7"/>
        <v>0</v>
      </c>
      <c r="T58" s="87"/>
      <c r="U58" s="88">
        <f>'Lista de precios'!I26</f>
        <v>0</v>
      </c>
      <c r="V58" s="89">
        <f t="shared" si="8"/>
        <v>0</v>
      </c>
      <c r="W58" s="87"/>
      <c r="X58" s="88">
        <f t="shared" si="9"/>
        <v>0</v>
      </c>
      <c r="Y58" s="89">
        <f t="shared" si="10"/>
        <v>0</v>
      </c>
      <c r="Z58" s="87"/>
      <c r="AA58" s="88">
        <f>'Lista de precios'!K26</f>
        <v>0</v>
      </c>
      <c r="AB58" s="89">
        <f t="shared" si="11"/>
        <v>0</v>
      </c>
      <c r="AC58" s="87"/>
      <c r="AD58" s="88">
        <f t="shared" si="12"/>
        <v>0</v>
      </c>
      <c r="AE58" s="89">
        <f t="shared" si="13"/>
        <v>0</v>
      </c>
      <c r="AF58" s="90"/>
      <c r="AG58" s="88">
        <f>'Lista de precios'!M26</f>
        <v>0</v>
      </c>
      <c r="AH58" s="89">
        <f t="shared" si="14"/>
        <v>0</v>
      </c>
      <c r="AI58" s="87"/>
      <c r="AJ58" s="88">
        <f t="shared" si="15"/>
        <v>0</v>
      </c>
      <c r="AK58" s="89">
        <f t="shared" si="16"/>
        <v>0</v>
      </c>
    </row>
    <row r="59" spans="1:37" ht="15.75" customHeight="1">
      <c r="A59" s="86" t="s">
        <v>38</v>
      </c>
      <c r="B59" s="87"/>
      <c r="C59" s="88">
        <f>'Lista de precios'!C27</f>
        <v>51258.375</v>
      </c>
      <c r="D59" s="89">
        <f t="shared" si="1"/>
        <v>0</v>
      </c>
      <c r="E59" s="87"/>
      <c r="F59" s="88">
        <f>'Lista de precios'!C27</f>
        <v>51258.375</v>
      </c>
      <c r="G59" s="89">
        <f t="shared" si="2"/>
        <v>0</v>
      </c>
      <c r="H59" s="87"/>
      <c r="I59" s="88">
        <f>'Lista de precios'!E27</f>
        <v>0</v>
      </c>
      <c r="J59" s="89">
        <f t="shared" si="3"/>
        <v>0</v>
      </c>
      <c r="K59" s="87"/>
      <c r="L59" s="88">
        <v>42310.799999999996</v>
      </c>
      <c r="M59" s="89">
        <f t="shared" si="4"/>
        <v>0</v>
      </c>
      <c r="N59" s="87"/>
      <c r="O59" s="88">
        <f>'Lista de precios'!G27</f>
        <v>0</v>
      </c>
      <c r="P59" s="89">
        <f t="shared" si="5"/>
        <v>0</v>
      </c>
      <c r="Q59" s="87"/>
      <c r="R59" s="88">
        <f t="shared" si="6"/>
        <v>0</v>
      </c>
      <c r="S59" s="89">
        <f t="shared" si="7"/>
        <v>0</v>
      </c>
      <c r="T59" s="87"/>
      <c r="U59" s="88">
        <f>'Lista de precios'!I27</f>
        <v>0</v>
      </c>
      <c r="V59" s="89">
        <f t="shared" si="8"/>
        <v>0</v>
      </c>
      <c r="W59" s="87"/>
      <c r="X59" s="88">
        <f t="shared" si="9"/>
        <v>0</v>
      </c>
      <c r="Y59" s="89">
        <f t="shared" si="10"/>
        <v>0</v>
      </c>
      <c r="Z59" s="87"/>
      <c r="AA59" s="88">
        <f>'Lista de precios'!K27</f>
        <v>0</v>
      </c>
      <c r="AB59" s="89">
        <f t="shared" si="11"/>
        <v>0</v>
      </c>
      <c r="AC59" s="87"/>
      <c r="AD59" s="88">
        <f t="shared" si="12"/>
        <v>0</v>
      </c>
      <c r="AE59" s="89">
        <f t="shared" si="13"/>
        <v>0</v>
      </c>
      <c r="AF59" s="90"/>
      <c r="AG59" s="88">
        <f>'Lista de precios'!M27</f>
        <v>0</v>
      </c>
      <c r="AH59" s="89">
        <f t="shared" si="14"/>
        <v>0</v>
      </c>
      <c r="AI59" s="87"/>
      <c r="AJ59" s="88">
        <f t="shared" si="15"/>
        <v>0</v>
      </c>
      <c r="AK59" s="89">
        <f t="shared" si="16"/>
        <v>0</v>
      </c>
    </row>
    <row r="60" spans="1:37" ht="15.75" customHeight="1">
      <c r="A60" s="86" t="s">
        <v>39</v>
      </c>
      <c r="B60" s="87"/>
      <c r="C60" s="88">
        <f>'Lista de precios'!C28</f>
        <v>700.42500000000007</v>
      </c>
      <c r="D60" s="89">
        <f t="shared" si="1"/>
        <v>0</v>
      </c>
      <c r="E60" s="87"/>
      <c r="F60" s="88">
        <f>'Lista de precios'!C28</f>
        <v>700.42500000000007</v>
      </c>
      <c r="G60" s="89">
        <f t="shared" si="2"/>
        <v>0</v>
      </c>
      <c r="H60" s="87"/>
      <c r="I60" s="88">
        <f>'Lista de precios'!E28</f>
        <v>0</v>
      </c>
      <c r="J60" s="89">
        <f t="shared" si="3"/>
        <v>0</v>
      </c>
      <c r="K60" s="87"/>
      <c r="L60" s="88">
        <v>578.16000000000008</v>
      </c>
      <c r="M60" s="89">
        <f t="shared" si="4"/>
        <v>0</v>
      </c>
      <c r="N60" s="87"/>
      <c r="O60" s="88">
        <f>'Lista de precios'!G28</f>
        <v>0</v>
      </c>
      <c r="P60" s="89">
        <f t="shared" si="5"/>
        <v>0</v>
      </c>
      <c r="Q60" s="87"/>
      <c r="R60" s="88">
        <f t="shared" si="6"/>
        <v>0</v>
      </c>
      <c r="S60" s="89">
        <f t="shared" si="7"/>
        <v>0</v>
      </c>
      <c r="T60" s="87"/>
      <c r="U60" s="88">
        <f>'Lista de precios'!I28</f>
        <v>0</v>
      </c>
      <c r="V60" s="89">
        <f t="shared" si="8"/>
        <v>0</v>
      </c>
      <c r="W60" s="87"/>
      <c r="X60" s="88">
        <f t="shared" si="9"/>
        <v>0</v>
      </c>
      <c r="Y60" s="89">
        <f t="shared" si="10"/>
        <v>0</v>
      </c>
      <c r="Z60" s="87"/>
      <c r="AA60" s="88">
        <f>'Lista de precios'!K28</f>
        <v>0</v>
      </c>
      <c r="AB60" s="89">
        <f t="shared" si="11"/>
        <v>0</v>
      </c>
      <c r="AC60" s="87"/>
      <c r="AD60" s="88">
        <f t="shared" si="12"/>
        <v>0</v>
      </c>
      <c r="AE60" s="89">
        <f t="shared" si="13"/>
        <v>0</v>
      </c>
      <c r="AF60" s="90"/>
      <c r="AG60" s="88">
        <f>'Lista de precios'!M28</f>
        <v>0</v>
      </c>
      <c r="AH60" s="89">
        <f t="shared" si="14"/>
        <v>0</v>
      </c>
      <c r="AI60" s="87"/>
      <c r="AJ60" s="88">
        <f t="shared" si="15"/>
        <v>0</v>
      </c>
      <c r="AK60" s="89">
        <f t="shared" si="16"/>
        <v>0</v>
      </c>
    </row>
    <row r="61" spans="1:37" ht="15.75" customHeight="1">
      <c r="A61" s="86" t="s">
        <v>40</v>
      </c>
      <c r="B61" s="90">
        <v>2</v>
      </c>
      <c r="C61" s="88">
        <f>'Lista de precios'!C29</f>
        <v>26000.625</v>
      </c>
      <c r="D61" s="89">
        <f t="shared" si="1"/>
        <v>52001.25</v>
      </c>
      <c r="E61" s="90"/>
      <c r="F61" s="88">
        <f>'Lista de precios'!C29</f>
        <v>26000.625</v>
      </c>
      <c r="G61" s="89">
        <f t="shared" si="2"/>
        <v>0</v>
      </c>
      <c r="H61" s="87"/>
      <c r="I61" s="88">
        <f>'Lista de precios'!E29</f>
        <v>0</v>
      </c>
      <c r="J61" s="89">
        <f t="shared" si="3"/>
        <v>0</v>
      </c>
      <c r="K61" s="87"/>
      <c r="L61" s="88">
        <v>13140</v>
      </c>
      <c r="M61" s="89">
        <f t="shared" si="4"/>
        <v>0</v>
      </c>
      <c r="N61" s="87"/>
      <c r="O61" s="88">
        <f>'Lista de precios'!G29</f>
        <v>0</v>
      </c>
      <c r="P61" s="89">
        <f t="shared" si="5"/>
        <v>0</v>
      </c>
      <c r="Q61" s="87"/>
      <c r="R61" s="88">
        <f t="shared" si="6"/>
        <v>0</v>
      </c>
      <c r="S61" s="89">
        <f t="shared" si="7"/>
        <v>0</v>
      </c>
      <c r="T61" s="87"/>
      <c r="U61" s="88">
        <f>'Lista de precios'!I29</f>
        <v>0</v>
      </c>
      <c r="V61" s="89">
        <f t="shared" si="8"/>
        <v>0</v>
      </c>
      <c r="W61" s="87"/>
      <c r="X61" s="88">
        <f t="shared" si="9"/>
        <v>0</v>
      </c>
      <c r="Y61" s="89">
        <f t="shared" si="10"/>
        <v>0</v>
      </c>
      <c r="Z61" s="87"/>
      <c r="AA61" s="88">
        <f>'Lista de precios'!K29</f>
        <v>0</v>
      </c>
      <c r="AB61" s="89">
        <f t="shared" si="11"/>
        <v>0</v>
      </c>
      <c r="AC61" s="87"/>
      <c r="AD61" s="88">
        <f t="shared" si="12"/>
        <v>0</v>
      </c>
      <c r="AE61" s="89">
        <f t="shared" si="13"/>
        <v>0</v>
      </c>
      <c r="AF61" s="87"/>
      <c r="AG61" s="88">
        <f>'Lista de precios'!M29</f>
        <v>0</v>
      </c>
      <c r="AH61" s="89">
        <f t="shared" si="14"/>
        <v>0</v>
      </c>
      <c r="AI61" s="87"/>
      <c r="AJ61" s="88">
        <f t="shared" si="15"/>
        <v>0</v>
      </c>
      <c r="AK61" s="89">
        <f t="shared" si="16"/>
        <v>0</v>
      </c>
    </row>
    <row r="62" spans="1:37" ht="15.75" customHeight="1">
      <c r="A62" s="28" t="s">
        <v>41</v>
      </c>
      <c r="B62" s="87"/>
      <c r="C62" s="88">
        <f>'Lista de precios'!C30</f>
        <v>711.03750000000002</v>
      </c>
      <c r="D62" s="89">
        <f t="shared" si="1"/>
        <v>0</v>
      </c>
      <c r="E62" s="87"/>
      <c r="F62" s="88">
        <f>'Lista de precios'!C30</f>
        <v>711.03750000000002</v>
      </c>
      <c r="G62" s="89">
        <f t="shared" si="2"/>
        <v>0</v>
      </c>
      <c r="H62" s="90"/>
      <c r="I62" s="88">
        <f>0.8*'Lista de precios'!E4</f>
        <v>0</v>
      </c>
      <c r="J62" s="89">
        <f t="shared" si="3"/>
        <v>0</v>
      </c>
      <c r="K62" s="90"/>
      <c r="L62" s="88">
        <v>700.80000000000007</v>
      </c>
      <c r="M62" s="89">
        <f t="shared" si="4"/>
        <v>0</v>
      </c>
      <c r="N62" s="87"/>
      <c r="O62" s="88">
        <f>'Lista de precios'!G30</f>
        <v>0</v>
      </c>
      <c r="P62" s="89">
        <f t="shared" si="5"/>
        <v>0</v>
      </c>
      <c r="Q62" s="87"/>
      <c r="R62" s="88">
        <f t="shared" si="6"/>
        <v>0</v>
      </c>
      <c r="S62" s="89">
        <f t="shared" si="7"/>
        <v>0</v>
      </c>
      <c r="T62" s="87"/>
      <c r="U62" s="88">
        <f>'Lista de precios'!I30</f>
        <v>0</v>
      </c>
      <c r="V62" s="89">
        <f t="shared" si="8"/>
        <v>0</v>
      </c>
      <c r="W62" s="87"/>
      <c r="X62" s="88">
        <f t="shared" si="9"/>
        <v>0</v>
      </c>
      <c r="Y62" s="89">
        <f t="shared" si="10"/>
        <v>0</v>
      </c>
      <c r="Z62" s="87"/>
      <c r="AA62" s="88">
        <f>'Lista de precios'!K30</f>
        <v>0</v>
      </c>
      <c r="AB62" s="89">
        <f t="shared" si="11"/>
        <v>0</v>
      </c>
      <c r="AC62" s="87"/>
      <c r="AD62" s="88">
        <f t="shared" si="12"/>
        <v>0</v>
      </c>
      <c r="AE62" s="89">
        <f t="shared" si="13"/>
        <v>0</v>
      </c>
      <c r="AF62" s="87"/>
      <c r="AG62" s="88">
        <f>'Lista de precios'!M30</f>
        <v>0</v>
      </c>
      <c r="AH62" s="89">
        <f t="shared" si="14"/>
        <v>0</v>
      </c>
      <c r="AI62" s="87"/>
      <c r="AJ62" s="88">
        <f t="shared" si="15"/>
        <v>0</v>
      </c>
      <c r="AK62" s="89">
        <f t="shared" si="16"/>
        <v>0</v>
      </c>
    </row>
    <row r="63" spans="1:37" ht="15.75" customHeight="1">
      <c r="A63" s="31" t="s">
        <v>42</v>
      </c>
      <c r="B63" s="108"/>
      <c r="C63" s="88">
        <f>'Lista de precios'!C31</f>
        <v>849</v>
      </c>
      <c r="D63" s="89">
        <f t="shared" si="1"/>
        <v>0</v>
      </c>
      <c r="E63" s="108"/>
      <c r="F63" s="88">
        <f>'Lista de precios'!C31</f>
        <v>849</v>
      </c>
      <c r="G63" s="89">
        <f t="shared" si="2"/>
        <v>0</v>
      </c>
      <c r="H63" s="123"/>
      <c r="I63" s="104"/>
      <c r="J63" s="105"/>
      <c r="K63" s="123"/>
      <c r="L63" s="104"/>
      <c r="M63" s="105"/>
      <c r="N63" s="108"/>
      <c r="O63" s="88"/>
      <c r="P63" s="105"/>
      <c r="Q63" s="108"/>
      <c r="R63" s="88"/>
      <c r="S63" s="105"/>
      <c r="T63" s="108"/>
      <c r="U63" s="104"/>
      <c r="V63" s="105"/>
      <c r="W63" s="108"/>
      <c r="X63" s="104"/>
      <c r="Y63" s="105"/>
      <c r="Z63" s="108"/>
      <c r="AA63" s="88"/>
      <c r="AB63" s="105"/>
      <c r="AC63" s="108"/>
      <c r="AD63" s="104"/>
      <c r="AE63" s="105"/>
      <c r="AF63" s="108"/>
      <c r="AG63" s="88"/>
      <c r="AH63" s="105"/>
      <c r="AI63" s="108"/>
      <c r="AJ63" s="104"/>
      <c r="AK63" s="105"/>
    </row>
    <row r="64" spans="1:37" ht="15.75" customHeight="1">
      <c r="A64" s="235" t="s">
        <v>43</v>
      </c>
      <c r="B64" s="108"/>
      <c r="C64" s="88">
        <f>'Lista de precios'!C32</f>
        <v>530.625</v>
      </c>
      <c r="D64" s="89">
        <f t="shared" si="1"/>
        <v>0</v>
      </c>
      <c r="E64" s="123">
        <v>2</v>
      </c>
      <c r="F64" s="88">
        <f>'Lista de precios'!C32</f>
        <v>530.625</v>
      </c>
      <c r="G64" s="89">
        <f t="shared" si="2"/>
        <v>1061.25</v>
      </c>
      <c r="H64" s="123"/>
      <c r="I64" s="104"/>
      <c r="J64" s="105"/>
      <c r="K64" s="123"/>
      <c r="L64" s="104"/>
      <c r="M64" s="105"/>
      <c r="N64" s="108"/>
      <c r="O64" s="88"/>
      <c r="P64" s="105"/>
      <c r="Q64" s="108"/>
      <c r="R64" s="88"/>
      <c r="S64" s="105"/>
      <c r="T64" s="108"/>
      <c r="U64" s="104"/>
      <c r="V64" s="105"/>
      <c r="W64" s="108"/>
      <c r="X64" s="104"/>
      <c r="Y64" s="105"/>
      <c r="Z64" s="108"/>
      <c r="AA64" s="88"/>
      <c r="AB64" s="105"/>
      <c r="AC64" s="108"/>
      <c r="AD64" s="104"/>
      <c r="AE64" s="105"/>
      <c r="AF64" s="108"/>
      <c r="AG64" s="88"/>
      <c r="AH64" s="105"/>
      <c r="AI64" s="108"/>
      <c r="AJ64" s="104"/>
      <c r="AK64" s="105"/>
    </row>
    <row r="65" spans="1:37" ht="15.75" customHeight="1">
      <c r="A65" s="31" t="s">
        <v>44</v>
      </c>
      <c r="B65" s="108"/>
      <c r="C65" s="88">
        <f>'Lista de precios'!C33</f>
        <v>1061.25</v>
      </c>
      <c r="D65" s="89">
        <f t="shared" si="1"/>
        <v>0</v>
      </c>
      <c r="E65" s="108"/>
      <c r="F65" s="88">
        <f>'Lista de precios'!C33</f>
        <v>1061.25</v>
      </c>
      <c r="G65" s="89">
        <f t="shared" si="2"/>
        <v>0</v>
      </c>
      <c r="H65" s="123"/>
      <c r="I65" s="104"/>
      <c r="J65" s="105"/>
      <c r="K65" s="123"/>
      <c r="L65" s="104"/>
      <c r="M65" s="105"/>
      <c r="N65" s="108"/>
      <c r="O65" s="88"/>
      <c r="P65" s="105"/>
      <c r="Q65" s="108"/>
      <c r="R65" s="88"/>
      <c r="S65" s="105"/>
      <c r="T65" s="108"/>
      <c r="U65" s="104"/>
      <c r="V65" s="105"/>
      <c r="W65" s="108"/>
      <c r="X65" s="104"/>
      <c r="Y65" s="105"/>
      <c r="Z65" s="108"/>
      <c r="AA65" s="88"/>
      <c r="AB65" s="105"/>
      <c r="AC65" s="108"/>
      <c r="AD65" s="104"/>
      <c r="AE65" s="105"/>
      <c r="AF65" s="108"/>
      <c r="AG65" s="88"/>
      <c r="AH65" s="105"/>
      <c r="AI65" s="108"/>
      <c r="AJ65" s="104"/>
      <c r="AK65" s="105"/>
    </row>
    <row r="66" spans="1:37" ht="15.75" customHeight="1">
      <c r="A66" s="125" t="s">
        <v>147</v>
      </c>
      <c r="B66" s="108"/>
      <c r="C66" s="88">
        <f>'Lista de precios'!C34</f>
        <v>3576.4124999999999</v>
      </c>
      <c r="D66" s="89">
        <f t="shared" si="1"/>
        <v>0</v>
      </c>
      <c r="E66" s="108"/>
      <c r="F66" s="88">
        <f>'Lista de precios'!C34</f>
        <v>3576.4124999999999</v>
      </c>
      <c r="G66" s="89">
        <f t="shared" si="2"/>
        <v>0</v>
      </c>
      <c r="H66" s="123"/>
      <c r="I66" s="104"/>
      <c r="J66" s="105"/>
      <c r="K66" s="123"/>
      <c r="L66" s="104"/>
      <c r="M66" s="105"/>
      <c r="N66" s="108"/>
      <c r="O66" s="88"/>
      <c r="P66" s="105"/>
      <c r="Q66" s="108"/>
      <c r="R66" s="88"/>
      <c r="S66" s="105"/>
      <c r="T66" s="108"/>
      <c r="U66" s="104"/>
      <c r="V66" s="105"/>
      <c r="W66" s="108"/>
      <c r="X66" s="104"/>
      <c r="Y66" s="105"/>
      <c r="Z66" s="108"/>
      <c r="AA66" s="88"/>
      <c r="AB66" s="105"/>
      <c r="AC66" s="108"/>
      <c r="AD66" s="104"/>
      <c r="AE66" s="105"/>
      <c r="AF66" s="108"/>
      <c r="AG66" s="88"/>
      <c r="AH66" s="105"/>
      <c r="AI66" s="108"/>
      <c r="AJ66" s="104"/>
      <c r="AK66" s="105"/>
    </row>
    <row r="67" spans="1:37" ht="15.75" customHeight="1">
      <c r="A67" s="133" t="s">
        <v>159</v>
      </c>
      <c r="B67" s="134"/>
      <c r="C67" s="135"/>
      <c r="D67" s="236">
        <f>SUM(D39:D66)</f>
        <v>61934.55</v>
      </c>
      <c r="E67" s="137"/>
      <c r="F67" s="138"/>
      <c r="G67" s="237">
        <f>SUM(G39:G66)</f>
        <v>24387.524999999998</v>
      </c>
      <c r="H67" s="134"/>
      <c r="I67" s="135"/>
      <c r="J67" s="236">
        <f>SUM(J39:J62)</f>
        <v>0</v>
      </c>
      <c r="K67" s="137"/>
      <c r="L67" s="138"/>
      <c r="M67" s="237">
        <f>SUM(M39:M62)</f>
        <v>0</v>
      </c>
      <c r="N67" s="134"/>
      <c r="O67" s="88">
        <f>'Lista de precios'!G31</f>
        <v>0</v>
      </c>
      <c r="P67" s="236">
        <f>SUM(P39:P62)</f>
        <v>0</v>
      </c>
      <c r="Q67" s="137"/>
      <c r="R67" s="88">
        <f>O67</f>
        <v>0</v>
      </c>
      <c r="S67" s="237">
        <f>SUM(S39:S62)</f>
        <v>0</v>
      </c>
      <c r="T67" s="134"/>
      <c r="U67" s="135"/>
      <c r="V67" s="236">
        <f>SUM(V39:V62)</f>
        <v>0</v>
      </c>
      <c r="W67" s="137"/>
      <c r="X67" s="138"/>
      <c r="Y67" s="237">
        <f>SUM(Y39:Y62)</f>
        <v>0</v>
      </c>
      <c r="Z67" s="134"/>
      <c r="AA67" s="88"/>
      <c r="AB67" s="236">
        <f>SUM(AB39:AB62)</f>
        <v>0</v>
      </c>
      <c r="AC67" s="137"/>
      <c r="AD67" s="138"/>
      <c r="AE67" s="237">
        <f>SUM(AE39:AE62)</f>
        <v>0</v>
      </c>
      <c r="AF67" s="134"/>
      <c r="AG67" s="88"/>
      <c r="AH67" s="236">
        <f>SUM(AH39:AH62)</f>
        <v>0</v>
      </c>
      <c r="AI67" s="137"/>
      <c r="AJ67" s="138"/>
      <c r="AK67" s="237">
        <f>SUM(AK39:AK62)</f>
        <v>0</v>
      </c>
    </row>
    <row r="68" spans="1:37" ht="15.75" customHeight="1">
      <c r="A68" s="141" t="s">
        <v>97</v>
      </c>
      <c r="B68" s="456">
        <f>D67+G67</f>
        <v>86322.074999999997</v>
      </c>
      <c r="C68" s="413"/>
      <c r="D68" s="413"/>
      <c r="E68" s="413"/>
      <c r="F68" s="413"/>
      <c r="G68" s="401"/>
      <c r="H68" s="456">
        <f>J67+M67</f>
        <v>0</v>
      </c>
      <c r="I68" s="413"/>
      <c r="J68" s="413"/>
      <c r="K68" s="413"/>
      <c r="L68" s="413"/>
      <c r="M68" s="401"/>
      <c r="N68" s="456">
        <f>P67+S67</f>
        <v>0</v>
      </c>
      <c r="O68" s="413"/>
      <c r="P68" s="413"/>
      <c r="Q68" s="413"/>
      <c r="R68" s="413"/>
      <c r="S68" s="401"/>
      <c r="T68" s="456">
        <f>V67+Y67</f>
        <v>0</v>
      </c>
      <c r="U68" s="413"/>
      <c r="V68" s="413"/>
      <c r="W68" s="413"/>
      <c r="X68" s="413"/>
      <c r="Y68" s="401"/>
      <c r="Z68" s="456">
        <f>AB67+AE67</f>
        <v>0</v>
      </c>
      <c r="AA68" s="413"/>
      <c r="AB68" s="413"/>
      <c r="AC68" s="413"/>
      <c r="AD68" s="413"/>
      <c r="AE68" s="401"/>
      <c r="AF68" s="456">
        <f>AH67+AK67</f>
        <v>0</v>
      </c>
      <c r="AG68" s="413"/>
      <c r="AH68" s="413"/>
      <c r="AI68" s="413"/>
      <c r="AJ68" s="413"/>
      <c r="AK68" s="401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36:S36"/>
    <mergeCell ref="T36:V36"/>
    <mergeCell ref="B68:G68"/>
    <mergeCell ref="H68:M68"/>
    <mergeCell ref="N68:S68"/>
    <mergeCell ref="T68:Y68"/>
    <mergeCell ref="B36:D36"/>
    <mergeCell ref="E36:G36"/>
    <mergeCell ref="H36:J36"/>
    <mergeCell ref="K36:M36"/>
    <mergeCell ref="N36:P36"/>
    <mergeCell ref="W36:Y36"/>
    <mergeCell ref="Z36:AB36"/>
    <mergeCell ref="AC36:AE36"/>
    <mergeCell ref="AF36:AH36"/>
    <mergeCell ref="AI36:AK3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61 B1:N1015 O4:S16 O36:AK68 A67:A1015">
    <cfRule type="cellIs" dxfId="3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1020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64" t="s">
        <v>160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70" t="s">
        <v>114</v>
      </c>
      <c r="B5" s="465" t="s">
        <v>10</v>
      </c>
      <c r="C5" s="415"/>
      <c r="D5" s="457"/>
      <c r="E5" s="465" t="s">
        <v>11</v>
      </c>
      <c r="F5" s="415"/>
      <c r="G5" s="416"/>
      <c r="H5" s="466" t="s">
        <v>12</v>
      </c>
      <c r="I5" s="415"/>
      <c r="J5" s="457"/>
      <c r="K5" s="465" t="s">
        <v>13</v>
      </c>
      <c r="L5" s="415"/>
      <c r="M5" s="416"/>
      <c r="N5" s="465" t="s">
        <v>14</v>
      </c>
      <c r="O5" s="415"/>
      <c r="P5" s="416"/>
      <c r="Q5" s="465" t="s">
        <v>15</v>
      </c>
      <c r="R5" s="415"/>
      <c r="S5" s="41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2"/>
      <c r="B6" s="449" t="s">
        <v>115</v>
      </c>
      <c r="C6" s="467" t="s">
        <v>116</v>
      </c>
      <c r="D6" s="469" t="s">
        <v>117</v>
      </c>
      <c r="E6" s="449" t="s">
        <v>115</v>
      </c>
      <c r="F6" s="467" t="s">
        <v>116</v>
      </c>
      <c r="G6" s="468" t="s">
        <v>117</v>
      </c>
      <c r="H6" s="459" t="s">
        <v>115</v>
      </c>
      <c r="I6" s="467" t="s">
        <v>116</v>
      </c>
      <c r="J6" s="469" t="s">
        <v>117</v>
      </c>
      <c r="K6" s="449" t="s">
        <v>115</v>
      </c>
      <c r="L6" s="467" t="s">
        <v>116</v>
      </c>
      <c r="M6" s="468" t="s">
        <v>117</v>
      </c>
      <c r="N6" s="449" t="s">
        <v>115</v>
      </c>
      <c r="O6" s="467" t="s">
        <v>116</v>
      </c>
      <c r="P6" s="468" t="s">
        <v>117</v>
      </c>
      <c r="Q6" s="449" t="s">
        <v>115</v>
      </c>
      <c r="R6" s="467" t="s">
        <v>116</v>
      </c>
      <c r="S6" s="468" t="s">
        <v>117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53"/>
      <c r="B7" s="450"/>
      <c r="C7" s="446"/>
      <c r="D7" s="453"/>
      <c r="E7" s="450"/>
      <c r="F7" s="446"/>
      <c r="G7" s="448"/>
      <c r="H7" s="429"/>
      <c r="I7" s="446"/>
      <c r="J7" s="453"/>
      <c r="K7" s="450"/>
      <c r="L7" s="446"/>
      <c r="M7" s="448"/>
      <c r="N7" s="450"/>
      <c r="O7" s="446"/>
      <c r="P7" s="448"/>
      <c r="Q7" s="450"/>
      <c r="R7" s="446"/>
      <c r="S7" s="44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9" t="s">
        <v>118</v>
      </c>
      <c r="B8" s="193"/>
      <c r="C8" s="191"/>
      <c r="D8" s="242">
        <v>29373.030183579303</v>
      </c>
      <c r="E8" s="193"/>
      <c r="F8" s="191"/>
      <c r="G8" s="194">
        <f>D17*'Lista de precios'!E4</f>
        <v>0</v>
      </c>
      <c r="H8" s="243"/>
      <c r="I8" s="191"/>
      <c r="J8" s="260" t="e">
        <f>G17*'Lista de precios'!G4</f>
        <v>#DIV/0!</v>
      </c>
      <c r="K8" s="193"/>
      <c r="L8" s="191"/>
      <c r="M8" s="194" t="e">
        <f>J17*'Lista de precios'!I4</f>
        <v>#DIV/0!</v>
      </c>
      <c r="N8" s="193"/>
      <c r="O8" s="191"/>
      <c r="P8" s="194" t="e">
        <f>M17*'Lista de precios'!K4</f>
        <v>#DIV/0!</v>
      </c>
      <c r="Q8" s="193"/>
      <c r="R8" s="191"/>
      <c r="S8" s="194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61" t="s">
        <v>115</v>
      </c>
      <c r="B9" s="193">
        <f>C34</f>
        <v>0</v>
      </c>
      <c r="C9" s="196"/>
      <c r="D9" s="242"/>
      <c r="E9" s="193">
        <f>E34</f>
        <v>0</v>
      </c>
      <c r="F9" s="196"/>
      <c r="G9" s="192"/>
      <c r="H9" s="243">
        <f>G34</f>
        <v>0</v>
      </c>
      <c r="I9" s="196"/>
      <c r="J9" s="242"/>
      <c r="K9" s="193">
        <f>I34</f>
        <v>0</v>
      </c>
      <c r="L9" s="196"/>
      <c r="M9" s="192"/>
      <c r="N9" s="193">
        <f>K34</f>
        <v>0</v>
      </c>
      <c r="O9" s="196"/>
      <c r="P9" s="192"/>
      <c r="Q9" s="193">
        <f>M34</f>
        <v>0</v>
      </c>
      <c r="R9" s="196"/>
      <c r="S9" s="19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44" t="s">
        <v>150</v>
      </c>
      <c r="B10" s="198"/>
      <c r="C10" s="199"/>
      <c r="D10" s="245">
        <f>(D8+B9)/1032.5</f>
        <v>28.448455383611915</v>
      </c>
      <c r="E10" s="198"/>
      <c r="F10" s="199"/>
      <c r="G10" s="200"/>
      <c r="H10" s="246"/>
      <c r="I10" s="199"/>
      <c r="J10" s="245"/>
      <c r="K10" s="198"/>
      <c r="L10" s="199"/>
      <c r="M10" s="200"/>
      <c r="N10" s="198"/>
      <c r="O10" s="199"/>
      <c r="P10" s="200"/>
      <c r="Q10" s="198"/>
      <c r="R10" s="199"/>
      <c r="S10" s="200" t="e">
        <f>(S8+Q9)/'Lista de precios'!K4</f>
        <v>#DIV/0!</v>
      </c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</row>
    <row r="11" spans="1:37">
      <c r="A11" s="195" t="s">
        <v>121</v>
      </c>
      <c r="B11" s="202"/>
      <c r="C11" s="203"/>
      <c r="D11" s="248">
        <f>D10*'Lista de precios'!C4</f>
        <v>30190.923275858146</v>
      </c>
      <c r="E11" s="202"/>
      <c r="F11" s="203"/>
      <c r="G11" s="204"/>
      <c r="H11" s="249"/>
      <c r="I11" s="203"/>
      <c r="J11" s="248"/>
      <c r="K11" s="202"/>
      <c r="L11" s="203"/>
      <c r="M11" s="204"/>
      <c r="N11" s="202"/>
      <c r="O11" s="203"/>
      <c r="P11" s="263">
        <v>0</v>
      </c>
      <c r="Q11" s="202"/>
      <c r="R11" s="203"/>
      <c r="S11" s="204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122</v>
      </c>
      <c r="B12" s="193"/>
      <c r="C12" s="264">
        <v>0</v>
      </c>
      <c r="D12" s="242"/>
      <c r="E12" s="193"/>
      <c r="F12" s="206">
        <f>H73</f>
        <v>0</v>
      </c>
      <c r="G12" s="192"/>
      <c r="H12" s="243"/>
      <c r="I12" s="206">
        <f>N73</f>
        <v>0</v>
      </c>
      <c r="J12" s="242"/>
      <c r="K12" s="193"/>
      <c r="L12" s="206">
        <f>T73</f>
        <v>0</v>
      </c>
      <c r="M12" s="192"/>
      <c r="N12" s="193"/>
      <c r="O12" s="206"/>
      <c r="P12" s="192"/>
      <c r="Q12" s="193"/>
      <c r="R12" s="206">
        <f>AF73</f>
        <v>0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65" t="s">
        <v>123</v>
      </c>
      <c r="B13" s="193"/>
      <c r="C13" s="264">
        <f>CULTIVO!D50</f>
        <v>1479.3548021989866</v>
      </c>
      <c r="D13" s="242"/>
      <c r="E13" s="193"/>
      <c r="F13" s="264">
        <v>0</v>
      </c>
      <c r="G13" s="192"/>
      <c r="H13" s="243"/>
      <c r="I13" s="264">
        <v>0</v>
      </c>
      <c r="J13" s="242"/>
      <c r="K13" s="193"/>
      <c r="L13" s="264">
        <v>0</v>
      </c>
      <c r="M13" s="192"/>
      <c r="N13" s="193"/>
      <c r="O13" s="206" t="e">
        <f>CULTIVO!P50</f>
        <v>#DIV/0!</v>
      </c>
      <c r="P13" s="192"/>
      <c r="Q13" s="193"/>
      <c r="R13" s="206" t="e">
        <f>CULTIVO!S50</f>
        <v>#DIV/0!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8" t="s">
        <v>124</v>
      </c>
      <c r="B14" s="193"/>
      <c r="C14" s="206">
        <f>CULTIVO!D75</f>
        <v>0</v>
      </c>
      <c r="D14" s="242"/>
      <c r="E14" s="193"/>
      <c r="F14" s="206"/>
      <c r="G14" s="192"/>
      <c r="H14" s="243"/>
      <c r="I14" s="264">
        <v>0</v>
      </c>
      <c r="J14" s="242"/>
      <c r="K14" s="193"/>
      <c r="L14" s="264">
        <v>0</v>
      </c>
      <c r="M14" s="192"/>
      <c r="N14" s="193"/>
      <c r="O14" s="206">
        <f>CULTIVO!P87</f>
        <v>0</v>
      </c>
      <c r="P14" s="192"/>
      <c r="Q14" s="193"/>
      <c r="R14" s="206">
        <f>CULTIVO!S92</f>
        <v>0</v>
      </c>
      <c r="S14" s="19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11" t="s">
        <v>125</v>
      </c>
      <c r="B15" s="193"/>
      <c r="C15" s="191"/>
      <c r="D15" s="266"/>
      <c r="E15" s="193"/>
      <c r="F15" s="191"/>
      <c r="G15" s="267"/>
      <c r="H15" s="243"/>
      <c r="I15" s="191"/>
      <c r="J15" s="268"/>
      <c r="K15" s="193"/>
      <c r="L15" s="191"/>
      <c r="M15" s="267"/>
      <c r="N15" s="193"/>
      <c r="O15" s="212"/>
      <c r="P15" s="267"/>
      <c r="Q15" s="193"/>
      <c r="R15" s="191"/>
      <c r="S15" s="26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126</v>
      </c>
      <c r="B16" s="193"/>
      <c r="C16" s="191"/>
      <c r="D16" s="251">
        <f>D11-C12-C13-C14</f>
        <v>28711.568473659157</v>
      </c>
      <c r="E16" s="193"/>
      <c r="F16" s="191"/>
      <c r="G16" s="267">
        <f>G8+E9-F12-F13</f>
        <v>0</v>
      </c>
      <c r="H16" s="243"/>
      <c r="I16" s="191"/>
      <c r="J16" s="268">
        <v>0</v>
      </c>
      <c r="K16" s="193"/>
      <c r="L16" s="191"/>
      <c r="M16" s="267" t="e">
        <f>M8+K9-L12-L13-L14</f>
        <v>#DIV/0!</v>
      </c>
      <c r="N16" s="193"/>
      <c r="O16" s="191"/>
      <c r="P16" s="267" t="e">
        <f>P11-O12-O13-O14-O15</f>
        <v>#DIV/0!</v>
      </c>
      <c r="Q16" s="193"/>
      <c r="R16" s="191"/>
      <c r="S16" s="267" t="e">
        <f>S11-R12-R13-R14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9" t="s">
        <v>127</v>
      </c>
      <c r="B17" s="269"/>
      <c r="C17" s="270"/>
      <c r="D17" s="271">
        <f>D16/'Lista de precios'!C4</f>
        <v>27.054481482835484</v>
      </c>
      <c r="E17" s="269"/>
      <c r="F17" s="270"/>
      <c r="G17" s="215" t="e">
        <f>G16/'Lista de precios'!E4</f>
        <v>#DIV/0!</v>
      </c>
      <c r="H17" s="272"/>
      <c r="I17" s="270"/>
      <c r="J17" s="271" t="e">
        <f>J16/'Lista de precios'!G4</f>
        <v>#DIV/0!</v>
      </c>
      <c r="K17" s="269"/>
      <c r="L17" s="270"/>
      <c r="M17" s="215" t="e">
        <f>M16/'Lista de precios'!I4</f>
        <v>#DIV/0!</v>
      </c>
      <c r="N17" s="269"/>
      <c r="O17" s="270"/>
      <c r="P17" s="215" t="e">
        <f>P16/'Lista de precios'!K4</f>
        <v>#DIV/0!</v>
      </c>
      <c r="Q17" s="269"/>
      <c r="R17" s="270"/>
      <c r="S17" s="215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62" t="s">
        <v>128</v>
      </c>
      <c r="B21" s="441"/>
      <c r="C21" s="442"/>
      <c r="D21" s="273"/>
      <c r="E21" s="273"/>
      <c r="F21" s="27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74" t="s">
        <v>129</v>
      </c>
      <c r="B22" s="274" t="s">
        <v>130</v>
      </c>
      <c r="C22" s="275" t="s">
        <v>131</v>
      </c>
      <c r="D22" s="276" t="s">
        <v>132</v>
      </c>
      <c r="E22" s="276" t="s">
        <v>133</v>
      </c>
      <c r="F22" s="276" t="s">
        <v>134</v>
      </c>
      <c r="G22" s="276" t="s">
        <v>135</v>
      </c>
      <c r="H22" s="276" t="s">
        <v>136</v>
      </c>
      <c r="I22" s="276" t="s">
        <v>137</v>
      </c>
      <c r="J22" s="276" t="s">
        <v>138</v>
      </c>
      <c r="K22" s="276" t="s">
        <v>139</v>
      </c>
      <c r="L22" s="276" t="s">
        <v>140</v>
      </c>
      <c r="M22" s="276" t="s">
        <v>141</v>
      </c>
      <c r="N22" s="276" t="s">
        <v>142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277"/>
      <c r="C23" s="1"/>
      <c r="D23" s="278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7"/>
      <c r="B26" s="57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63" t="s">
        <v>145</v>
      </c>
      <c r="B33" s="401"/>
      <c r="C33" s="279">
        <f t="shared" ref="C33:N33" si="0">SUM(C23:C32)</f>
        <v>0</v>
      </c>
      <c r="D33" s="279">
        <f t="shared" si="0"/>
        <v>0</v>
      </c>
      <c r="E33" s="279">
        <f t="shared" si="0"/>
        <v>0</v>
      </c>
      <c r="F33" s="279">
        <f t="shared" si="0"/>
        <v>0</v>
      </c>
      <c r="G33" s="279">
        <f t="shared" si="0"/>
        <v>0</v>
      </c>
      <c r="H33" s="279">
        <f t="shared" si="0"/>
        <v>0</v>
      </c>
      <c r="I33" s="279">
        <f t="shared" si="0"/>
        <v>0</v>
      </c>
      <c r="J33" s="279">
        <f t="shared" si="0"/>
        <v>0</v>
      </c>
      <c r="K33" s="279">
        <f t="shared" si="0"/>
        <v>0</v>
      </c>
      <c r="L33" s="279">
        <f t="shared" si="0"/>
        <v>0</v>
      </c>
      <c r="M33" s="279">
        <f t="shared" si="0"/>
        <v>0</v>
      </c>
      <c r="N33" s="279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61" t="s">
        <v>146</v>
      </c>
      <c r="B34" s="401"/>
      <c r="C34" s="461">
        <f>C33+D33</f>
        <v>0</v>
      </c>
      <c r="D34" s="401"/>
      <c r="E34" s="461">
        <f>E33+F33</f>
        <v>0</v>
      </c>
      <c r="F34" s="401"/>
      <c r="G34" s="461">
        <f>G33+H33</f>
        <v>0</v>
      </c>
      <c r="H34" s="401"/>
      <c r="I34" s="461">
        <f>I33+J33</f>
        <v>0</v>
      </c>
      <c r="J34" s="401"/>
      <c r="K34" s="461">
        <f>K33+L33</f>
        <v>0</v>
      </c>
      <c r="L34" s="401"/>
      <c r="M34" s="461">
        <f>M33+N33</f>
        <v>0</v>
      </c>
      <c r="N34" s="40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80" t="s">
        <v>69</v>
      </c>
      <c r="B40" s="1"/>
      <c r="C40" s="1"/>
      <c r="D40" s="27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81"/>
      <c r="B41" s="471" t="s">
        <v>70</v>
      </c>
      <c r="C41" s="423"/>
      <c r="D41" s="424"/>
      <c r="E41" s="471" t="s">
        <v>71</v>
      </c>
      <c r="F41" s="423"/>
      <c r="G41" s="424"/>
      <c r="H41" s="471" t="s">
        <v>72</v>
      </c>
      <c r="I41" s="423"/>
      <c r="J41" s="424"/>
      <c r="K41" s="471" t="s">
        <v>73</v>
      </c>
      <c r="L41" s="423"/>
      <c r="M41" s="424"/>
      <c r="N41" s="471" t="s">
        <v>74</v>
      </c>
      <c r="O41" s="423"/>
      <c r="P41" s="424"/>
      <c r="Q41" s="471" t="s">
        <v>75</v>
      </c>
      <c r="R41" s="423"/>
      <c r="S41" s="424"/>
      <c r="T41" s="471" t="s">
        <v>76</v>
      </c>
      <c r="U41" s="423"/>
      <c r="V41" s="424"/>
      <c r="W41" s="471" t="s">
        <v>77</v>
      </c>
      <c r="X41" s="423"/>
      <c r="Y41" s="424"/>
      <c r="Z41" s="471" t="s">
        <v>78</v>
      </c>
      <c r="AA41" s="423"/>
      <c r="AB41" s="424"/>
      <c r="AC41" s="471" t="s">
        <v>79</v>
      </c>
      <c r="AD41" s="423"/>
      <c r="AE41" s="424"/>
      <c r="AF41" s="471" t="s">
        <v>80</v>
      </c>
      <c r="AG41" s="423"/>
      <c r="AH41" s="424"/>
      <c r="AI41" s="471" t="s">
        <v>81</v>
      </c>
      <c r="AJ41" s="423"/>
      <c r="AK41" s="424"/>
    </row>
    <row r="42" spans="1:37" ht="15.75" customHeight="1">
      <c r="A42" s="282" t="s">
        <v>82</v>
      </c>
      <c r="B42" s="283" t="s">
        <v>83</v>
      </c>
      <c r="C42" s="284" t="s">
        <v>84</v>
      </c>
      <c r="D42" s="284" t="s">
        <v>85</v>
      </c>
      <c r="E42" s="283" t="s">
        <v>83</v>
      </c>
      <c r="F42" s="284" t="s">
        <v>84</v>
      </c>
      <c r="G42" s="284" t="s">
        <v>85</v>
      </c>
      <c r="H42" s="283" t="s">
        <v>83</v>
      </c>
      <c r="I42" s="284" t="s">
        <v>84</v>
      </c>
      <c r="J42" s="284" t="s">
        <v>85</v>
      </c>
      <c r="K42" s="283" t="s">
        <v>83</v>
      </c>
      <c r="L42" s="284" t="s">
        <v>84</v>
      </c>
      <c r="M42" s="284" t="s">
        <v>85</v>
      </c>
      <c r="N42" s="283" t="s">
        <v>83</v>
      </c>
      <c r="O42" s="284" t="s">
        <v>84</v>
      </c>
      <c r="P42" s="284" t="s">
        <v>85</v>
      </c>
      <c r="Q42" s="283" t="s">
        <v>83</v>
      </c>
      <c r="R42" s="284" t="s">
        <v>84</v>
      </c>
      <c r="S42" s="284" t="s">
        <v>85</v>
      </c>
      <c r="T42" s="283" t="s">
        <v>83</v>
      </c>
      <c r="U42" s="284" t="s">
        <v>84</v>
      </c>
      <c r="V42" s="284" t="s">
        <v>85</v>
      </c>
      <c r="W42" s="283" t="s">
        <v>83</v>
      </c>
      <c r="X42" s="284" t="s">
        <v>84</v>
      </c>
      <c r="Y42" s="284" t="s">
        <v>85</v>
      </c>
      <c r="Z42" s="283" t="s">
        <v>83</v>
      </c>
      <c r="AA42" s="284" t="s">
        <v>84</v>
      </c>
      <c r="AB42" s="284" t="s">
        <v>85</v>
      </c>
      <c r="AC42" s="283" t="s">
        <v>83</v>
      </c>
      <c r="AD42" s="284" t="s">
        <v>84</v>
      </c>
      <c r="AE42" s="284" t="s">
        <v>85</v>
      </c>
      <c r="AF42" s="283" t="s">
        <v>83</v>
      </c>
      <c r="AG42" s="284" t="s">
        <v>84</v>
      </c>
      <c r="AH42" s="284" t="s">
        <v>85</v>
      </c>
      <c r="AI42" s="283" t="s">
        <v>83</v>
      </c>
      <c r="AJ42" s="284" t="s">
        <v>84</v>
      </c>
      <c r="AK42" s="284" t="s">
        <v>85</v>
      </c>
    </row>
    <row r="43" spans="1:37" ht="15.75" customHeight="1">
      <c r="A43" s="282"/>
      <c r="B43" s="285"/>
      <c r="C43" s="78"/>
      <c r="D43" s="286"/>
      <c r="E43" s="206"/>
      <c r="F43" s="81"/>
      <c r="G43" s="203"/>
      <c r="H43" s="285"/>
      <c r="I43" s="78"/>
      <c r="J43" s="286"/>
      <c r="K43" s="206"/>
      <c r="L43" s="81"/>
      <c r="M43" s="203"/>
      <c r="N43" s="285"/>
      <c r="O43" s="78"/>
      <c r="P43" s="286"/>
      <c r="Q43" s="206"/>
      <c r="R43" s="81"/>
      <c r="S43" s="203"/>
      <c r="T43" s="285"/>
      <c r="U43" s="78"/>
      <c r="V43" s="286"/>
      <c r="W43" s="206"/>
      <c r="X43" s="81"/>
      <c r="Y43" s="203"/>
      <c r="Z43" s="285"/>
      <c r="AA43" s="78"/>
      <c r="AB43" s="286"/>
      <c r="AC43" s="206"/>
      <c r="AD43" s="81"/>
      <c r="AE43" s="203"/>
      <c r="AF43" s="285"/>
      <c r="AG43" s="78"/>
      <c r="AH43" s="286"/>
      <c r="AI43" s="206"/>
      <c r="AJ43" s="81"/>
      <c r="AK43" s="203"/>
    </row>
    <row r="44" spans="1:37" ht="15.75" customHeight="1">
      <c r="A44" s="287" t="s">
        <v>18</v>
      </c>
      <c r="B44" s="288"/>
      <c r="C44" s="88">
        <f>'Lista de precios'!C7</f>
        <v>1114.3125</v>
      </c>
      <c r="D44" s="89">
        <f t="shared" ref="D44:D71" si="1">B44*C44</f>
        <v>0</v>
      </c>
      <c r="E44" s="288"/>
      <c r="F44" s="88">
        <f>'Lista de precios'!C7</f>
        <v>1114.3125</v>
      </c>
      <c r="G44" s="89">
        <f t="shared" ref="G44:G71" si="2">F44*E44</f>
        <v>0</v>
      </c>
      <c r="H44" s="288"/>
      <c r="I44" s="88">
        <f>'Lista de precios'!E7</f>
        <v>0</v>
      </c>
      <c r="J44" s="89">
        <f t="shared" ref="J44:J66" si="3">H44*I44</f>
        <v>0</v>
      </c>
      <c r="K44" s="288"/>
      <c r="L44" s="88">
        <f>'Lista de precios'!E7</f>
        <v>0</v>
      </c>
      <c r="M44" s="89">
        <f t="shared" ref="M44:M66" si="4">L44*K44</f>
        <v>0</v>
      </c>
      <c r="N44" s="288"/>
      <c r="O44" s="88">
        <f>'Lista de precios'!G7</f>
        <v>0</v>
      </c>
      <c r="P44" s="89">
        <f t="shared" ref="P44:P66" si="5">N44*O44</f>
        <v>0</v>
      </c>
      <c r="Q44" s="288"/>
      <c r="R44" s="88">
        <f>'Lista de precios'!G7</f>
        <v>0</v>
      </c>
      <c r="S44" s="89">
        <f t="shared" ref="S44:S66" si="6">R44*Q44</f>
        <v>0</v>
      </c>
      <c r="T44" s="288"/>
      <c r="U44" s="88">
        <f>'Lista de precios'!I7</f>
        <v>0</v>
      </c>
      <c r="V44" s="89">
        <f t="shared" ref="V44:V66" si="7">T44*U44</f>
        <v>0</v>
      </c>
      <c r="W44" s="288"/>
      <c r="X44" s="88">
        <f t="shared" ref="X44:X66" si="8">U44</f>
        <v>0</v>
      </c>
      <c r="Y44" s="89">
        <f t="shared" ref="Y44:Y66" si="9">X44*W44</f>
        <v>0</v>
      </c>
      <c r="Z44" s="288"/>
      <c r="AA44" s="88">
        <f>'Lista de precios'!K7</f>
        <v>0</v>
      </c>
      <c r="AB44" s="89">
        <f t="shared" ref="AB44:AB66" si="10">Z44*AA44</f>
        <v>0</v>
      </c>
      <c r="AC44" s="288"/>
      <c r="AD44" s="88">
        <f t="shared" ref="AD44:AD66" si="11">AA44</f>
        <v>0</v>
      </c>
      <c r="AE44" s="89">
        <f t="shared" ref="AE44:AE66" si="12">AD44*AC44</f>
        <v>0</v>
      </c>
      <c r="AF44" s="288"/>
      <c r="AG44" s="88">
        <f>'Lista de precios'!M7</f>
        <v>0</v>
      </c>
      <c r="AH44" s="89">
        <f t="shared" ref="AH44:AH66" si="13">AF44*AG44</f>
        <v>0</v>
      </c>
      <c r="AI44" s="288"/>
      <c r="AJ44" s="88">
        <f t="shared" ref="AJ44:AJ66" si="14">AG44</f>
        <v>0</v>
      </c>
      <c r="AK44" s="89">
        <f t="shared" ref="AK44:AK66" si="15">AJ44*AI44</f>
        <v>0</v>
      </c>
    </row>
    <row r="45" spans="1:37" ht="15.75" customHeight="1">
      <c r="A45" s="287" t="s">
        <v>19</v>
      </c>
      <c r="B45" s="288"/>
      <c r="C45" s="88">
        <f>'Lista de precios'!C8</f>
        <v>1231.05</v>
      </c>
      <c r="D45" s="89">
        <f t="shared" si="1"/>
        <v>0</v>
      </c>
      <c r="E45" s="289">
        <v>4</v>
      </c>
      <c r="F45" s="88">
        <f>'Lista de precios'!C8</f>
        <v>1231.05</v>
      </c>
      <c r="G45" s="89">
        <f t="shared" si="2"/>
        <v>4924.2</v>
      </c>
      <c r="H45" s="288"/>
      <c r="I45" s="88">
        <f>'Lista de precios'!E8</f>
        <v>0</v>
      </c>
      <c r="J45" s="89">
        <f t="shared" si="3"/>
        <v>0</v>
      </c>
      <c r="K45" s="288"/>
      <c r="L45" s="88">
        <f>'Lista de precios'!E8</f>
        <v>0</v>
      </c>
      <c r="M45" s="89">
        <f t="shared" si="4"/>
        <v>0</v>
      </c>
      <c r="N45" s="288"/>
      <c r="O45" s="88">
        <f>'Lista de precios'!G8</f>
        <v>0</v>
      </c>
      <c r="P45" s="89">
        <f t="shared" si="5"/>
        <v>0</v>
      </c>
      <c r="Q45" s="288"/>
      <c r="R45" s="88">
        <f>'Lista de precios'!G8</f>
        <v>0</v>
      </c>
      <c r="S45" s="89">
        <f t="shared" si="6"/>
        <v>0</v>
      </c>
      <c r="T45" s="288"/>
      <c r="U45" s="88">
        <f>'Lista de precios'!I8</f>
        <v>0</v>
      </c>
      <c r="V45" s="89">
        <f t="shared" si="7"/>
        <v>0</v>
      </c>
      <c r="W45" s="288"/>
      <c r="X45" s="88">
        <f t="shared" si="8"/>
        <v>0</v>
      </c>
      <c r="Y45" s="89">
        <f t="shared" si="9"/>
        <v>0</v>
      </c>
      <c r="Z45" s="288"/>
      <c r="AA45" s="88">
        <f>'Lista de precios'!K8</f>
        <v>0</v>
      </c>
      <c r="AB45" s="89">
        <f t="shared" si="10"/>
        <v>0</v>
      </c>
      <c r="AC45" s="288"/>
      <c r="AD45" s="88">
        <f t="shared" si="11"/>
        <v>0</v>
      </c>
      <c r="AE45" s="89">
        <f t="shared" si="12"/>
        <v>0</v>
      </c>
      <c r="AF45" s="288"/>
      <c r="AG45" s="88">
        <f>'Lista de precios'!M8</f>
        <v>0</v>
      </c>
      <c r="AH45" s="89">
        <f t="shared" si="13"/>
        <v>0</v>
      </c>
      <c r="AI45" s="288"/>
      <c r="AJ45" s="88">
        <f t="shared" si="14"/>
        <v>0</v>
      </c>
      <c r="AK45" s="89">
        <f t="shared" si="15"/>
        <v>0</v>
      </c>
    </row>
    <row r="46" spans="1:37" ht="15.75" customHeight="1">
      <c r="A46" s="287" t="s">
        <v>20</v>
      </c>
      <c r="B46" s="288"/>
      <c r="C46" s="88">
        <f>'Lista de precios'!C9</f>
        <v>1273.5</v>
      </c>
      <c r="D46" s="89">
        <f t="shared" si="1"/>
        <v>0</v>
      </c>
      <c r="E46" s="288"/>
      <c r="F46" s="88">
        <f>'Lista de precios'!C9</f>
        <v>1273.5</v>
      </c>
      <c r="G46" s="89">
        <f t="shared" si="2"/>
        <v>0</v>
      </c>
      <c r="H46" s="288"/>
      <c r="I46" s="88">
        <f>'Lista de precios'!E9</f>
        <v>0</v>
      </c>
      <c r="J46" s="89">
        <f t="shared" si="3"/>
        <v>0</v>
      </c>
      <c r="K46" s="288"/>
      <c r="L46" s="88">
        <f>'Lista de precios'!E9</f>
        <v>0</v>
      </c>
      <c r="M46" s="89">
        <f t="shared" si="4"/>
        <v>0</v>
      </c>
      <c r="N46" s="288"/>
      <c r="O46" s="88">
        <f>'Lista de precios'!G9</f>
        <v>0</v>
      </c>
      <c r="P46" s="89">
        <f t="shared" si="5"/>
        <v>0</v>
      </c>
      <c r="Q46" s="288"/>
      <c r="R46" s="88">
        <f>'Lista de precios'!G9</f>
        <v>0</v>
      </c>
      <c r="S46" s="89">
        <f t="shared" si="6"/>
        <v>0</v>
      </c>
      <c r="T46" s="288"/>
      <c r="U46" s="88">
        <f>'Lista de precios'!I9</f>
        <v>0</v>
      </c>
      <c r="V46" s="89">
        <f t="shared" si="7"/>
        <v>0</v>
      </c>
      <c r="W46" s="288"/>
      <c r="X46" s="88">
        <f t="shared" si="8"/>
        <v>0</v>
      </c>
      <c r="Y46" s="89">
        <f t="shared" si="9"/>
        <v>0</v>
      </c>
      <c r="Z46" s="288"/>
      <c r="AA46" s="88">
        <f>'Lista de precios'!K9</f>
        <v>0</v>
      </c>
      <c r="AB46" s="89">
        <f t="shared" si="10"/>
        <v>0</v>
      </c>
      <c r="AC46" s="288"/>
      <c r="AD46" s="88">
        <f t="shared" si="11"/>
        <v>0</v>
      </c>
      <c r="AE46" s="89">
        <f t="shared" si="12"/>
        <v>0</v>
      </c>
      <c r="AF46" s="288"/>
      <c r="AG46" s="88">
        <f>'Lista de precios'!M9</f>
        <v>0</v>
      </c>
      <c r="AH46" s="89">
        <f t="shared" si="13"/>
        <v>0</v>
      </c>
      <c r="AI46" s="288"/>
      <c r="AJ46" s="88">
        <f t="shared" si="14"/>
        <v>0</v>
      </c>
      <c r="AK46" s="89">
        <f t="shared" si="15"/>
        <v>0</v>
      </c>
    </row>
    <row r="47" spans="1:37" ht="15.75" customHeight="1">
      <c r="A47" s="287" t="s">
        <v>21</v>
      </c>
      <c r="B47" s="288"/>
      <c r="C47" s="88">
        <f>'Lista de precios'!C10</f>
        <v>4775.625</v>
      </c>
      <c r="D47" s="89">
        <f t="shared" si="1"/>
        <v>0</v>
      </c>
      <c r="E47" s="288"/>
      <c r="F47" s="88">
        <f>'Lista de precios'!C10</f>
        <v>4775.625</v>
      </c>
      <c r="G47" s="89">
        <f t="shared" si="2"/>
        <v>0</v>
      </c>
      <c r="H47" s="288"/>
      <c r="I47" s="88">
        <f>'Lista de precios'!E10</f>
        <v>0</v>
      </c>
      <c r="J47" s="89">
        <f t="shared" si="3"/>
        <v>0</v>
      </c>
      <c r="K47" s="288"/>
      <c r="L47" s="88">
        <f>'Lista de precios'!E10</f>
        <v>0</v>
      </c>
      <c r="M47" s="89">
        <f t="shared" si="4"/>
        <v>0</v>
      </c>
      <c r="N47" s="288"/>
      <c r="O47" s="88">
        <f>'Lista de precios'!G10</f>
        <v>0</v>
      </c>
      <c r="P47" s="89">
        <f t="shared" si="5"/>
        <v>0</v>
      </c>
      <c r="Q47" s="288"/>
      <c r="R47" s="88">
        <f>'Lista de precios'!G10</f>
        <v>0</v>
      </c>
      <c r="S47" s="89">
        <f t="shared" si="6"/>
        <v>0</v>
      </c>
      <c r="T47" s="288"/>
      <c r="U47" s="88">
        <f>'Lista de precios'!I10</f>
        <v>0</v>
      </c>
      <c r="V47" s="89">
        <f t="shared" si="7"/>
        <v>0</v>
      </c>
      <c r="W47" s="288"/>
      <c r="X47" s="88">
        <f t="shared" si="8"/>
        <v>0</v>
      </c>
      <c r="Y47" s="89">
        <f t="shared" si="9"/>
        <v>0</v>
      </c>
      <c r="Z47" s="288"/>
      <c r="AA47" s="88">
        <f>'Lista de precios'!K10</f>
        <v>0</v>
      </c>
      <c r="AB47" s="89">
        <f t="shared" si="10"/>
        <v>0</v>
      </c>
      <c r="AC47" s="288"/>
      <c r="AD47" s="88">
        <f t="shared" si="11"/>
        <v>0</v>
      </c>
      <c r="AE47" s="89">
        <f t="shared" si="12"/>
        <v>0</v>
      </c>
      <c r="AF47" s="288"/>
      <c r="AG47" s="88">
        <f>'Lista de precios'!M10</f>
        <v>0</v>
      </c>
      <c r="AH47" s="89">
        <f t="shared" si="13"/>
        <v>0</v>
      </c>
      <c r="AI47" s="288"/>
      <c r="AJ47" s="88">
        <f t="shared" si="14"/>
        <v>0</v>
      </c>
      <c r="AK47" s="89">
        <f t="shared" si="15"/>
        <v>0</v>
      </c>
    </row>
    <row r="48" spans="1:37" ht="15.75" customHeight="1">
      <c r="A48" s="287" t="s">
        <v>22</v>
      </c>
      <c r="B48" s="288"/>
      <c r="C48" s="88">
        <f>'Lista de precios'!C11</f>
        <v>4775.625</v>
      </c>
      <c r="D48" s="98">
        <f t="shared" si="1"/>
        <v>0</v>
      </c>
      <c r="E48" s="288"/>
      <c r="F48" s="88">
        <f>'Lista de precios'!C11</f>
        <v>4775.625</v>
      </c>
      <c r="G48" s="89">
        <f t="shared" si="2"/>
        <v>0</v>
      </c>
      <c r="H48" s="288"/>
      <c r="I48" s="88">
        <f>'Lista de precios'!E11</f>
        <v>0</v>
      </c>
      <c r="J48" s="98">
        <f t="shared" si="3"/>
        <v>0</v>
      </c>
      <c r="K48" s="288"/>
      <c r="L48" s="88">
        <f>'Lista de precios'!E11</f>
        <v>0</v>
      </c>
      <c r="M48" s="89">
        <f t="shared" si="4"/>
        <v>0</v>
      </c>
      <c r="N48" s="288"/>
      <c r="O48" s="88">
        <f>'Lista de precios'!G11</f>
        <v>0</v>
      </c>
      <c r="P48" s="98">
        <f t="shared" si="5"/>
        <v>0</v>
      </c>
      <c r="Q48" s="288"/>
      <c r="R48" s="88">
        <f>'Lista de precios'!G11</f>
        <v>0</v>
      </c>
      <c r="S48" s="89">
        <f t="shared" si="6"/>
        <v>0</v>
      </c>
      <c r="T48" s="288"/>
      <c r="U48" s="88">
        <f>'Lista de precios'!I11</f>
        <v>0</v>
      </c>
      <c r="V48" s="98">
        <f t="shared" si="7"/>
        <v>0</v>
      </c>
      <c r="W48" s="288"/>
      <c r="X48" s="88">
        <f t="shared" si="8"/>
        <v>0</v>
      </c>
      <c r="Y48" s="89">
        <f t="shared" si="9"/>
        <v>0</v>
      </c>
      <c r="Z48" s="288"/>
      <c r="AA48" s="88">
        <f>'Lista de precios'!K11</f>
        <v>0</v>
      </c>
      <c r="AB48" s="98">
        <f t="shared" si="10"/>
        <v>0</v>
      </c>
      <c r="AC48" s="288"/>
      <c r="AD48" s="88">
        <f t="shared" si="11"/>
        <v>0</v>
      </c>
      <c r="AE48" s="89">
        <f t="shared" si="12"/>
        <v>0</v>
      </c>
      <c r="AF48" s="288"/>
      <c r="AG48" s="88">
        <f>'Lista de precios'!M11</f>
        <v>0</v>
      </c>
      <c r="AH48" s="98">
        <f t="shared" si="13"/>
        <v>0</v>
      </c>
      <c r="AI48" s="288"/>
      <c r="AJ48" s="88">
        <f t="shared" si="14"/>
        <v>0</v>
      </c>
      <c r="AK48" s="89">
        <f t="shared" si="15"/>
        <v>0</v>
      </c>
    </row>
    <row r="49" spans="1:37" ht="15.75" customHeight="1">
      <c r="A49" s="287" t="s">
        <v>23</v>
      </c>
      <c r="B49" s="288"/>
      <c r="C49" s="88">
        <f>'Lista de precios'!C12</f>
        <v>4987.875</v>
      </c>
      <c r="D49" s="98">
        <f t="shared" si="1"/>
        <v>0</v>
      </c>
      <c r="E49" s="288"/>
      <c r="F49" s="88">
        <f>'Lista de precios'!C12</f>
        <v>4987.875</v>
      </c>
      <c r="G49" s="89">
        <f t="shared" si="2"/>
        <v>0</v>
      </c>
      <c r="H49" s="288"/>
      <c r="I49" s="88">
        <f>'Lista de precios'!E12</f>
        <v>0</v>
      </c>
      <c r="J49" s="98">
        <f t="shared" si="3"/>
        <v>0</v>
      </c>
      <c r="K49" s="288"/>
      <c r="L49" s="88">
        <f>'Lista de precios'!E12</f>
        <v>0</v>
      </c>
      <c r="M49" s="89">
        <f t="shared" si="4"/>
        <v>0</v>
      </c>
      <c r="N49" s="288"/>
      <c r="O49" s="88">
        <f>'Lista de precios'!G12</f>
        <v>0</v>
      </c>
      <c r="P49" s="98">
        <f t="shared" si="5"/>
        <v>0</v>
      </c>
      <c r="Q49" s="288"/>
      <c r="R49" s="88">
        <f>'Lista de precios'!G12</f>
        <v>0</v>
      </c>
      <c r="S49" s="89">
        <f t="shared" si="6"/>
        <v>0</v>
      </c>
      <c r="T49" s="288"/>
      <c r="U49" s="88">
        <f>'Lista de precios'!I12</f>
        <v>0</v>
      </c>
      <c r="V49" s="98">
        <f t="shared" si="7"/>
        <v>0</v>
      </c>
      <c r="W49" s="288"/>
      <c r="X49" s="88">
        <f t="shared" si="8"/>
        <v>0</v>
      </c>
      <c r="Y49" s="89">
        <f t="shared" si="9"/>
        <v>0</v>
      </c>
      <c r="Z49" s="288"/>
      <c r="AA49" s="88">
        <f>'Lista de precios'!K12</f>
        <v>0</v>
      </c>
      <c r="AB49" s="98">
        <f t="shared" si="10"/>
        <v>0</v>
      </c>
      <c r="AC49" s="288"/>
      <c r="AD49" s="88">
        <f t="shared" si="11"/>
        <v>0</v>
      </c>
      <c r="AE49" s="89">
        <f t="shared" si="12"/>
        <v>0</v>
      </c>
      <c r="AF49" s="288"/>
      <c r="AG49" s="88">
        <f>'Lista de precios'!M12</f>
        <v>0</v>
      </c>
      <c r="AH49" s="98">
        <f t="shared" si="13"/>
        <v>0</v>
      </c>
      <c r="AI49" s="288"/>
      <c r="AJ49" s="88">
        <f t="shared" si="14"/>
        <v>0</v>
      </c>
      <c r="AK49" s="89">
        <f t="shared" si="15"/>
        <v>0</v>
      </c>
    </row>
    <row r="50" spans="1:37" ht="15.75" customHeight="1">
      <c r="A50" s="287" t="s">
        <v>24</v>
      </c>
      <c r="B50" s="288"/>
      <c r="C50" s="88">
        <f>'Lista de precios'!C13</f>
        <v>477.5625</v>
      </c>
      <c r="D50" s="98">
        <f t="shared" si="1"/>
        <v>0</v>
      </c>
      <c r="E50" s="288"/>
      <c r="F50" s="88">
        <f>'Lista de precios'!C13</f>
        <v>477.5625</v>
      </c>
      <c r="G50" s="89">
        <f t="shared" si="2"/>
        <v>0</v>
      </c>
      <c r="H50" s="288"/>
      <c r="I50" s="88">
        <f>'Lista de precios'!E13</f>
        <v>0</v>
      </c>
      <c r="J50" s="98">
        <f t="shared" si="3"/>
        <v>0</v>
      </c>
      <c r="K50" s="288"/>
      <c r="L50" s="88">
        <f>'Lista de precios'!E13</f>
        <v>0</v>
      </c>
      <c r="M50" s="89">
        <f t="shared" si="4"/>
        <v>0</v>
      </c>
      <c r="N50" s="288"/>
      <c r="O50" s="88">
        <f>'Lista de precios'!G13</f>
        <v>0</v>
      </c>
      <c r="P50" s="98">
        <f t="shared" si="5"/>
        <v>0</v>
      </c>
      <c r="Q50" s="288"/>
      <c r="R50" s="88">
        <f>'Lista de precios'!G13</f>
        <v>0</v>
      </c>
      <c r="S50" s="89">
        <f t="shared" si="6"/>
        <v>0</v>
      </c>
      <c r="T50" s="288"/>
      <c r="U50" s="88">
        <f>'Lista de precios'!I13</f>
        <v>0</v>
      </c>
      <c r="V50" s="98">
        <f t="shared" si="7"/>
        <v>0</v>
      </c>
      <c r="W50" s="288"/>
      <c r="X50" s="88">
        <f t="shared" si="8"/>
        <v>0</v>
      </c>
      <c r="Y50" s="89">
        <f t="shared" si="9"/>
        <v>0</v>
      </c>
      <c r="Z50" s="288"/>
      <c r="AA50" s="88">
        <f>'Lista de precios'!K13</f>
        <v>0</v>
      </c>
      <c r="AB50" s="98">
        <f t="shared" si="10"/>
        <v>0</v>
      </c>
      <c r="AC50" s="288"/>
      <c r="AD50" s="88">
        <f t="shared" si="11"/>
        <v>0</v>
      </c>
      <c r="AE50" s="89">
        <f t="shared" si="12"/>
        <v>0</v>
      </c>
      <c r="AF50" s="288"/>
      <c r="AG50" s="88">
        <f>'Lista de precios'!M13</f>
        <v>0</v>
      </c>
      <c r="AH50" s="98">
        <f t="shared" si="13"/>
        <v>0</v>
      </c>
      <c r="AI50" s="288"/>
      <c r="AJ50" s="88">
        <f t="shared" si="14"/>
        <v>0</v>
      </c>
      <c r="AK50" s="89">
        <f t="shared" si="15"/>
        <v>0</v>
      </c>
    </row>
    <row r="51" spans="1:37" ht="15.75" customHeight="1">
      <c r="A51" s="287" t="s">
        <v>25</v>
      </c>
      <c r="B51" s="288"/>
      <c r="C51" s="88">
        <f>'Lista de precios'!C14</f>
        <v>742.875</v>
      </c>
      <c r="D51" s="98">
        <f t="shared" si="1"/>
        <v>0</v>
      </c>
      <c r="E51" s="288"/>
      <c r="F51" s="88">
        <f>'Lista de precios'!C14</f>
        <v>742.875</v>
      </c>
      <c r="G51" s="89">
        <f t="shared" si="2"/>
        <v>0</v>
      </c>
      <c r="H51" s="288"/>
      <c r="I51" s="88">
        <f>'Lista de precios'!E14</f>
        <v>0</v>
      </c>
      <c r="J51" s="98">
        <f t="shared" si="3"/>
        <v>0</v>
      </c>
      <c r="K51" s="288"/>
      <c r="L51" s="88">
        <f>'Lista de precios'!E14</f>
        <v>0</v>
      </c>
      <c r="M51" s="89">
        <f t="shared" si="4"/>
        <v>0</v>
      </c>
      <c r="N51" s="288"/>
      <c r="O51" s="88">
        <f>'Lista de precios'!G14</f>
        <v>0</v>
      </c>
      <c r="P51" s="98">
        <f t="shared" si="5"/>
        <v>0</v>
      </c>
      <c r="Q51" s="288"/>
      <c r="R51" s="88">
        <f>'Lista de precios'!G14</f>
        <v>0</v>
      </c>
      <c r="S51" s="89">
        <f t="shared" si="6"/>
        <v>0</v>
      </c>
      <c r="T51" s="288"/>
      <c r="U51" s="88">
        <f>'Lista de precios'!I14</f>
        <v>0</v>
      </c>
      <c r="V51" s="98">
        <f t="shared" si="7"/>
        <v>0</v>
      </c>
      <c r="W51" s="288"/>
      <c r="X51" s="88">
        <f t="shared" si="8"/>
        <v>0</v>
      </c>
      <c r="Y51" s="89">
        <f t="shared" si="9"/>
        <v>0</v>
      </c>
      <c r="Z51" s="288"/>
      <c r="AA51" s="88">
        <f>'Lista de precios'!K14</f>
        <v>0</v>
      </c>
      <c r="AB51" s="98">
        <f t="shared" si="10"/>
        <v>0</v>
      </c>
      <c r="AC51" s="288"/>
      <c r="AD51" s="88">
        <f t="shared" si="11"/>
        <v>0</v>
      </c>
      <c r="AE51" s="89">
        <f t="shared" si="12"/>
        <v>0</v>
      </c>
      <c r="AF51" s="288"/>
      <c r="AG51" s="88">
        <f>'Lista de precios'!M14</f>
        <v>0</v>
      </c>
      <c r="AH51" s="98">
        <f t="shared" si="13"/>
        <v>0</v>
      </c>
      <c r="AI51" s="288"/>
      <c r="AJ51" s="88">
        <f t="shared" si="14"/>
        <v>0</v>
      </c>
      <c r="AK51" s="89">
        <f t="shared" si="15"/>
        <v>0</v>
      </c>
    </row>
    <row r="52" spans="1:37" ht="15.75" customHeight="1">
      <c r="A52" s="287" t="s">
        <v>26</v>
      </c>
      <c r="B52" s="288"/>
      <c r="C52" s="88">
        <f>'Lista de precios'!C15</f>
        <v>2207.4</v>
      </c>
      <c r="D52" s="98">
        <f t="shared" si="1"/>
        <v>0</v>
      </c>
      <c r="E52" s="288"/>
      <c r="F52" s="88">
        <f>'Lista de precios'!C15</f>
        <v>2207.4</v>
      </c>
      <c r="G52" s="89">
        <f t="shared" si="2"/>
        <v>0</v>
      </c>
      <c r="H52" s="288"/>
      <c r="I52" s="88">
        <f>'Lista de precios'!E15</f>
        <v>0</v>
      </c>
      <c r="J52" s="98">
        <f t="shared" si="3"/>
        <v>0</v>
      </c>
      <c r="K52" s="288"/>
      <c r="L52" s="88">
        <f>'Lista de precios'!E15</f>
        <v>0</v>
      </c>
      <c r="M52" s="89">
        <f t="shared" si="4"/>
        <v>0</v>
      </c>
      <c r="N52" s="288"/>
      <c r="O52" s="88">
        <f>'Lista de precios'!G15</f>
        <v>0</v>
      </c>
      <c r="P52" s="98">
        <f t="shared" si="5"/>
        <v>0</v>
      </c>
      <c r="Q52" s="288"/>
      <c r="R52" s="88">
        <f>'Lista de precios'!G15</f>
        <v>0</v>
      </c>
      <c r="S52" s="89">
        <f t="shared" si="6"/>
        <v>0</v>
      </c>
      <c r="T52" s="288"/>
      <c r="U52" s="88">
        <f>'Lista de precios'!I15</f>
        <v>0</v>
      </c>
      <c r="V52" s="98">
        <f t="shared" si="7"/>
        <v>0</v>
      </c>
      <c r="W52" s="288"/>
      <c r="X52" s="88">
        <f t="shared" si="8"/>
        <v>0</v>
      </c>
      <c r="Y52" s="89">
        <f t="shared" si="9"/>
        <v>0</v>
      </c>
      <c r="Z52" s="288"/>
      <c r="AA52" s="88">
        <f>'Lista de precios'!K15</f>
        <v>0</v>
      </c>
      <c r="AB52" s="98">
        <f t="shared" si="10"/>
        <v>0</v>
      </c>
      <c r="AC52" s="288"/>
      <c r="AD52" s="88">
        <f t="shared" si="11"/>
        <v>0</v>
      </c>
      <c r="AE52" s="89">
        <f t="shared" si="12"/>
        <v>0</v>
      </c>
      <c r="AF52" s="288"/>
      <c r="AG52" s="88">
        <f>'Lista de precios'!M15</f>
        <v>0</v>
      </c>
      <c r="AH52" s="98">
        <f t="shared" si="13"/>
        <v>0</v>
      </c>
      <c r="AI52" s="288"/>
      <c r="AJ52" s="88">
        <f t="shared" si="14"/>
        <v>0</v>
      </c>
      <c r="AK52" s="89">
        <f t="shared" si="15"/>
        <v>0</v>
      </c>
    </row>
    <row r="53" spans="1:37" ht="15.75" customHeight="1">
      <c r="A53" s="287" t="s">
        <v>27</v>
      </c>
      <c r="B53" s="288"/>
      <c r="C53" s="88">
        <f>'Lista de precios'!C16</f>
        <v>4733.1750000000002</v>
      </c>
      <c r="D53" s="98">
        <f t="shared" si="1"/>
        <v>0</v>
      </c>
      <c r="E53" s="288"/>
      <c r="F53" s="88">
        <f>'Lista de precios'!C16</f>
        <v>4733.1750000000002</v>
      </c>
      <c r="G53" s="89">
        <f t="shared" si="2"/>
        <v>0</v>
      </c>
      <c r="H53" s="288"/>
      <c r="I53" s="88">
        <f>'Lista de precios'!E16</f>
        <v>0</v>
      </c>
      <c r="J53" s="98">
        <f t="shared" si="3"/>
        <v>0</v>
      </c>
      <c r="K53" s="288"/>
      <c r="L53" s="88">
        <f>'Lista de precios'!E16</f>
        <v>0</v>
      </c>
      <c r="M53" s="89">
        <f t="shared" si="4"/>
        <v>0</v>
      </c>
      <c r="N53" s="288"/>
      <c r="O53" s="88">
        <f>'Lista de precios'!G16</f>
        <v>0</v>
      </c>
      <c r="P53" s="98">
        <f t="shared" si="5"/>
        <v>0</v>
      </c>
      <c r="Q53" s="288"/>
      <c r="R53" s="88">
        <f>'Lista de precios'!G16</f>
        <v>0</v>
      </c>
      <c r="S53" s="89">
        <f t="shared" si="6"/>
        <v>0</v>
      </c>
      <c r="T53" s="288"/>
      <c r="U53" s="88">
        <f>'Lista de precios'!I16</f>
        <v>0</v>
      </c>
      <c r="V53" s="98">
        <f t="shared" si="7"/>
        <v>0</v>
      </c>
      <c r="W53" s="288"/>
      <c r="X53" s="88">
        <f t="shared" si="8"/>
        <v>0</v>
      </c>
      <c r="Y53" s="89">
        <f t="shared" si="9"/>
        <v>0</v>
      </c>
      <c r="Z53" s="288"/>
      <c r="AA53" s="88">
        <f>'Lista de precios'!K16</f>
        <v>0</v>
      </c>
      <c r="AB53" s="98">
        <f t="shared" si="10"/>
        <v>0</v>
      </c>
      <c r="AC53" s="288"/>
      <c r="AD53" s="88">
        <f t="shared" si="11"/>
        <v>0</v>
      </c>
      <c r="AE53" s="89">
        <f t="shared" si="12"/>
        <v>0</v>
      </c>
      <c r="AF53" s="288"/>
      <c r="AG53" s="88">
        <f>'Lista de precios'!M16</f>
        <v>0</v>
      </c>
      <c r="AH53" s="98">
        <f t="shared" si="13"/>
        <v>0</v>
      </c>
      <c r="AI53" s="288"/>
      <c r="AJ53" s="88">
        <f t="shared" si="14"/>
        <v>0</v>
      </c>
      <c r="AK53" s="89">
        <f t="shared" si="15"/>
        <v>0</v>
      </c>
    </row>
    <row r="54" spans="1:37" ht="15.75" customHeight="1">
      <c r="A54" s="287" t="s">
        <v>28</v>
      </c>
      <c r="B54" s="288"/>
      <c r="C54" s="88">
        <f>'Lista de precios'!C17</f>
        <v>742.875</v>
      </c>
      <c r="D54" s="98">
        <f t="shared" si="1"/>
        <v>0</v>
      </c>
      <c r="E54" s="288"/>
      <c r="F54" s="88">
        <f>'Lista de precios'!C17</f>
        <v>742.875</v>
      </c>
      <c r="G54" s="89">
        <f t="shared" si="2"/>
        <v>0</v>
      </c>
      <c r="H54" s="288"/>
      <c r="I54" s="88">
        <f>'Lista de precios'!E17</f>
        <v>0</v>
      </c>
      <c r="J54" s="98">
        <f t="shared" si="3"/>
        <v>0</v>
      </c>
      <c r="K54" s="288"/>
      <c r="L54" s="88">
        <f>'Lista de precios'!E17</f>
        <v>0</v>
      </c>
      <c r="M54" s="89">
        <f t="shared" si="4"/>
        <v>0</v>
      </c>
      <c r="N54" s="288"/>
      <c r="O54" s="88">
        <f>'Lista de precios'!G17</f>
        <v>0</v>
      </c>
      <c r="P54" s="98">
        <f t="shared" si="5"/>
        <v>0</v>
      </c>
      <c r="Q54" s="288"/>
      <c r="R54" s="88">
        <f>'Lista de precios'!G17</f>
        <v>0</v>
      </c>
      <c r="S54" s="89">
        <f t="shared" si="6"/>
        <v>0</v>
      </c>
      <c r="T54" s="288"/>
      <c r="U54" s="88">
        <f>'Lista de precios'!I17</f>
        <v>0</v>
      </c>
      <c r="V54" s="98">
        <f t="shared" si="7"/>
        <v>0</v>
      </c>
      <c r="W54" s="288"/>
      <c r="X54" s="88">
        <f t="shared" si="8"/>
        <v>0</v>
      </c>
      <c r="Y54" s="89">
        <f t="shared" si="9"/>
        <v>0</v>
      </c>
      <c r="Z54" s="288"/>
      <c r="AA54" s="88">
        <f>'Lista de precios'!K17</f>
        <v>0</v>
      </c>
      <c r="AB54" s="98">
        <f t="shared" si="10"/>
        <v>0</v>
      </c>
      <c r="AC54" s="288"/>
      <c r="AD54" s="88">
        <f t="shared" si="11"/>
        <v>0</v>
      </c>
      <c r="AE54" s="89">
        <f t="shared" si="12"/>
        <v>0</v>
      </c>
      <c r="AF54" s="288"/>
      <c r="AG54" s="88">
        <f>'Lista de precios'!M17</f>
        <v>0</v>
      </c>
      <c r="AH54" s="98">
        <f t="shared" si="13"/>
        <v>0</v>
      </c>
      <c r="AI54" s="288"/>
      <c r="AJ54" s="88">
        <f t="shared" si="14"/>
        <v>0</v>
      </c>
      <c r="AK54" s="89">
        <f t="shared" si="15"/>
        <v>0</v>
      </c>
    </row>
    <row r="55" spans="1:37" ht="15.75" customHeight="1">
      <c r="A55" s="287" t="s">
        <v>29</v>
      </c>
      <c r="B55" s="288"/>
      <c r="C55" s="88">
        <f>'Lista de precios'!C18</f>
        <v>3289.875</v>
      </c>
      <c r="D55" s="98">
        <f t="shared" si="1"/>
        <v>0</v>
      </c>
      <c r="E55" s="288"/>
      <c r="F55" s="88">
        <f>'Lista de precios'!C18</f>
        <v>3289.875</v>
      </c>
      <c r="G55" s="89">
        <f t="shared" si="2"/>
        <v>0</v>
      </c>
      <c r="H55" s="288"/>
      <c r="I55" s="88">
        <f>'Lista de precios'!E18</f>
        <v>0</v>
      </c>
      <c r="J55" s="98">
        <f t="shared" si="3"/>
        <v>0</v>
      </c>
      <c r="K55" s="288"/>
      <c r="L55" s="88">
        <f>'Lista de precios'!E18</f>
        <v>0</v>
      </c>
      <c r="M55" s="89">
        <f t="shared" si="4"/>
        <v>0</v>
      </c>
      <c r="N55" s="288"/>
      <c r="O55" s="88">
        <f>'Lista de precios'!G18</f>
        <v>0</v>
      </c>
      <c r="P55" s="98">
        <f t="shared" si="5"/>
        <v>0</v>
      </c>
      <c r="Q55" s="288"/>
      <c r="R55" s="88">
        <f>'Lista de precios'!G18</f>
        <v>0</v>
      </c>
      <c r="S55" s="89">
        <f t="shared" si="6"/>
        <v>0</v>
      </c>
      <c r="T55" s="288"/>
      <c r="U55" s="88">
        <f>'Lista de precios'!I18</f>
        <v>0</v>
      </c>
      <c r="V55" s="98">
        <f t="shared" si="7"/>
        <v>0</v>
      </c>
      <c r="W55" s="288"/>
      <c r="X55" s="88">
        <f t="shared" si="8"/>
        <v>0</v>
      </c>
      <c r="Y55" s="89">
        <f t="shared" si="9"/>
        <v>0</v>
      </c>
      <c r="Z55" s="288"/>
      <c r="AA55" s="88">
        <f>'Lista de precios'!K18</f>
        <v>0</v>
      </c>
      <c r="AB55" s="98">
        <f t="shared" si="10"/>
        <v>0</v>
      </c>
      <c r="AC55" s="288"/>
      <c r="AD55" s="88">
        <f t="shared" si="11"/>
        <v>0</v>
      </c>
      <c r="AE55" s="89">
        <f t="shared" si="12"/>
        <v>0</v>
      </c>
      <c r="AF55" s="288"/>
      <c r="AG55" s="88">
        <f>'Lista de precios'!M18</f>
        <v>0</v>
      </c>
      <c r="AH55" s="98">
        <f t="shared" si="13"/>
        <v>0</v>
      </c>
      <c r="AI55" s="288"/>
      <c r="AJ55" s="88">
        <f t="shared" si="14"/>
        <v>0</v>
      </c>
      <c r="AK55" s="89">
        <f t="shared" si="15"/>
        <v>0</v>
      </c>
    </row>
    <row r="56" spans="1:37" ht="15.75" customHeight="1">
      <c r="A56" s="287" t="s">
        <v>30</v>
      </c>
      <c r="B56" s="288"/>
      <c r="C56" s="88">
        <f>'Lista de precios'!C19</f>
        <v>530.625</v>
      </c>
      <c r="D56" s="98">
        <f t="shared" si="1"/>
        <v>0</v>
      </c>
      <c r="E56" s="288"/>
      <c r="F56" s="88">
        <f>'Lista de precios'!C19</f>
        <v>530.625</v>
      </c>
      <c r="G56" s="89">
        <f t="shared" si="2"/>
        <v>0</v>
      </c>
      <c r="H56" s="288"/>
      <c r="I56" s="88">
        <f>'Lista de precios'!E19</f>
        <v>0</v>
      </c>
      <c r="J56" s="98">
        <f t="shared" si="3"/>
        <v>0</v>
      </c>
      <c r="K56" s="288"/>
      <c r="L56" s="88">
        <f>'Lista de precios'!E19</f>
        <v>0</v>
      </c>
      <c r="M56" s="89">
        <f t="shared" si="4"/>
        <v>0</v>
      </c>
      <c r="N56" s="288"/>
      <c r="O56" s="88">
        <f>'Lista de precios'!G19</f>
        <v>0</v>
      </c>
      <c r="P56" s="98">
        <f t="shared" si="5"/>
        <v>0</v>
      </c>
      <c r="Q56" s="288"/>
      <c r="R56" s="88">
        <f>'Lista de precios'!G19</f>
        <v>0</v>
      </c>
      <c r="S56" s="89">
        <f t="shared" si="6"/>
        <v>0</v>
      </c>
      <c r="T56" s="288"/>
      <c r="U56" s="88">
        <f>'Lista de precios'!I19</f>
        <v>0</v>
      </c>
      <c r="V56" s="98">
        <f t="shared" si="7"/>
        <v>0</v>
      </c>
      <c r="W56" s="288"/>
      <c r="X56" s="88">
        <f t="shared" si="8"/>
        <v>0</v>
      </c>
      <c r="Y56" s="89">
        <f t="shared" si="9"/>
        <v>0</v>
      </c>
      <c r="Z56" s="288"/>
      <c r="AA56" s="88">
        <f>'Lista de precios'!K19</f>
        <v>0</v>
      </c>
      <c r="AB56" s="98">
        <f t="shared" si="10"/>
        <v>0</v>
      </c>
      <c r="AC56" s="288"/>
      <c r="AD56" s="88">
        <f t="shared" si="11"/>
        <v>0</v>
      </c>
      <c r="AE56" s="89">
        <f t="shared" si="12"/>
        <v>0</v>
      </c>
      <c r="AF56" s="288"/>
      <c r="AG56" s="88">
        <f>'Lista de precios'!M19</f>
        <v>0</v>
      </c>
      <c r="AH56" s="98">
        <f t="shared" si="13"/>
        <v>0</v>
      </c>
      <c r="AI56" s="288"/>
      <c r="AJ56" s="88">
        <f t="shared" si="14"/>
        <v>0</v>
      </c>
      <c r="AK56" s="89">
        <f t="shared" si="15"/>
        <v>0</v>
      </c>
    </row>
    <row r="57" spans="1:37" ht="15.75" customHeight="1">
      <c r="A57" s="287" t="s">
        <v>31</v>
      </c>
      <c r="B57" s="288"/>
      <c r="C57" s="88">
        <f>'Lista de precios'!C20</f>
        <v>647.36249999999995</v>
      </c>
      <c r="D57" s="98">
        <f t="shared" si="1"/>
        <v>0</v>
      </c>
      <c r="E57" s="288"/>
      <c r="F57" s="88">
        <f>'Lista de precios'!C20</f>
        <v>647.36249999999995</v>
      </c>
      <c r="G57" s="89">
        <f t="shared" si="2"/>
        <v>0</v>
      </c>
      <c r="H57" s="288"/>
      <c r="I57" s="88">
        <f>'Lista de precios'!E20</f>
        <v>0</v>
      </c>
      <c r="J57" s="98">
        <f t="shared" si="3"/>
        <v>0</v>
      </c>
      <c r="K57" s="288"/>
      <c r="L57" s="88">
        <f>'Lista de precios'!E20</f>
        <v>0</v>
      </c>
      <c r="M57" s="89">
        <f t="shared" si="4"/>
        <v>0</v>
      </c>
      <c r="N57" s="288"/>
      <c r="O57" s="88">
        <f>'Lista de precios'!G20</f>
        <v>0</v>
      </c>
      <c r="P57" s="98">
        <f t="shared" si="5"/>
        <v>0</v>
      </c>
      <c r="Q57" s="288"/>
      <c r="R57" s="88">
        <f>'Lista de precios'!G20</f>
        <v>0</v>
      </c>
      <c r="S57" s="89">
        <f t="shared" si="6"/>
        <v>0</v>
      </c>
      <c r="T57" s="288"/>
      <c r="U57" s="88">
        <f>'Lista de precios'!I20</f>
        <v>0</v>
      </c>
      <c r="V57" s="98">
        <f t="shared" si="7"/>
        <v>0</v>
      </c>
      <c r="W57" s="288"/>
      <c r="X57" s="88">
        <f t="shared" si="8"/>
        <v>0</v>
      </c>
      <c r="Y57" s="89">
        <f t="shared" si="9"/>
        <v>0</v>
      </c>
      <c r="Z57" s="288"/>
      <c r="AA57" s="88">
        <f>'Lista de precios'!K20</f>
        <v>0</v>
      </c>
      <c r="AB57" s="98">
        <f t="shared" si="10"/>
        <v>0</v>
      </c>
      <c r="AC57" s="288"/>
      <c r="AD57" s="88">
        <f t="shared" si="11"/>
        <v>0</v>
      </c>
      <c r="AE57" s="89">
        <f t="shared" si="12"/>
        <v>0</v>
      </c>
      <c r="AF57" s="288"/>
      <c r="AG57" s="88">
        <f>'Lista de precios'!M20</f>
        <v>0</v>
      </c>
      <c r="AH57" s="98">
        <f t="shared" si="13"/>
        <v>0</v>
      </c>
      <c r="AI57" s="288"/>
      <c r="AJ57" s="88">
        <f t="shared" si="14"/>
        <v>0</v>
      </c>
      <c r="AK57" s="89">
        <f t="shared" si="15"/>
        <v>0</v>
      </c>
    </row>
    <row r="58" spans="1:37" ht="15.75" customHeight="1">
      <c r="A58" s="287" t="s">
        <v>32</v>
      </c>
      <c r="B58" s="288"/>
      <c r="C58" s="88">
        <f>'Lista de precios'!C21</f>
        <v>4775.625</v>
      </c>
      <c r="D58" s="98">
        <f t="shared" si="1"/>
        <v>0</v>
      </c>
      <c r="E58" s="288"/>
      <c r="F58" s="88">
        <f>'Lista de precios'!C21</f>
        <v>4775.625</v>
      </c>
      <c r="G58" s="89">
        <f t="shared" si="2"/>
        <v>0</v>
      </c>
      <c r="H58" s="288"/>
      <c r="I58" s="88">
        <f>'Lista de precios'!E21</f>
        <v>0</v>
      </c>
      <c r="J58" s="98">
        <f t="shared" si="3"/>
        <v>0</v>
      </c>
      <c r="K58" s="288"/>
      <c r="L58" s="88">
        <f>'Lista de precios'!E21</f>
        <v>0</v>
      </c>
      <c r="M58" s="89">
        <f t="shared" si="4"/>
        <v>0</v>
      </c>
      <c r="N58" s="288"/>
      <c r="O58" s="88">
        <f>'Lista de precios'!G21</f>
        <v>0</v>
      </c>
      <c r="P58" s="98">
        <f t="shared" si="5"/>
        <v>0</v>
      </c>
      <c r="Q58" s="288"/>
      <c r="R58" s="88">
        <f>'Lista de precios'!G21</f>
        <v>0</v>
      </c>
      <c r="S58" s="89">
        <f t="shared" si="6"/>
        <v>0</v>
      </c>
      <c r="T58" s="288"/>
      <c r="U58" s="88">
        <f>'Lista de precios'!I21</f>
        <v>0</v>
      </c>
      <c r="V58" s="98">
        <f t="shared" si="7"/>
        <v>0</v>
      </c>
      <c r="W58" s="288"/>
      <c r="X58" s="88">
        <f t="shared" si="8"/>
        <v>0</v>
      </c>
      <c r="Y58" s="89">
        <f t="shared" si="9"/>
        <v>0</v>
      </c>
      <c r="Z58" s="288"/>
      <c r="AA58" s="88">
        <f>'Lista de precios'!K21</f>
        <v>0</v>
      </c>
      <c r="AB58" s="98">
        <f t="shared" si="10"/>
        <v>0</v>
      </c>
      <c r="AC58" s="288"/>
      <c r="AD58" s="88">
        <f t="shared" si="11"/>
        <v>0</v>
      </c>
      <c r="AE58" s="89">
        <f t="shared" si="12"/>
        <v>0</v>
      </c>
      <c r="AF58" s="288"/>
      <c r="AG58" s="88">
        <f>'Lista de precios'!M21</f>
        <v>0</v>
      </c>
      <c r="AH58" s="98">
        <f t="shared" si="13"/>
        <v>0</v>
      </c>
      <c r="AI58" s="288"/>
      <c r="AJ58" s="88">
        <f t="shared" si="14"/>
        <v>0</v>
      </c>
      <c r="AK58" s="89">
        <f t="shared" si="15"/>
        <v>0</v>
      </c>
    </row>
    <row r="59" spans="1:37" ht="15.75" customHeight="1">
      <c r="A59" s="287" t="s">
        <v>33</v>
      </c>
      <c r="B59" s="288"/>
      <c r="C59" s="88">
        <f>'Lista de precios'!C22</f>
        <v>4775.625</v>
      </c>
      <c r="D59" s="98">
        <f t="shared" si="1"/>
        <v>0</v>
      </c>
      <c r="E59" s="288"/>
      <c r="F59" s="88">
        <f>'Lista de precios'!C22</f>
        <v>4775.625</v>
      </c>
      <c r="G59" s="89">
        <f t="shared" si="2"/>
        <v>0</v>
      </c>
      <c r="H59" s="288"/>
      <c r="I59" s="88">
        <f>'Lista de precios'!E22</f>
        <v>0</v>
      </c>
      <c r="J59" s="98">
        <f t="shared" si="3"/>
        <v>0</v>
      </c>
      <c r="K59" s="288"/>
      <c r="L59" s="88">
        <f>'Lista de precios'!E22</f>
        <v>0</v>
      </c>
      <c r="M59" s="89">
        <f t="shared" si="4"/>
        <v>0</v>
      </c>
      <c r="N59" s="288"/>
      <c r="O59" s="88">
        <f>'Lista de precios'!G22</f>
        <v>0</v>
      </c>
      <c r="P59" s="98">
        <f t="shared" si="5"/>
        <v>0</v>
      </c>
      <c r="Q59" s="288"/>
      <c r="R59" s="88">
        <f>'Lista de precios'!G22</f>
        <v>0</v>
      </c>
      <c r="S59" s="89">
        <f t="shared" si="6"/>
        <v>0</v>
      </c>
      <c r="T59" s="288"/>
      <c r="U59" s="88">
        <f>'Lista de precios'!I22</f>
        <v>0</v>
      </c>
      <c r="V59" s="98">
        <f t="shared" si="7"/>
        <v>0</v>
      </c>
      <c r="W59" s="288"/>
      <c r="X59" s="88">
        <f t="shared" si="8"/>
        <v>0</v>
      </c>
      <c r="Y59" s="89">
        <f t="shared" si="9"/>
        <v>0</v>
      </c>
      <c r="Z59" s="288"/>
      <c r="AA59" s="88">
        <f>'Lista de precios'!K22</f>
        <v>0</v>
      </c>
      <c r="AB59" s="98">
        <f t="shared" si="10"/>
        <v>0</v>
      </c>
      <c r="AC59" s="288"/>
      <c r="AD59" s="88">
        <f t="shared" si="11"/>
        <v>0</v>
      </c>
      <c r="AE59" s="89">
        <f t="shared" si="12"/>
        <v>0</v>
      </c>
      <c r="AF59" s="288"/>
      <c r="AG59" s="88">
        <f>'Lista de precios'!M22</f>
        <v>0</v>
      </c>
      <c r="AH59" s="98">
        <f t="shared" si="13"/>
        <v>0</v>
      </c>
      <c r="AI59" s="288"/>
      <c r="AJ59" s="88">
        <f t="shared" si="14"/>
        <v>0</v>
      </c>
      <c r="AK59" s="89">
        <f t="shared" si="15"/>
        <v>0</v>
      </c>
    </row>
    <row r="60" spans="1:37" ht="15.75" customHeight="1">
      <c r="A60" s="287" t="s">
        <v>34</v>
      </c>
      <c r="B60" s="288"/>
      <c r="C60" s="88">
        <f>'Lista de precios'!C23</f>
        <v>4775.625</v>
      </c>
      <c r="D60" s="98">
        <f t="shared" si="1"/>
        <v>0</v>
      </c>
      <c r="E60" s="288"/>
      <c r="F60" s="88">
        <f>'Lista de precios'!C23</f>
        <v>4775.625</v>
      </c>
      <c r="G60" s="89">
        <f t="shared" si="2"/>
        <v>0</v>
      </c>
      <c r="H60" s="288"/>
      <c r="I60" s="88">
        <f>'Lista de precios'!E23</f>
        <v>0</v>
      </c>
      <c r="J60" s="98">
        <f t="shared" si="3"/>
        <v>0</v>
      </c>
      <c r="K60" s="288"/>
      <c r="L60" s="88">
        <f>'Lista de precios'!E23</f>
        <v>0</v>
      </c>
      <c r="M60" s="89">
        <f t="shared" si="4"/>
        <v>0</v>
      </c>
      <c r="N60" s="288"/>
      <c r="O60" s="88">
        <f>'Lista de precios'!G23</f>
        <v>0</v>
      </c>
      <c r="P60" s="98">
        <f t="shared" si="5"/>
        <v>0</v>
      </c>
      <c r="Q60" s="288"/>
      <c r="R60" s="88">
        <f>'Lista de precios'!G23</f>
        <v>0</v>
      </c>
      <c r="S60" s="89">
        <f t="shared" si="6"/>
        <v>0</v>
      </c>
      <c r="T60" s="288"/>
      <c r="U60" s="88">
        <f>'Lista de precios'!I23</f>
        <v>0</v>
      </c>
      <c r="V60" s="98">
        <f t="shared" si="7"/>
        <v>0</v>
      </c>
      <c r="W60" s="288"/>
      <c r="X60" s="88">
        <f t="shared" si="8"/>
        <v>0</v>
      </c>
      <c r="Y60" s="89">
        <f t="shared" si="9"/>
        <v>0</v>
      </c>
      <c r="Z60" s="288"/>
      <c r="AA60" s="88">
        <f>'Lista de precios'!K23</f>
        <v>0</v>
      </c>
      <c r="AB60" s="98">
        <f t="shared" si="10"/>
        <v>0</v>
      </c>
      <c r="AC60" s="288"/>
      <c r="AD60" s="88">
        <f t="shared" si="11"/>
        <v>0</v>
      </c>
      <c r="AE60" s="89">
        <f t="shared" si="12"/>
        <v>0</v>
      </c>
      <c r="AF60" s="288"/>
      <c r="AG60" s="88">
        <f>'Lista de precios'!M23</f>
        <v>0</v>
      </c>
      <c r="AH60" s="98">
        <f t="shared" si="13"/>
        <v>0</v>
      </c>
      <c r="AI60" s="288"/>
      <c r="AJ60" s="88">
        <f t="shared" si="14"/>
        <v>0</v>
      </c>
      <c r="AK60" s="89">
        <f t="shared" si="15"/>
        <v>0</v>
      </c>
    </row>
    <row r="61" spans="1:37" ht="15.75" customHeight="1">
      <c r="A61" s="287" t="s">
        <v>35</v>
      </c>
      <c r="B61" s="288"/>
      <c r="C61" s="88">
        <f>'Lista de precios'!C24</f>
        <v>4775.625</v>
      </c>
      <c r="D61" s="98">
        <f t="shared" si="1"/>
        <v>0</v>
      </c>
      <c r="E61" s="288"/>
      <c r="F61" s="88">
        <f>'Lista de precios'!C24</f>
        <v>4775.625</v>
      </c>
      <c r="G61" s="89">
        <f t="shared" si="2"/>
        <v>0</v>
      </c>
      <c r="H61" s="288"/>
      <c r="I61" s="88">
        <f>'Lista de precios'!E24</f>
        <v>0</v>
      </c>
      <c r="J61" s="98">
        <f t="shared" si="3"/>
        <v>0</v>
      </c>
      <c r="K61" s="288"/>
      <c r="L61" s="88">
        <f>'Lista de precios'!E24</f>
        <v>0</v>
      </c>
      <c r="M61" s="89">
        <f t="shared" si="4"/>
        <v>0</v>
      </c>
      <c r="N61" s="288"/>
      <c r="O61" s="88">
        <f>'Lista de precios'!G24</f>
        <v>0</v>
      </c>
      <c r="P61" s="98">
        <f t="shared" si="5"/>
        <v>0</v>
      </c>
      <c r="Q61" s="288"/>
      <c r="R61" s="88">
        <f>'Lista de precios'!G24</f>
        <v>0</v>
      </c>
      <c r="S61" s="89">
        <f t="shared" si="6"/>
        <v>0</v>
      </c>
      <c r="T61" s="288"/>
      <c r="U61" s="88">
        <f>'Lista de precios'!I24</f>
        <v>0</v>
      </c>
      <c r="V61" s="98">
        <f t="shared" si="7"/>
        <v>0</v>
      </c>
      <c r="W61" s="288"/>
      <c r="X61" s="88">
        <f t="shared" si="8"/>
        <v>0</v>
      </c>
      <c r="Y61" s="89">
        <f t="shared" si="9"/>
        <v>0</v>
      </c>
      <c r="Z61" s="288"/>
      <c r="AA61" s="88">
        <f>'Lista de precios'!K24</f>
        <v>0</v>
      </c>
      <c r="AB61" s="98">
        <f t="shared" si="10"/>
        <v>0</v>
      </c>
      <c r="AC61" s="288"/>
      <c r="AD61" s="88">
        <f t="shared" si="11"/>
        <v>0</v>
      </c>
      <c r="AE61" s="89">
        <f t="shared" si="12"/>
        <v>0</v>
      </c>
      <c r="AF61" s="288"/>
      <c r="AG61" s="88">
        <f>'Lista de precios'!M24</f>
        <v>0</v>
      </c>
      <c r="AH61" s="98">
        <f t="shared" si="13"/>
        <v>0</v>
      </c>
      <c r="AI61" s="288"/>
      <c r="AJ61" s="88">
        <f t="shared" si="14"/>
        <v>0</v>
      </c>
      <c r="AK61" s="89">
        <f t="shared" si="15"/>
        <v>0</v>
      </c>
    </row>
    <row r="62" spans="1:37" ht="15.75" customHeight="1">
      <c r="A62" s="287" t="s">
        <v>36</v>
      </c>
      <c r="B62" s="288"/>
      <c r="C62" s="88">
        <f>'Lista de precios'!C25</f>
        <v>1379.625</v>
      </c>
      <c r="D62" s="98">
        <f t="shared" si="1"/>
        <v>0</v>
      </c>
      <c r="E62" s="288"/>
      <c r="F62" s="88">
        <f>'Lista de precios'!C25</f>
        <v>1379.625</v>
      </c>
      <c r="G62" s="89">
        <f t="shared" si="2"/>
        <v>0</v>
      </c>
      <c r="H62" s="288"/>
      <c r="I62" s="88">
        <f>'Lista de precios'!E25</f>
        <v>0</v>
      </c>
      <c r="J62" s="98">
        <f t="shared" si="3"/>
        <v>0</v>
      </c>
      <c r="K62" s="288"/>
      <c r="L62" s="88">
        <f>'Lista de precios'!E25</f>
        <v>0</v>
      </c>
      <c r="M62" s="89">
        <f t="shared" si="4"/>
        <v>0</v>
      </c>
      <c r="N62" s="288"/>
      <c r="O62" s="88">
        <f>'Lista de precios'!G25</f>
        <v>0</v>
      </c>
      <c r="P62" s="98">
        <f t="shared" si="5"/>
        <v>0</v>
      </c>
      <c r="Q62" s="288"/>
      <c r="R62" s="88">
        <f>'Lista de precios'!G25</f>
        <v>0</v>
      </c>
      <c r="S62" s="89">
        <f t="shared" si="6"/>
        <v>0</v>
      </c>
      <c r="T62" s="288"/>
      <c r="U62" s="88">
        <f>'Lista de precios'!I25</f>
        <v>0</v>
      </c>
      <c r="V62" s="98">
        <f t="shared" si="7"/>
        <v>0</v>
      </c>
      <c r="W62" s="288"/>
      <c r="X62" s="88">
        <f t="shared" si="8"/>
        <v>0</v>
      </c>
      <c r="Y62" s="89">
        <f t="shared" si="9"/>
        <v>0</v>
      </c>
      <c r="Z62" s="288"/>
      <c r="AA62" s="88">
        <f>'Lista de precios'!K25</f>
        <v>0</v>
      </c>
      <c r="AB62" s="98">
        <f t="shared" si="10"/>
        <v>0</v>
      </c>
      <c r="AC62" s="288"/>
      <c r="AD62" s="88">
        <f t="shared" si="11"/>
        <v>0</v>
      </c>
      <c r="AE62" s="89">
        <f t="shared" si="12"/>
        <v>0</v>
      </c>
      <c r="AF62" s="288"/>
      <c r="AG62" s="88">
        <f>'Lista de precios'!M25</f>
        <v>0</v>
      </c>
      <c r="AH62" s="98">
        <f t="shared" si="13"/>
        <v>0</v>
      </c>
      <c r="AI62" s="288"/>
      <c r="AJ62" s="88">
        <f t="shared" si="14"/>
        <v>0</v>
      </c>
      <c r="AK62" s="89">
        <f t="shared" si="15"/>
        <v>0</v>
      </c>
    </row>
    <row r="63" spans="1:37" ht="15.75" customHeight="1">
      <c r="A63" s="287" t="s">
        <v>37</v>
      </c>
      <c r="B63" s="288"/>
      <c r="C63" s="88">
        <f>'Lista de precios'!C26</f>
        <v>2568.2249999999999</v>
      </c>
      <c r="D63" s="89">
        <f t="shared" si="1"/>
        <v>0</v>
      </c>
      <c r="E63" s="288"/>
      <c r="F63" s="88">
        <f>'Lista de precios'!C26</f>
        <v>2568.2249999999999</v>
      </c>
      <c r="G63" s="89">
        <f t="shared" si="2"/>
        <v>0</v>
      </c>
      <c r="H63" s="288"/>
      <c r="I63" s="88">
        <f>'Lista de precios'!E26</f>
        <v>0</v>
      </c>
      <c r="J63" s="89">
        <f t="shared" si="3"/>
        <v>0</v>
      </c>
      <c r="K63" s="288"/>
      <c r="L63" s="88">
        <f>'Lista de precios'!E26</f>
        <v>0</v>
      </c>
      <c r="M63" s="89">
        <f t="shared" si="4"/>
        <v>0</v>
      </c>
      <c r="N63" s="288"/>
      <c r="O63" s="88">
        <f>'Lista de precios'!G26</f>
        <v>0</v>
      </c>
      <c r="P63" s="89">
        <f t="shared" si="5"/>
        <v>0</v>
      </c>
      <c r="Q63" s="288"/>
      <c r="R63" s="88">
        <f>'Lista de precios'!G26</f>
        <v>0</v>
      </c>
      <c r="S63" s="89">
        <f t="shared" si="6"/>
        <v>0</v>
      </c>
      <c r="T63" s="288"/>
      <c r="U63" s="88">
        <f>'Lista de precios'!I26</f>
        <v>0</v>
      </c>
      <c r="V63" s="89">
        <f t="shared" si="7"/>
        <v>0</v>
      </c>
      <c r="W63" s="288"/>
      <c r="X63" s="88">
        <f t="shared" si="8"/>
        <v>0</v>
      </c>
      <c r="Y63" s="89">
        <f t="shared" si="9"/>
        <v>0</v>
      </c>
      <c r="Z63" s="288"/>
      <c r="AA63" s="88">
        <f>'Lista de precios'!K26</f>
        <v>0</v>
      </c>
      <c r="AB63" s="89">
        <f t="shared" si="10"/>
        <v>0</v>
      </c>
      <c r="AC63" s="288"/>
      <c r="AD63" s="88">
        <f t="shared" si="11"/>
        <v>0</v>
      </c>
      <c r="AE63" s="89">
        <f t="shared" si="12"/>
        <v>0</v>
      </c>
      <c r="AF63" s="288"/>
      <c r="AG63" s="88">
        <f>'Lista de precios'!M26</f>
        <v>0</v>
      </c>
      <c r="AH63" s="89">
        <f t="shared" si="13"/>
        <v>0</v>
      </c>
      <c r="AI63" s="288"/>
      <c r="AJ63" s="88">
        <f t="shared" si="14"/>
        <v>0</v>
      </c>
      <c r="AK63" s="89">
        <f t="shared" si="15"/>
        <v>0</v>
      </c>
    </row>
    <row r="64" spans="1:37" ht="15.75" customHeight="1">
      <c r="A64" s="287" t="s">
        <v>38</v>
      </c>
      <c r="B64" s="288"/>
      <c r="C64" s="88">
        <f>'Lista de precios'!C27</f>
        <v>51258.375</v>
      </c>
      <c r="D64" s="89">
        <f t="shared" si="1"/>
        <v>0</v>
      </c>
      <c r="E64" s="288"/>
      <c r="F64" s="88">
        <f>'Lista de precios'!C27</f>
        <v>51258.375</v>
      </c>
      <c r="G64" s="89">
        <f t="shared" si="2"/>
        <v>0</v>
      </c>
      <c r="H64" s="288"/>
      <c r="I64" s="88">
        <f>'Lista de precios'!E27</f>
        <v>0</v>
      </c>
      <c r="J64" s="89">
        <f t="shared" si="3"/>
        <v>0</v>
      </c>
      <c r="K64" s="288"/>
      <c r="L64" s="88">
        <f>'Lista de precios'!E27</f>
        <v>0</v>
      </c>
      <c r="M64" s="89">
        <f t="shared" si="4"/>
        <v>0</v>
      </c>
      <c r="N64" s="288"/>
      <c r="O64" s="88">
        <f>'Lista de precios'!G27</f>
        <v>0</v>
      </c>
      <c r="P64" s="89">
        <f t="shared" si="5"/>
        <v>0</v>
      </c>
      <c r="Q64" s="288"/>
      <c r="R64" s="88">
        <f>'Lista de precios'!G27</f>
        <v>0</v>
      </c>
      <c r="S64" s="89">
        <f t="shared" si="6"/>
        <v>0</v>
      </c>
      <c r="T64" s="288"/>
      <c r="U64" s="88">
        <f>'Lista de precios'!I27</f>
        <v>0</v>
      </c>
      <c r="V64" s="89">
        <f t="shared" si="7"/>
        <v>0</v>
      </c>
      <c r="W64" s="288"/>
      <c r="X64" s="88">
        <f t="shared" si="8"/>
        <v>0</v>
      </c>
      <c r="Y64" s="89">
        <f t="shared" si="9"/>
        <v>0</v>
      </c>
      <c r="Z64" s="288"/>
      <c r="AA64" s="88">
        <f>'Lista de precios'!K27</f>
        <v>0</v>
      </c>
      <c r="AB64" s="89">
        <f t="shared" si="10"/>
        <v>0</v>
      </c>
      <c r="AC64" s="288"/>
      <c r="AD64" s="88">
        <f t="shared" si="11"/>
        <v>0</v>
      </c>
      <c r="AE64" s="89">
        <f t="shared" si="12"/>
        <v>0</v>
      </c>
      <c r="AF64" s="288"/>
      <c r="AG64" s="88">
        <f>'Lista de precios'!M27</f>
        <v>0</v>
      </c>
      <c r="AH64" s="89">
        <f t="shared" si="13"/>
        <v>0</v>
      </c>
      <c r="AI64" s="288"/>
      <c r="AJ64" s="88">
        <f t="shared" si="14"/>
        <v>0</v>
      </c>
      <c r="AK64" s="89">
        <f t="shared" si="15"/>
        <v>0</v>
      </c>
    </row>
    <row r="65" spans="1:37" ht="15.75" customHeight="1">
      <c r="A65" s="287" t="s">
        <v>39</v>
      </c>
      <c r="B65" s="288"/>
      <c r="C65" s="88">
        <f>'Lista de precios'!C28</f>
        <v>700.42500000000007</v>
      </c>
      <c r="D65" s="89">
        <f t="shared" si="1"/>
        <v>0</v>
      </c>
      <c r="E65" s="288"/>
      <c r="F65" s="88">
        <f>'Lista de precios'!C28</f>
        <v>700.42500000000007</v>
      </c>
      <c r="G65" s="89">
        <f t="shared" si="2"/>
        <v>0</v>
      </c>
      <c r="H65" s="288"/>
      <c r="I65" s="88">
        <f>'Lista de precios'!E28</f>
        <v>0</v>
      </c>
      <c r="J65" s="89">
        <f t="shared" si="3"/>
        <v>0</v>
      </c>
      <c r="K65" s="288"/>
      <c r="L65" s="88">
        <f>'Lista de precios'!E28</f>
        <v>0</v>
      </c>
      <c r="M65" s="89">
        <f t="shared" si="4"/>
        <v>0</v>
      </c>
      <c r="N65" s="288"/>
      <c r="O65" s="88">
        <f>'Lista de precios'!G28</f>
        <v>0</v>
      </c>
      <c r="P65" s="89">
        <f t="shared" si="5"/>
        <v>0</v>
      </c>
      <c r="Q65" s="288"/>
      <c r="R65" s="88">
        <f>'Lista de precios'!G28</f>
        <v>0</v>
      </c>
      <c r="S65" s="89">
        <f t="shared" si="6"/>
        <v>0</v>
      </c>
      <c r="T65" s="288"/>
      <c r="U65" s="88">
        <f>'Lista de precios'!I28</f>
        <v>0</v>
      </c>
      <c r="V65" s="89">
        <f t="shared" si="7"/>
        <v>0</v>
      </c>
      <c r="W65" s="288"/>
      <c r="X65" s="88">
        <f t="shared" si="8"/>
        <v>0</v>
      </c>
      <c r="Y65" s="89">
        <f t="shared" si="9"/>
        <v>0</v>
      </c>
      <c r="Z65" s="288"/>
      <c r="AA65" s="88">
        <f>'Lista de precios'!K28</f>
        <v>0</v>
      </c>
      <c r="AB65" s="89">
        <f t="shared" si="10"/>
        <v>0</v>
      </c>
      <c r="AC65" s="288"/>
      <c r="AD65" s="88">
        <f t="shared" si="11"/>
        <v>0</v>
      </c>
      <c r="AE65" s="89">
        <f t="shared" si="12"/>
        <v>0</v>
      </c>
      <c r="AF65" s="288"/>
      <c r="AG65" s="88">
        <f>'Lista de precios'!M28</f>
        <v>0</v>
      </c>
      <c r="AH65" s="89">
        <f t="shared" si="13"/>
        <v>0</v>
      </c>
      <c r="AI65" s="288"/>
      <c r="AJ65" s="88">
        <f t="shared" si="14"/>
        <v>0</v>
      </c>
      <c r="AK65" s="89">
        <f t="shared" si="15"/>
        <v>0</v>
      </c>
    </row>
    <row r="66" spans="1:37" ht="15.75" customHeight="1">
      <c r="A66" s="287" t="s">
        <v>40</v>
      </c>
      <c r="B66" s="288"/>
      <c r="C66" s="88">
        <f>'Lista de precios'!C29</f>
        <v>26000.625</v>
      </c>
      <c r="D66" s="89">
        <f t="shared" si="1"/>
        <v>0</v>
      </c>
      <c r="E66" s="288"/>
      <c r="F66" s="88">
        <f>'Lista de precios'!C29</f>
        <v>26000.625</v>
      </c>
      <c r="G66" s="89">
        <f t="shared" si="2"/>
        <v>0</v>
      </c>
      <c r="H66" s="288"/>
      <c r="I66" s="88">
        <f>'Lista de precios'!E29</f>
        <v>0</v>
      </c>
      <c r="J66" s="89">
        <f t="shared" si="3"/>
        <v>0</v>
      </c>
      <c r="K66" s="288"/>
      <c r="L66" s="88">
        <f>'Lista de precios'!E29</f>
        <v>0</v>
      </c>
      <c r="M66" s="89">
        <f t="shared" si="4"/>
        <v>0</v>
      </c>
      <c r="N66" s="288"/>
      <c r="O66" s="88">
        <f>'Lista de precios'!G29</f>
        <v>0</v>
      </c>
      <c r="P66" s="89">
        <f t="shared" si="5"/>
        <v>0</v>
      </c>
      <c r="Q66" s="288"/>
      <c r="R66" s="88">
        <f>'Lista de precios'!G29</f>
        <v>0</v>
      </c>
      <c r="S66" s="89">
        <f t="shared" si="6"/>
        <v>0</v>
      </c>
      <c r="T66" s="288"/>
      <c r="U66" s="88">
        <f>'Lista de precios'!I29</f>
        <v>0</v>
      </c>
      <c r="V66" s="89">
        <f t="shared" si="7"/>
        <v>0</v>
      </c>
      <c r="W66" s="288"/>
      <c r="X66" s="88">
        <f t="shared" si="8"/>
        <v>0</v>
      </c>
      <c r="Y66" s="89">
        <f t="shared" si="9"/>
        <v>0</v>
      </c>
      <c r="Z66" s="288"/>
      <c r="AA66" s="88">
        <f>'Lista de precios'!K29</f>
        <v>0</v>
      </c>
      <c r="AB66" s="89">
        <f t="shared" si="10"/>
        <v>0</v>
      </c>
      <c r="AC66" s="288"/>
      <c r="AD66" s="88">
        <f t="shared" si="11"/>
        <v>0</v>
      </c>
      <c r="AE66" s="89">
        <f t="shared" si="12"/>
        <v>0</v>
      </c>
      <c r="AF66" s="288"/>
      <c r="AG66" s="88">
        <f>'Lista de precios'!M29</f>
        <v>0</v>
      </c>
      <c r="AH66" s="89">
        <f t="shared" si="13"/>
        <v>0</v>
      </c>
      <c r="AI66" s="288"/>
      <c r="AJ66" s="88">
        <f t="shared" si="14"/>
        <v>0</v>
      </c>
      <c r="AK66" s="89">
        <f t="shared" si="15"/>
        <v>0</v>
      </c>
    </row>
    <row r="67" spans="1:37" ht="15.75" customHeight="1">
      <c r="A67" s="28" t="s">
        <v>41</v>
      </c>
      <c r="B67" s="290"/>
      <c r="C67" s="88">
        <f>'Lista de precios'!C30</f>
        <v>711.03750000000002</v>
      </c>
      <c r="D67" s="89">
        <f t="shared" si="1"/>
        <v>0</v>
      </c>
      <c r="E67" s="290"/>
      <c r="F67" s="88">
        <f>'Lista de precios'!C30</f>
        <v>711.03750000000002</v>
      </c>
      <c r="G67" s="89">
        <f t="shared" si="2"/>
        <v>0</v>
      </c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105"/>
      <c r="T67" s="290"/>
      <c r="U67" s="104"/>
      <c r="V67" s="105"/>
      <c r="W67" s="290"/>
      <c r="X67" s="104"/>
      <c r="Y67" s="105"/>
      <c r="Z67" s="290"/>
      <c r="AA67" s="104"/>
      <c r="AB67" s="105"/>
      <c r="AC67" s="131"/>
      <c r="AD67" s="129"/>
      <c r="AE67" s="105"/>
      <c r="AF67" s="290"/>
      <c r="AG67" s="104"/>
      <c r="AH67" s="105"/>
      <c r="AI67" s="290"/>
      <c r="AJ67" s="104"/>
      <c r="AK67" s="105"/>
    </row>
    <row r="68" spans="1:37" ht="15.75" customHeight="1">
      <c r="A68" s="31" t="s">
        <v>42</v>
      </c>
      <c r="B68" s="290"/>
      <c r="C68" s="88">
        <f>'Lista de precios'!C31</f>
        <v>849</v>
      </c>
      <c r="D68" s="89">
        <f t="shared" si="1"/>
        <v>0</v>
      </c>
      <c r="E68" s="290"/>
      <c r="F68" s="88">
        <f>'Lista de precios'!C31</f>
        <v>849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105"/>
      <c r="T68" s="290"/>
      <c r="U68" s="104"/>
      <c r="V68" s="105"/>
      <c r="W68" s="290"/>
      <c r="X68" s="104"/>
      <c r="Y68" s="105"/>
      <c r="Z68" s="290"/>
      <c r="AA68" s="104"/>
      <c r="AB68" s="105"/>
      <c r="AC68" s="131"/>
      <c r="AD68" s="129"/>
      <c r="AE68" s="105"/>
      <c r="AF68" s="290"/>
      <c r="AG68" s="104"/>
      <c r="AH68" s="105"/>
      <c r="AI68" s="290"/>
      <c r="AJ68" s="104"/>
      <c r="AK68" s="105"/>
    </row>
    <row r="69" spans="1:37" ht="15.75" customHeight="1">
      <c r="A69" s="235" t="s">
        <v>43</v>
      </c>
      <c r="B69" s="290"/>
      <c r="C69" s="88">
        <f>'Lista de precios'!C32</f>
        <v>530.625</v>
      </c>
      <c r="D69" s="89">
        <f t="shared" si="1"/>
        <v>0</v>
      </c>
      <c r="E69" s="290"/>
      <c r="F69" s="88">
        <f>'Lista de precios'!C32</f>
        <v>530.625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105"/>
      <c r="T69" s="290"/>
      <c r="U69" s="104"/>
      <c r="V69" s="105"/>
      <c r="W69" s="290"/>
      <c r="X69" s="104"/>
      <c r="Y69" s="105"/>
      <c r="Z69" s="290"/>
      <c r="AA69" s="104"/>
      <c r="AB69" s="105"/>
      <c r="AC69" s="131"/>
      <c r="AD69" s="129"/>
      <c r="AE69" s="105"/>
      <c r="AF69" s="290"/>
      <c r="AG69" s="104"/>
      <c r="AH69" s="105"/>
      <c r="AI69" s="290"/>
      <c r="AJ69" s="104"/>
      <c r="AK69" s="105"/>
    </row>
    <row r="70" spans="1:37" ht="15.75" customHeight="1">
      <c r="A70" s="31" t="s">
        <v>44</v>
      </c>
      <c r="B70" s="290"/>
      <c r="C70" s="88">
        <f>'Lista de precios'!C33</f>
        <v>1061.25</v>
      </c>
      <c r="D70" s="89">
        <f t="shared" si="1"/>
        <v>0</v>
      </c>
      <c r="E70" s="290"/>
      <c r="F70" s="88">
        <f>'Lista de precios'!C33</f>
        <v>1061.25</v>
      </c>
      <c r="G70" s="89">
        <f t="shared" si="2"/>
        <v>0</v>
      </c>
      <c r="H70" s="290"/>
      <c r="I70" s="104"/>
      <c r="J70" s="105"/>
      <c r="K70" s="290"/>
      <c r="L70" s="104"/>
      <c r="M70" s="105"/>
      <c r="N70" s="290"/>
      <c r="O70" s="104"/>
      <c r="P70" s="105"/>
      <c r="Q70" s="290"/>
      <c r="R70" s="104"/>
      <c r="S70" s="105"/>
      <c r="T70" s="290"/>
      <c r="U70" s="104"/>
      <c r="V70" s="105"/>
      <c r="W70" s="290"/>
      <c r="X70" s="104"/>
      <c r="Y70" s="105"/>
      <c r="Z70" s="290"/>
      <c r="AA70" s="104"/>
      <c r="AB70" s="105"/>
      <c r="AC70" s="131"/>
      <c r="AD70" s="129"/>
      <c r="AE70" s="105"/>
      <c r="AF70" s="290"/>
      <c r="AG70" s="104"/>
      <c r="AH70" s="105"/>
      <c r="AI70" s="290"/>
      <c r="AJ70" s="104"/>
      <c r="AK70" s="105"/>
    </row>
    <row r="71" spans="1:37" ht="15.75" customHeight="1">
      <c r="A71" s="291" t="s">
        <v>161</v>
      </c>
      <c r="B71" s="288"/>
      <c r="C71" s="88">
        <f>'Lista de precios'!C34</f>
        <v>3576.4124999999999</v>
      </c>
      <c r="D71" s="89">
        <f t="shared" si="1"/>
        <v>0</v>
      </c>
      <c r="E71" s="288"/>
      <c r="F71" s="88">
        <f>'Lista de precios'!C34</f>
        <v>3576.4124999999999</v>
      </c>
      <c r="G71" s="89">
        <f t="shared" si="2"/>
        <v>0</v>
      </c>
      <c r="H71" s="288"/>
      <c r="I71" s="88"/>
      <c r="J71" s="89"/>
      <c r="K71" s="288"/>
      <c r="L71" s="88"/>
      <c r="M71" s="89"/>
      <c r="N71" s="288"/>
      <c r="O71" s="88"/>
      <c r="P71" s="89"/>
      <c r="Q71" s="288"/>
      <c r="R71" s="88"/>
      <c r="S71" s="89"/>
      <c r="T71" s="288"/>
      <c r="U71" s="88">
        <f>'Lista de precios'!I30</f>
        <v>0</v>
      </c>
      <c r="V71" s="89">
        <f>T71*U71</f>
        <v>0</v>
      </c>
      <c r="W71" s="288"/>
      <c r="X71" s="88">
        <f>U71</f>
        <v>0</v>
      </c>
      <c r="Y71" s="89">
        <f>X71*W71</f>
        <v>0</v>
      </c>
      <c r="Z71" s="288"/>
      <c r="AA71" s="88"/>
      <c r="AB71" s="89">
        <f>Z71*AA71</f>
        <v>0</v>
      </c>
      <c r="AC71" s="289"/>
      <c r="AD71" s="292"/>
      <c r="AE71" s="89">
        <f>AD71*AC71</f>
        <v>0</v>
      </c>
      <c r="AF71" s="288"/>
      <c r="AG71" s="88">
        <f>'Lista de precios'!M30</f>
        <v>0</v>
      </c>
      <c r="AH71" s="89">
        <f>AF71*AG71</f>
        <v>0</v>
      </c>
      <c r="AI71" s="288"/>
      <c r="AJ71" s="88">
        <f>AG71</f>
        <v>0</v>
      </c>
      <c r="AK71" s="89">
        <f>AJ71*AI71</f>
        <v>0</v>
      </c>
    </row>
    <row r="72" spans="1:37" ht="15.75" customHeight="1">
      <c r="A72" s="293" t="s">
        <v>96</v>
      </c>
      <c r="B72" s="290"/>
      <c r="C72" s="294"/>
      <c r="D72" s="236">
        <f>SUM(D44:D71)</f>
        <v>0</v>
      </c>
      <c r="E72" s="295"/>
      <c r="F72" s="296"/>
      <c r="G72" s="237">
        <f>SUM(G44:G71)</f>
        <v>4924.2</v>
      </c>
      <c r="H72" s="290"/>
      <c r="I72" s="294"/>
      <c r="J72" s="236">
        <f>SUM(J44:J71)</f>
        <v>0</v>
      </c>
      <c r="K72" s="295"/>
      <c r="L72" s="296"/>
      <c r="M72" s="237">
        <f>SUM(M44:M71)</f>
        <v>0</v>
      </c>
      <c r="N72" s="290"/>
      <c r="O72" s="294"/>
      <c r="P72" s="236">
        <f>SUM(P44:P71)</f>
        <v>0</v>
      </c>
      <c r="Q72" s="295"/>
      <c r="R72" s="296"/>
      <c r="S72" s="237">
        <f>SUM(S44:S71)</f>
        <v>0</v>
      </c>
      <c r="T72" s="290"/>
      <c r="U72" s="294"/>
      <c r="V72" s="236">
        <f>SUM(V44:V71)</f>
        <v>0</v>
      </c>
      <c r="W72" s="295"/>
      <c r="X72" s="296"/>
      <c r="Y72" s="237">
        <f>SUM(Y44:Y71)</f>
        <v>0</v>
      </c>
      <c r="Z72" s="290"/>
      <c r="AA72" s="294"/>
      <c r="AB72" s="236">
        <f>SUM(AB44:AB71)</f>
        <v>0</v>
      </c>
      <c r="AC72" s="295"/>
      <c r="AD72" s="296"/>
      <c r="AE72" s="237">
        <f>SUM(AE44:AE71)</f>
        <v>0</v>
      </c>
      <c r="AF72" s="290"/>
      <c r="AG72" s="294"/>
      <c r="AH72" s="236">
        <f>SUM(AH44:AH71)</f>
        <v>0</v>
      </c>
      <c r="AI72" s="295"/>
      <c r="AJ72" s="296"/>
      <c r="AK72" s="237">
        <f>SUM(AK44:AK71)</f>
        <v>0</v>
      </c>
    </row>
    <row r="73" spans="1:37" ht="15.75" customHeight="1">
      <c r="A73" s="297" t="s">
        <v>97</v>
      </c>
      <c r="B73" s="456">
        <f>D72+G72</f>
        <v>4924.2</v>
      </c>
      <c r="C73" s="413"/>
      <c r="D73" s="413"/>
      <c r="E73" s="413"/>
      <c r="F73" s="413"/>
      <c r="G73" s="401"/>
      <c r="H73" s="456">
        <f>J72+M72</f>
        <v>0</v>
      </c>
      <c r="I73" s="413"/>
      <c r="J73" s="413"/>
      <c r="K73" s="413"/>
      <c r="L73" s="413"/>
      <c r="M73" s="401"/>
      <c r="N73" s="456">
        <f>P72+S72</f>
        <v>0</v>
      </c>
      <c r="O73" s="413"/>
      <c r="P73" s="413"/>
      <c r="Q73" s="413"/>
      <c r="R73" s="413"/>
      <c r="S73" s="401"/>
      <c r="T73" s="456">
        <f>V72+Y72</f>
        <v>0</v>
      </c>
      <c r="U73" s="413"/>
      <c r="V73" s="413"/>
      <c r="W73" s="413"/>
      <c r="X73" s="413"/>
      <c r="Y73" s="401"/>
      <c r="Z73" s="456">
        <f>AB72+AE72</f>
        <v>0</v>
      </c>
      <c r="AA73" s="413"/>
      <c r="AB73" s="413"/>
      <c r="AC73" s="413"/>
      <c r="AD73" s="413"/>
      <c r="AE73" s="401"/>
      <c r="AF73" s="456">
        <f>AH72+AK72</f>
        <v>0</v>
      </c>
      <c r="AG73" s="413"/>
      <c r="AH73" s="413"/>
      <c r="AI73" s="413"/>
      <c r="AJ73" s="413"/>
      <c r="AK73" s="40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33" priority="1" operator="lessThan">
      <formula>0</formula>
    </cfRule>
  </conditionalFormatting>
  <conditionalFormatting sqref="A1:A66 B1:AK1020 A71:A1020">
    <cfRule type="cellIs" dxfId="3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1018"/>
  <sheetViews>
    <sheetView topLeftCell="B1" workbookViewId="0">
      <selection activeCell="H1" sqref="H1:AN1048576"/>
    </sheetView>
  </sheetViews>
  <sheetFormatPr baseColWidth="10" defaultColWidth="14.42578125" defaultRowHeight="15" customHeight="1"/>
  <cols>
    <col min="1" max="1" width="38" customWidth="1"/>
    <col min="2" max="7" width="10.5703125" customWidth="1"/>
    <col min="8" max="13" width="10.5703125" hidden="1" customWidth="1"/>
    <col min="14" max="37" width="10.7109375" hidden="1" customWidth="1"/>
    <col min="38" max="40" width="0" hidden="1" customWidth="1"/>
  </cols>
  <sheetData>
    <row r="1" spans="1:37">
      <c r="A1" s="464" t="s">
        <v>162</v>
      </c>
      <c r="B1" s="420"/>
      <c r="C1" s="42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21"/>
      <c r="B2" s="396"/>
      <c r="C2" s="39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70" t="s">
        <v>114</v>
      </c>
      <c r="B4" s="465" t="s">
        <v>10</v>
      </c>
      <c r="C4" s="415"/>
      <c r="D4" s="416"/>
      <c r="E4" s="465" t="s">
        <v>11</v>
      </c>
      <c r="F4" s="415"/>
      <c r="G4" s="416"/>
      <c r="H4" s="465" t="s">
        <v>12</v>
      </c>
      <c r="I4" s="415"/>
      <c r="J4" s="416"/>
      <c r="K4" s="465" t="s">
        <v>13</v>
      </c>
      <c r="L4" s="415"/>
      <c r="M4" s="416"/>
      <c r="N4" s="465" t="s">
        <v>14</v>
      </c>
      <c r="O4" s="415"/>
      <c r="P4" s="416"/>
      <c r="Q4" s="465" t="s">
        <v>15</v>
      </c>
      <c r="R4" s="415"/>
      <c r="S4" s="41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2"/>
      <c r="B5" s="449" t="s">
        <v>115</v>
      </c>
      <c r="C5" s="467" t="s">
        <v>116</v>
      </c>
      <c r="D5" s="468" t="s">
        <v>117</v>
      </c>
      <c r="E5" s="449" t="s">
        <v>115</v>
      </c>
      <c r="F5" s="467" t="s">
        <v>116</v>
      </c>
      <c r="G5" s="468" t="s">
        <v>117</v>
      </c>
      <c r="H5" s="449" t="s">
        <v>115</v>
      </c>
      <c r="I5" s="467" t="s">
        <v>116</v>
      </c>
      <c r="J5" s="468" t="s">
        <v>117</v>
      </c>
      <c r="K5" s="449" t="s">
        <v>115</v>
      </c>
      <c r="L5" s="467" t="s">
        <v>116</v>
      </c>
      <c r="M5" s="468" t="s">
        <v>117</v>
      </c>
      <c r="N5" s="449" t="s">
        <v>115</v>
      </c>
      <c r="O5" s="467" t="s">
        <v>116</v>
      </c>
      <c r="P5" s="468" t="s">
        <v>117</v>
      </c>
      <c r="Q5" s="449" t="s">
        <v>115</v>
      </c>
      <c r="R5" s="467" t="s">
        <v>116</v>
      </c>
      <c r="S5" s="468" t="s">
        <v>117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53"/>
      <c r="B6" s="450"/>
      <c r="C6" s="446"/>
      <c r="D6" s="448"/>
      <c r="E6" s="450"/>
      <c r="F6" s="446"/>
      <c r="G6" s="448"/>
      <c r="H6" s="450"/>
      <c r="I6" s="446"/>
      <c r="J6" s="448"/>
      <c r="K6" s="450"/>
      <c r="L6" s="446"/>
      <c r="M6" s="448"/>
      <c r="N6" s="450"/>
      <c r="O6" s="446"/>
      <c r="P6" s="448"/>
      <c r="Q6" s="450"/>
      <c r="R6" s="446"/>
      <c r="S6" s="448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9" t="s">
        <v>118</v>
      </c>
      <c r="B7" s="190"/>
      <c r="C7" s="191"/>
      <c r="D7" s="192">
        <v>-109227.5213358718</v>
      </c>
      <c r="E7" s="193"/>
      <c r="F7" s="191"/>
      <c r="G7" s="192">
        <f>D15</f>
        <v>-32985.561303948271</v>
      </c>
      <c r="H7" s="193"/>
      <c r="I7" s="191"/>
      <c r="J7" s="194" t="e">
        <f>G16*'Lista de precios'!E4</f>
        <v>#DIV/0!</v>
      </c>
      <c r="K7" s="193"/>
      <c r="L7" s="191"/>
      <c r="M7" s="192" t="e">
        <f>J16*'Lista de precios'!I4</f>
        <v>#DIV/0!</v>
      </c>
      <c r="N7" s="193"/>
      <c r="O7" s="191"/>
      <c r="P7" s="192" t="e">
        <f>M16*'Lista de precios'!K4</f>
        <v>#DIV/0!</v>
      </c>
      <c r="Q7" s="193"/>
      <c r="R7" s="191"/>
      <c r="S7" s="298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61" t="s">
        <v>115</v>
      </c>
      <c r="B8" s="193">
        <f>C32</f>
        <v>87340</v>
      </c>
      <c r="C8" s="196"/>
      <c r="D8" s="192"/>
      <c r="E8" s="193">
        <f>E32</f>
        <v>0</v>
      </c>
      <c r="F8" s="196"/>
      <c r="G8" s="192"/>
      <c r="H8" s="193">
        <f>G32</f>
        <v>0</v>
      </c>
      <c r="I8" s="196"/>
      <c r="J8" s="192"/>
      <c r="K8" s="193">
        <f>I32</f>
        <v>0</v>
      </c>
      <c r="L8" s="196"/>
      <c r="M8" s="192"/>
      <c r="N8" s="193">
        <f>K32</f>
        <v>0</v>
      </c>
      <c r="O8" s="196"/>
      <c r="P8" s="192"/>
      <c r="Q8" s="193">
        <f>M32</f>
        <v>0</v>
      </c>
      <c r="R8" s="196"/>
      <c r="S8" s="19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44" t="s">
        <v>150</v>
      </c>
      <c r="B9" s="198"/>
      <c r="C9" s="199"/>
      <c r="D9" s="200">
        <f>(D7+B8)/1032.5</f>
        <v>-21.198567879778984</v>
      </c>
      <c r="E9" s="198"/>
      <c r="F9" s="199"/>
      <c r="G9" s="200">
        <f>(G7+E8)/'Lista de precios'!C4</f>
        <v>-31.081800993119689</v>
      </c>
      <c r="H9" s="198"/>
      <c r="I9" s="199"/>
      <c r="J9" s="200" t="e">
        <f>(J7+H8)/'Lista de precios'!E4</f>
        <v>#DIV/0!</v>
      </c>
      <c r="K9" s="198"/>
      <c r="L9" s="199"/>
      <c r="M9" s="200" t="e">
        <f>(M7+K8)/'Lista de precios'!G4</f>
        <v>#DIV/0!</v>
      </c>
      <c r="N9" s="198"/>
      <c r="O9" s="199"/>
      <c r="P9" s="200" t="e">
        <f>(P7+N8)/'Lista de precios'!I4</f>
        <v>#DIV/0!</v>
      </c>
      <c r="Q9" s="198"/>
      <c r="R9" s="199"/>
      <c r="S9" s="200" t="e">
        <f>(S7+Q8)/'Lista de precios'!K4</f>
        <v>#DIV/0!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</row>
    <row r="10" spans="1:37">
      <c r="A10" s="195" t="s">
        <v>121</v>
      </c>
      <c r="B10" s="202"/>
      <c r="C10" s="203"/>
      <c r="D10" s="204">
        <f>D9*'Lista de precios'!C4</f>
        <v>-22496.980162415446</v>
      </c>
      <c r="E10" s="202"/>
      <c r="F10" s="203"/>
      <c r="G10" s="204">
        <f>G9*'Lista de precios'!E4</f>
        <v>0</v>
      </c>
      <c r="H10" s="202"/>
      <c r="I10" s="203"/>
      <c r="J10" s="204" t="e">
        <f>J9*'Lista de precios'!G4</f>
        <v>#DIV/0!</v>
      </c>
      <c r="K10" s="202"/>
      <c r="L10" s="203"/>
      <c r="M10" s="204" t="e">
        <f>M9*'Lista de precios'!I4</f>
        <v>#DIV/0!</v>
      </c>
      <c r="N10" s="202"/>
      <c r="O10" s="203"/>
      <c r="P10" s="204" t="e">
        <f>P9*'Lista de precios'!K4</f>
        <v>#DIV/0!</v>
      </c>
      <c r="Q10" s="202"/>
      <c r="R10" s="203"/>
      <c r="S10" s="204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9" t="s">
        <v>122</v>
      </c>
      <c r="B11" s="193"/>
      <c r="C11" s="206">
        <f>B71</f>
        <v>8065.5</v>
      </c>
      <c r="D11" s="192"/>
      <c r="E11" s="193"/>
      <c r="F11" s="206">
        <f>H71</f>
        <v>0</v>
      </c>
      <c r="G11" s="192"/>
      <c r="H11" s="193"/>
      <c r="I11" s="206">
        <f>N71</f>
        <v>0</v>
      </c>
      <c r="J11" s="192"/>
      <c r="K11" s="193"/>
      <c r="L11" s="206">
        <f>T71</f>
        <v>0</v>
      </c>
      <c r="M11" s="192"/>
      <c r="N11" s="193"/>
      <c r="O11" s="206">
        <f>Z71</f>
        <v>0</v>
      </c>
      <c r="P11" s="192"/>
      <c r="Q11" s="193"/>
      <c r="R11" s="206">
        <f>AF71</f>
        <v>0</v>
      </c>
      <c r="S11" s="19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65" t="s">
        <v>123</v>
      </c>
      <c r="B12" s="193"/>
      <c r="C12" s="206">
        <f>CULTIVO!D51</f>
        <v>2423.0811415328226</v>
      </c>
      <c r="D12" s="192"/>
      <c r="E12" s="193"/>
      <c r="F12" s="206" t="e">
        <f>CULTIVO!G51</f>
        <v>#DIV/0!</v>
      </c>
      <c r="G12" s="192"/>
      <c r="H12" s="193"/>
      <c r="I12" s="206" t="e">
        <f>CULTIVO!J51</f>
        <v>#DIV/0!</v>
      </c>
      <c r="J12" s="192"/>
      <c r="K12" s="193"/>
      <c r="L12" s="206" t="e">
        <f>CULTIVO!M51</f>
        <v>#DIV/0!</v>
      </c>
      <c r="M12" s="192"/>
      <c r="N12" s="193"/>
      <c r="O12" s="206" t="e">
        <f>CULTIVO!P51</f>
        <v>#DIV/0!</v>
      </c>
      <c r="P12" s="192"/>
      <c r="Q12" s="193"/>
      <c r="R12" s="206" t="e">
        <f>CULTIVO!S51</f>
        <v>#DIV/0!</v>
      </c>
      <c r="S12" s="19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8" t="s">
        <v>124</v>
      </c>
      <c r="B13" s="193"/>
      <c r="C13" s="206">
        <f>CULTIVO!D76</f>
        <v>0</v>
      </c>
      <c r="D13" s="192"/>
      <c r="E13" s="193"/>
      <c r="F13" s="206">
        <f>CULTIVO!G75</f>
        <v>0</v>
      </c>
      <c r="G13" s="192"/>
      <c r="H13" s="193"/>
      <c r="I13" s="264">
        <f>CULTIVO!J75</f>
        <v>0</v>
      </c>
      <c r="J13" s="192"/>
      <c r="K13" s="193"/>
      <c r="L13" s="206">
        <f>CULTIVO!M75</f>
        <v>0</v>
      </c>
      <c r="M13" s="192"/>
      <c r="N13" s="193"/>
      <c r="O13" s="206">
        <f>CULTIVO!P75</f>
        <v>0</v>
      </c>
      <c r="P13" s="192"/>
      <c r="Q13" s="193"/>
      <c r="R13" s="206">
        <f>CULTIVO!S75</f>
        <v>0</v>
      </c>
      <c r="S13" s="19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11" t="s">
        <v>125</v>
      </c>
      <c r="B14" s="193"/>
      <c r="C14" s="191"/>
      <c r="D14" s="252"/>
      <c r="E14" s="193"/>
      <c r="F14" s="191"/>
      <c r="G14" s="267"/>
      <c r="H14" s="193"/>
      <c r="I14" s="191"/>
      <c r="J14" s="252"/>
      <c r="K14" s="193"/>
      <c r="L14" s="191"/>
      <c r="M14" s="252"/>
      <c r="N14" s="193"/>
      <c r="O14" s="212"/>
      <c r="P14" s="252"/>
      <c r="Q14" s="193"/>
      <c r="R14" s="191"/>
      <c r="S14" s="25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9" t="s">
        <v>126</v>
      </c>
      <c r="B15" s="193"/>
      <c r="C15" s="191"/>
      <c r="D15" s="252">
        <f>D10-C11-C12-C13</f>
        <v>-32985.561303948271</v>
      </c>
      <c r="E15" s="193"/>
      <c r="F15" s="191"/>
      <c r="G15" s="267" t="e">
        <f>G10-F11-F12-F13</f>
        <v>#DIV/0!</v>
      </c>
      <c r="H15" s="193"/>
      <c r="I15" s="191"/>
      <c r="J15" s="252" t="e">
        <f>J7+H8-I11-I12-I13</f>
        <v>#DIV/0!</v>
      </c>
      <c r="K15" s="193"/>
      <c r="L15" s="191"/>
      <c r="M15" s="252" t="e">
        <f>M10-L11-L12-L13</f>
        <v>#DIV/0!</v>
      </c>
      <c r="N15" s="193"/>
      <c r="O15" s="191"/>
      <c r="P15" s="252" t="e">
        <f>P10-O11-O12-O13-O14</f>
        <v>#DIV/0!</v>
      </c>
      <c r="Q15" s="193"/>
      <c r="R15" s="191"/>
      <c r="S15" s="252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9" t="s">
        <v>127</v>
      </c>
      <c r="B16" s="269"/>
      <c r="C16" s="270"/>
      <c r="D16" s="215">
        <f>D15/'Lista de precios'!C4</f>
        <v>-31.081800993119689</v>
      </c>
      <c r="E16" s="269"/>
      <c r="F16" s="270"/>
      <c r="G16" s="215" t="e">
        <f>G15/'Lista de precios'!E4</f>
        <v>#DIV/0!</v>
      </c>
      <c r="H16" s="269"/>
      <c r="I16" s="270"/>
      <c r="J16" s="215" t="e">
        <f>J15/'Lista de precios'!G4</f>
        <v>#DIV/0!</v>
      </c>
      <c r="K16" s="269"/>
      <c r="L16" s="270"/>
      <c r="M16" s="215" t="e">
        <f>M15/'Lista de precios'!I4</f>
        <v>#DIV/0!</v>
      </c>
      <c r="N16" s="269"/>
      <c r="O16" s="270"/>
      <c r="P16" s="215" t="e">
        <f>P15/'Lista de precios'!K4</f>
        <v>#DIV/0!</v>
      </c>
      <c r="Q16" s="269"/>
      <c r="R16" s="270"/>
      <c r="S16" s="21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62" t="s">
        <v>128</v>
      </c>
      <c r="B18" s="441"/>
      <c r="C18" s="442"/>
      <c r="D18" s="273"/>
      <c r="E18" s="273"/>
      <c r="F18" s="2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74" t="s">
        <v>129</v>
      </c>
      <c r="B19" s="274" t="s">
        <v>130</v>
      </c>
      <c r="C19" s="275" t="s">
        <v>131</v>
      </c>
      <c r="D19" s="276" t="s">
        <v>132</v>
      </c>
      <c r="E19" s="276" t="s">
        <v>133</v>
      </c>
      <c r="F19" s="276" t="s">
        <v>134</v>
      </c>
      <c r="G19" s="276" t="s">
        <v>135</v>
      </c>
      <c r="H19" s="276" t="s">
        <v>136</v>
      </c>
      <c r="I19" s="276" t="s">
        <v>137</v>
      </c>
      <c r="J19" s="276" t="s">
        <v>138</v>
      </c>
      <c r="K19" s="276" t="s">
        <v>139</v>
      </c>
      <c r="L19" s="276" t="s">
        <v>140</v>
      </c>
      <c r="M19" s="276" t="s">
        <v>141</v>
      </c>
      <c r="N19" s="276" t="s">
        <v>142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77" t="s">
        <v>143</v>
      </c>
      <c r="B20" s="277" t="s">
        <v>163</v>
      </c>
      <c r="C20" s="1"/>
      <c r="D20" s="277">
        <v>87340</v>
      </c>
      <c r="E20" s="51"/>
      <c r="F20" s="277"/>
      <c r="G20" s="51"/>
      <c r="H20" s="51"/>
      <c r="I20" s="51"/>
      <c r="J20" s="51"/>
      <c r="K20" s="51"/>
      <c r="L20" s="51"/>
      <c r="M20" s="51"/>
      <c r="N20" s="5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77"/>
      <c r="B21" s="277"/>
      <c r="C21" s="51"/>
      <c r="D21" s="51"/>
      <c r="E21" s="51"/>
      <c r="F21" s="51"/>
      <c r="G21" s="277"/>
      <c r="H21" s="51"/>
      <c r="I21" s="51"/>
      <c r="J21" s="51"/>
      <c r="K21" s="51"/>
      <c r="L21" s="51"/>
      <c r="M21" s="51"/>
      <c r="N21" s="5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77"/>
      <c r="B22" s="277"/>
      <c r="C22" s="51"/>
      <c r="D22" s="51"/>
      <c r="E22" s="51"/>
      <c r="F22" s="51"/>
      <c r="G22" s="51"/>
      <c r="H22" s="277"/>
      <c r="I22" s="51"/>
      <c r="J22" s="51"/>
      <c r="K22" s="51"/>
      <c r="L22" s="51"/>
      <c r="M22" s="51"/>
      <c r="N22" s="5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77"/>
      <c r="B23" s="277"/>
      <c r="C23" s="51"/>
      <c r="D23" s="51"/>
      <c r="E23" s="51"/>
      <c r="F23" s="51"/>
      <c r="G23" s="51"/>
      <c r="H23" s="51"/>
      <c r="I23" s="51"/>
      <c r="J23" s="277"/>
      <c r="K23" s="51"/>
      <c r="L23" s="51"/>
      <c r="M23" s="51"/>
      <c r="N23" s="5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77"/>
      <c r="B24" s="51"/>
      <c r="C24" s="51"/>
      <c r="D24" s="51"/>
      <c r="E24" s="51"/>
      <c r="F24" s="51"/>
      <c r="G24" s="51"/>
      <c r="H24" s="51"/>
      <c r="I24" s="51"/>
      <c r="J24" s="277"/>
      <c r="K24" s="51"/>
      <c r="L24" s="51"/>
      <c r="M24" s="51"/>
      <c r="N24" s="5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77"/>
      <c r="B25" s="277"/>
      <c r="C25" s="51"/>
      <c r="D25" s="51"/>
      <c r="E25" s="51"/>
      <c r="F25" s="51"/>
      <c r="G25" s="51"/>
      <c r="H25" s="51"/>
      <c r="I25" s="51"/>
      <c r="J25" s="277"/>
      <c r="K25" s="51"/>
      <c r="L25" s="51"/>
      <c r="M25" s="51"/>
      <c r="N25" s="5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77"/>
      <c r="B26" s="277"/>
      <c r="C26" s="51"/>
      <c r="D26" s="51"/>
      <c r="E26" s="51"/>
      <c r="F26" s="51"/>
      <c r="G26" s="51"/>
      <c r="H26" s="51"/>
      <c r="I26" s="51"/>
      <c r="J26" s="51"/>
      <c r="K26" s="51"/>
      <c r="L26" s="277"/>
      <c r="M26" s="51"/>
      <c r="N26" s="5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77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277"/>
      <c r="N27" s="5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63" t="s">
        <v>145</v>
      </c>
      <c r="B31" s="401"/>
      <c r="C31" s="279">
        <f t="shared" ref="C31:N31" si="0">SUM(C20:C30)</f>
        <v>0</v>
      </c>
      <c r="D31" s="279">
        <f t="shared" si="0"/>
        <v>87340</v>
      </c>
      <c r="E31" s="279">
        <f t="shared" si="0"/>
        <v>0</v>
      </c>
      <c r="F31" s="279">
        <f t="shared" si="0"/>
        <v>0</v>
      </c>
      <c r="G31" s="279">
        <f t="shared" si="0"/>
        <v>0</v>
      </c>
      <c r="H31" s="279">
        <f t="shared" si="0"/>
        <v>0</v>
      </c>
      <c r="I31" s="279">
        <f t="shared" si="0"/>
        <v>0</v>
      </c>
      <c r="J31" s="279">
        <f t="shared" si="0"/>
        <v>0</v>
      </c>
      <c r="K31" s="279">
        <f t="shared" si="0"/>
        <v>0</v>
      </c>
      <c r="L31" s="279">
        <f t="shared" si="0"/>
        <v>0</v>
      </c>
      <c r="M31" s="279">
        <f t="shared" si="0"/>
        <v>0</v>
      </c>
      <c r="N31" s="279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61" t="s">
        <v>146</v>
      </c>
      <c r="B32" s="401"/>
      <c r="C32" s="461">
        <f>C31+D31</f>
        <v>87340</v>
      </c>
      <c r="D32" s="401"/>
      <c r="E32" s="461">
        <f>E31+F31</f>
        <v>0</v>
      </c>
      <c r="F32" s="401"/>
      <c r="G32" s="461">
        <f>G31+H31</f>
        <v>0</v>
      </c>
      <c r="H32" s="401"/>
      <c r="I32" s="461">
        <f>I31+J31</f>
        <v>0</v>
      </c>
      <c r="J32" s="401"/>
      <c r="K32" s="461">
        <f>K31+L31</f>
        <v>0</v>
      </c>
      <c r="L32" s="401"/>
      <c r="M32" s="461">
        <f>M31+N31</f>
        <v>0</v>
      </c>
      <c r="N32" s="40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80" t="s">
        <v>69</v>
      </c>
      <c r="B38" s="1"/>
      <c r="C38" s="1"/>
      <c r="D38" s="27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81"/>
      <c r="B39" s="471" t="s">
        <v>70</v>
      </c>
      <c r="C39" s="423"/>
      <c r="D39" s="424"/>
      <c r="E39" s="471" t="s">
        <v>71</v>
      </c>
      <c r="F39" s="423"/>
      <c r="G39" s="424"/>
      <c r="H39" s="471" t="s">
        <v>72</v>
      </c>
      <c r="I39" s="423"/>
      <c r="J39" s="424"/>
      <c r="K39" s="471" t="s">
        <v>73</v>
      </c>
      <c r="L39" s="423"/>
      <c r="M39" s="424"/>
      <c r="N39" s="471" t="s">
        <v>74</v>
      </c>
      <c r="O39" s="423"/>
      <c r="P39" s="424"/>
      <c r="Q39" s="471" t="s">
        <v>75</v>
      </c>
      <c r="R39" s="423"/>
      <c r="S39" s="424"/>
      <c r="T39" s="472" t="s">
        <v>76</v>
      </c>
      <c r="U39" s="423"/>
      <c r="V39" s="424"/>
      <c r="W39" s="471" t="s">
        <v>77</v>
      </c>
      <c r="X39" s="423"/>
      <c r="Y39" s="424"/>
      <c r="Z39" s="472" t="s">
        <v>78</v>
      </c>
      <c r="AA39" s="423"/>
      <c r="AB39" s="424"/>
      <c r="AC39" s="471" t="s">
        <v>79</v>
      </c>
      <c r="AD39" s="423"/>
      <c r="AE39" s="424"/>
      <c r="AF39" s="472" t="s">
        <v>80</v>
      </c>
      <c r="AG39" s="423"/>
      <c r="AH39" s="424"/>
      <c r="AI39" s="471" t="s">
        <v>81</v>
      </c>
      <c r="AJ39" s="423"/>
      <c r="AK39" s="424"/>
    </row>
    <row r="40" spans="1:37" ht="15.75" customHeight="1">
      <c r="A40" s="282" t="s">
        <v>82</v>
      </c>
      <c r="B40" s="283" t="s">
        <v>83</v>
      </c>
      <c r="C40" s="284" t="s">
        <v>84</v>
      </c>
      <c r="D40" s="284" t="s">
        <v>85</v>
      </c>
      <c r="E40" s="283" t="s">
        <v>83</v>
      </c>
      <c r="F40" s="284" t="s">
        <v>84</v>
      </c>
      <c r="G40" s="284" t="s">
        <v>85</v>
      </c>
      <c r="H40" s="283" t="s">
        <v>83</v>
      </c>
      <c r="I40" s="284" t="s">
        <v>84</v>
      </c>
      <c r="J40" s="284" t="s">
        <v>85</v>
      </c>
      <c r="K40" s="283" t="s">
        <v>83</v>
      </c>
      <c r="L40" s="284" t="s">
        <v>84</v>
      </c>
      <c r="M40" s="284" t="s">
        <v>85</v>
      </c>
      <c r="N40" s="283" t="s">
        <v>83</v>
      </c>
      <c r="O40" s="284" t="s">
        <v>84</v>
      </c>
      <c r="P40" s="284" t="s">
        <v>85</v>
      </c>
      <c r="Q40" s="283" t="s">
        <v>83</v>
      </c>
      <c r="R40" s="284" t="s">
        <v>84</v>
      </c>
      <c r="S40" s="299" t="s">
        <v>85</v>
      </c>
      <c r="T40" s="300" t="s">
        <v>83</v>
      </c>
      <c r="U40" s="284" t="s">
        <v>84</v>
      </c>
      <c r="V40" s="284" t="s">
        <v>85</v>
      </c>
      <c r="W40" s="283" t="s">
        <v>83</v>
      </c>
      <c r="X40" s="284" t="s">
        <v>84</v>
      </c>
      <c r="Y40" s="301" t="s">
        <v>85</v>
      </c>
      <c r="Z40" s="300" t="s">
        <v>83</v>
      </c>
      <c r="AA40" s="284" t="s">
        <v>84</v>
      </c>
      <c r="AB40" s="284" t="s">
        <v>85</v>
      </c>
      <c r="AC40" s="283" t="s">
        <v>83</v>
      </c>
      <c r="AD40" s="284" t="s">
        <v>84</v>
      </c>
      <c r="AE40" s="301" t="s">
        <v>85</v>
      </c>
      <c r="AF40" s="300" t="s">
        <v>83</v>
      </c>
      <c r="AG40" s="284" t="s">
        <v>84</v>
      </c>
      <c r="AH40" s="284" t="s">
        <v>85</v>
      </c>
      <c r="AI40" s="283" t="s">
        <v>83</v>
      </c>
      <c r="AJ40" s="284" t="s">
        <v>84</v>
      </c>
      <c r="AK40" s="301" t="s">
        <v>85</v>
      </c>
    </row>
    <row r="41" spans="1:37" ht="15.75" customHeight="1">
      <c r="A41" s="282"/>
      <c r="B41" s="285"/>
      <c r="C41" s="78"/>
      <c r="D41" s="286"/>
      <c r="E41" s="206"/>
      <c r="F41" s="81"/>
      <c r="G41" s="203"/>
      <c r="H41" s="285"/>
      <c r="I41" s="78"/>
      <c r="J41" s="286"/>
      <c r="K41" s="206"/>
      <c r="L41" s="81"/>
      <c r="M41" s="203"/>
      <c r="N41" s="285"/>
      <c r="O41" s="78"/>
      <c r="P41" s="286"/>
      <c r="Q41" s="206"/>
      <c r="R41" s="81"/>
      <c r="S41" s="302"/>
      <c r="T41" s="303"/>
      <c r="U41" s="78"/>
      <c r="V41" s="286"/>
      <c r="W41" s="206"/>
      <c r="X41" s="81"/>
      <c r="Y41" s="304"/>
      <c r="Z41" s="303"/>
      <c r="AA41" s="78"/>
      <c r="AB41" s="286"/>
      <c r="AC41" s="206"/>
      <c r="AD41" s="81"/>
      <c r="AE41" s="304"/>
      <c r="AF41" s="303"/>
      <c r="AG41" s="78"/>
      <c r="AH41" s="286"/>
      <c r="AI41" s="206"/>
      <c r="AJ41" s="81"/>
      <c r="AK41" s="304"/>
    </row>
    <row r="42" spans="1:37" ht="15.75" customHeight="1">
      <c r="A42" s="287" t="s">
        <v>18</v>
      </c>
      <c r="B42" s="288"/>
      <c r="C42" s="88">
        <f>'Lista de precios'!C7</f>
        <v>1114.3125</v>
      </c>
      <c r="D42" s="89">
        <f t="shared" ref="D42:D69" si="1">B42*C42</f>
        <v>0</v>
      </c>
      <c r="E42" s="288"/>
      <c r="F42" s="88">
        <f>'Lista de precios'!C7</f>
        <v>1114.3125</v>
      </c>
      <c r="G42" s="89">
        <f t="shared" ref="G42:G69" si="2">F42*E42</f>
        <v>0</v>
      </c>
      <c r="H42" s="288"/>
      <c r="I42" s="88">
        <f>'Lista de precios'!E7</f>
        <v>0</v>
      </c>
      <c r="J42" s="89">
        <f t="shared" ref="J42:J64" si="3">H42*I42</f>
        <v>0</v>
      </c>
      <c r="K42" s="288"/>
      <c r="L42" s="88">
        <f t="shared" ref="L42:L64" si="4">I42</f>
        <v>0</v>
      </c>
      <c r="M42" s="89">
        <f t="shared" ref="M42:M64" si="5">L42*K42</f>
        <v>0</v>
      </c>
      <c r="N42" s="288"/>
      <c r="O42" s="88">
        <f>'Lista de precios'!G7</f>
        <v>0</v>
      </c>
      <c r="P42" s="89">
        <f t="shared" ref="P42:P64" si="6">N42*O42</f>
        <v>0</v>
      </c>
      <c r="Q42" s="288"/>
      <c r="R42" s="88">
        <f t="shared" ref="R42:R64" si="7">O42</f>
        <v>0</v>
      </c>
      <c r="S42" s="98">
        <f t="shared" ref="S42:S64" si="8">R42*Q42</f>
        <v>0</v>
      </c>
      <c r="T42" s="305"/>
      <c r="U42" s="88">
        <f>'Lista de precios'!I7</f>
        <v>0</v>
      </c>
      <c r="V42" s="89">
        <f t="shared" ref="V42:V65" si="9">T42*U42</f>
        <v>0</v>
      </c>
      <c r="W42" s="288"/>
      <c r="X42" s="88">
        <f t="shared" ref="X42:X65" si="10">U42</f>
        <v>0</v>
      </c>
      <c r="Y42" s="306">
        <f t="shared" ref="Y42:Y65" si="11">X42*W42</f>
        <v>0</v>
      </c>
      <c r="Z42" s="307"/>
      <c r="AA42" s="88">
        <f>'Lista de precios'!K7</f>
        <v>0</v>
      </c>
      <c r="AB42" s="89">
        <f t="shared" ref="AB42:AB65" si="12">Z42*AA42</f>
        <v>0</v>
      </c>
      <c r="AC42" s="288"/>
      <c r="AD42" s="88">
        <f t="shared" ref="AD42:AD65" si="13">AA42</f>
        <v>0</v>
      </c>
      <c r="AE42" s="306">
        <f t="shared" ref="AE42:AE65" si="14">AD42*AC42</f>
        <v>0</v>
      </c>
      <c r="AF42" s="307"/>
      <c r="AG42" s="88">
        <f>'Lista de precios'!M7</f>
        <v>0</v>
      </c>
      <c r="AH42" s="89">
        <f t="shared" ref="AH42:AH65" si="15">AF42*AG42</f>
        <v>0</v>
      </c>
      <c r="AI42" s="288"/>
      <c r="AJ42" s="88">
        <f t="shared" ref="AJ42:AJ65" si="16">AG42</f>
        <v>0</v>
      </c>
      <c r="AK42" s="306">
        <f t="shared" ref="AK42:AK65" si="17">AJ42*AI42</f>
        <v>0</v>
      </c>
    </row>
    <row r="43" spans="1:37" ht="15.75" customHeight="1">
      <c r="A43" s="287" t="s">
        <v>19</v>
      </c>
      <c r="B43" s="288"/>
      <c r="C43" s="88">
        <f>'Lista de precios'!C8</f>
        <v>1231.05</v>
      </c>
      <c r="D43" s="89">
        <f t="shared" si="1"/>
        <v>0</v>
      </c>
      <c r="E43" s="288"/>
      <c r="F43" s="88">
        <f>'Lista de precios'!C8</f>
        <v>1231.05</v>
      </c>
      <c r="G43" s="89">
        <f t="shared" si="2"/>
        <v>0</v>
      </c>
      <c r="H43" s="289"/>
      <c r="I43" s="88">
        <f>'Lista de precios'!E8</f>
        <v>0</v>
      </c>
      <c r="J43" s="89">
        <f t="shared" si="3"/>
        <v>0</v>
      </c>
      <c r="K43" s="289"/>
      <c r="L43" s="88">
        <f t="shared" si="4"/>
        <v>0</v>
      </c>
      <c r="M43" s="89">
        <f t="shared" si="5"/>
        <v>0</v>
      </c>
      <c r="N43" s="288"/>
      <c r="O43" s="88">
        <f>'Lista de precios'!G8</f>
        <v>0</v>
      </c>
      <c r="P43" s="89">
        <f t="shared" si="6"/>
        <v>0</v>
      </c>
      <c r="Q43" s="289"/>
      <c r="R43" s="88">
        <f t="shared" si="7"/>
        <v>0</v>
      </c>
      <c r="S43" s="98">
        <f t="shared" si="8"/>
        <v>0</v>
      </c>
      <c r="T43" s="305"/>
      <c r="U43" s="88">
        <f>'Lista de precios'!I8</f>
        <v>0</v>
      </c>
      <c r="V43" s="89">
        <f t="shared" si="9"/>
        <v>0</v>
      </c>
      <c r="W43" s="288"/>
      <c r="X43" s="88">
        <f t="shared" si="10"/>
        <v>0</v>
      </c>
      <c r="Y43" s="306">
        <f t="shared" si="11"/>
        <v>0</v>
      </c>
      <c r="Z43" s="307"/>
      <c r="AA43" s="88">
        <f>'Lista de precios'!K8</f>
        <v>0</v>
      </c>
      <c r="AB43" s="89">
        <f t="shared" si="12"/>
        <v>0</v>
      </c>
      <c r="AC43" s="288"/>
      <c r="AD43" s="88">
        <f t="shared" si="13"/>
        <v>0</v>
      </c>
      <c r="AE43" s="306">
        <f t="shared" si="14"/>
        <v>0</v>
      </c>
      <c r="AF43" s="307"/>
      <c r="AG43" s="88">
        <f>'Lista de precios'!M8</f>
        <v>0</v>
      </c>
      <c r="AH43" s="89">
        <f t="shared" si="15"/>
        <v>0</v>
      </c>
      <c r="AI43" s="288"/>
      <c r="AJ43" s="88">
        <f t="shared" si="16"/>
        <v>0</v>
      </c>
      <c r="AK43" s="306">
        <f t="shared" si="17"/>
        <v>0</v>
      </c>
    </row>
    <row r="44" spans="1:37" ht="15.75" customHeight="1">
      <c r="A44" s="287" t="s">
        <v>20</v>
      </c>
      <c r="B44" s="288"/>
      <c r="C44" s="88">
        <f>'Lista de precios'!C9</f>
        <v>1273.5</v>
      </c>
      <c r="D44" s="89">
        <f t="shared" si="1"/>
        <v>0</v>
      </c>
      <c r="E44" s="288"/>
      <c r="F44" s="88">
        <f>'Lista de precios'!C9</f>
        <v>1273.5</v>
      </c>
      <c r="G44" s="89">
        <f t="shared" si="2"/>
        <v>0</v>
      </c>
      <c r="H44" s="288"/>
      <c r="I44" s="88">
        <f>'Lista de precios'!E9</f>
        <v>0</v>
      </c>
      <c r="J44" s="89">
        <f t="shared" si="3"/>
        <v>0</v>
      </c>
      <c r="K44" s="288"/>
      <c r="L44" s="88">
        <f t="shared" si="4"/>
        <v>0</v>
      </c>
      <c r="M44" s="89">
        <f t="shared" si="5"/>
        <v>0</v>
      </c>
      <c r="N44" s="288"/>
      <c r="O44" s="88">
        <f>'Lista de precios'!G9</f>
        <v>0</v>
      </c>
      <c r="P44" s="89">
        <f t="shared" si="6"/>
        <v>0</v>
      </c>
      <c r="Q44" s="288"/>
      <c r="R44" s="88">
        <f t="shared" si="7"/>
        <v>0</v>
      </c>
      <c r="S44" s="98">
        <f t="shared" si="8"/>
        <v>0</v>
      </c>
      <c r="T44" s="307"/>
      <c r="U44" s="88">
        <f>'Lista de precios'!I9</f>
        <v>0</v>
      </c>
      <c r="V44" s="89">
        <f t="shared" si="9"/>
        <v>0</v>
      </c>
      <c r="W44" s="288"/>
      <c r="X44" s="88">
        <f t="shared" si="10"/>
        <v>0</v>
      </c>
      <c r="Y44" s="306">
        <f t="shared" si="11"/>
        <v>0</v>
      </c>
      <c r="Z44" s="307"/>
      <c r="AA44" s="88">
        <f>'Lista de precios'!K9</f>
        <v>0</v>
      </c>
      <c r="AB44" s="89">
        <f t="shared" si="12"/>
        <v>0</v>
      </c>
      <c r="AC44" s="288"/>
      <c r="AD44" s="88">
        <f t="shared" si="13"/>
        <v>0</v>
      </c>
      <c r="AE44" s="306">
        <f t="shared" si="14"/>
        <v>0</v>
      </c>
      <c r="AF44" s="307"/>
      <c r="AG44" s="88">
        <f>'Lista de precios'!M9</f>
        <v>0</v>
      </c>
      <c r="AH44" s="89">
        <f t="shared" si="15"/>
        <v>0</v>
      </c>
      <c r="AI44" s="288"/>
      <c r="AJ44" s="88">
        <f t="shared" si="16"/>
        <v>0</v>
      </c>
      <c r="AK44" s="306">
        <f t="shared" si="17"/>
        <v>0</v>
      </c>
    </row>
    <row r="45" spans="1:37" ht="15.75" customHeight="1">
      <c r="A45" s="287" t="s">
        <v>21</v>
      </c>
      <c r="B45" s="288"/>
      <c r="C45" s="88">
        <f>'Lista de precios'!C10</f>
        <v>4775.625</v>
      </c>
      <c r="D45" s="89">
        <f t="shared" si="1"/>
        <v>0</v>
      </c>
      <c r="E45" s="288"/>
      <c r="F45" s="88">
        <f>'Lista de precios'!C10</f>
        <v>4775.625</v>
      </c>
      <c r="G45" s="89">
        <f t="shared" si="2"/>
        <v>0</v>
      </c>
      <c r="H45" s="288"/>
      <c r="I45" s="88">
        <f>'Lista de precios'!E10</f>
        <v>0</v>
      </c>
      <c r="J45" s="89">
        <f t="shared" si="3"/>
        <v>0</v>
      </c>
      <c r="K45" s="288"/>
      <c r="L45" s="88">
        <f t="shared" si="4"/>
        <v>0</v>
      </c>
      <c r="M45" s="89">
        <f t="shared" si="5"/>
        <v>0</v>
      </c>
      <c r="N45" s="288"/>
      <c r="O45" s="88">
        <f>'Lista de precios'!G10</f>
        <v>0</v>
      </c>
      <c r="P45" s="89">
        <f t="shared" si="6"/>
        <v>0</v>
      </c>
      <c r="Q45" s="288"/>
      <c r="R45" s="88">
        <f t="shared" si="7"/>
        <v>0</v>
      </c>
      <c r="S45" s="98">
        <f t="shared" si="8"/>
        <v>0</v>
      </c>
      <c r="T45" s="307"/>
      <c r="U45" s="88">
        <f>'Lista de precios'!I10</f>
        <v>0</v>
      </c>
      <c r="V45" s="89">
        <f t="shared" si="9"/>
        <v>0</v>
      </c>
      <c r="W45" s="288"/>
      <c r="X45" s="88">
        <f t="shared" si="10"/>
        <v>0</v>
      </c>
      <c r="Y45" s="306">
        <f t="shared" si="11"/>
        <v>0</v>
      </c>
      <c r="Z45" s="307"/>
      <c r="AA45" s="88">
        <f>'Lista de precios'!K10</f>
        <v>0</v>
      </c>
      <c r="AB45" s="89">
        <f t="shared" si="12"/>
        <v>0</v>
      </c>
      <c r="AC45" s="288"/>
      <c r="AD45" s="88">
        <f t="shared" si="13"/>
        <v>0</v>
      </c>
      <c r="AE45" s="306">
        <f t="shared" si="14"/>
        <v>0</v>
      </c>
      <c r="AF45" s="307"/>
      <c r="AG45" s="88">
        <f>'Lista de precios'!M10</f>
        <v>0</v>
      </c>
      <c r="AH45" s="89">
        <f t="shared" si="15"/>
        <v>0</v>
      </c>
      <c r="AI45" s="288"/>
      <c r="AJ45" s="88">
        <f t="shared" si="16"/>
        <v>0</v>
      </c>
      <c r="AK45" s="306">
        <f t="shared" si="17"/>
        <v>0</v>
      </c>
    </row>
    <row r="46" spans="1:37" ht="15.75" customHeight="1">
      <c r="A46" s="287" t="s">
        <v>22</v>
      </c>
      <c r="B46" s="288"/>
      <c r="C46" s="88">
        <f>'Lista de precios'!C11</f>
        <v>4775.625</v>
      </c>
      <c r="D46" s="98">
        <f t="shared" si="1"/>
        <v>0</v>
      </c>
      <c r="E46" s="288"/>
      <c r="F46" s="88">
        <f>'Lista de precios'!C11</f>
        <v>4775.625</v>
      </c>
      <c r="G46" s="89">
        <f t="shared" si="2"/>
        <v>0</v>
      </c>
      <c r="H46" s="289"/>
      <c r="I46" s="88">
        <f>'Lista de precios'!E11</f>
        <v>0</v>
      </c>
      <c r="J46" s="98">
        <f t="shared" si="3"/>
        <v>0</v>
      </c>
      <c r="K46" s="288"/>
      <c r="L46" s="88">
        <f t="shared" si="4"/>
        <v>0</v>
      </c>
      <c r="M46" s="89">
        <f t="shared" si="5"/>
        <v>0</v>
      </c>
      <c r="N46" s="288"/>
      <c r="O46" s="88">
        <f>'Lista de precios'!G11</f>
        <v>0</v>
      </c>
      <c r="P46" s="98">
        <f t="shared" si="6"/>
        <v>0</v>
      </c>
      <c r="Q46" s="288"/>
      <c r="R46" s="88">
        <f t="shared" si="7"/>
        <v>0</v>
      </c>
      <c r="S46" s="98">
        <f t="shared" si="8"/>
        <v>0</v>
      </c>
      <c r="T46" s="307"/>
      <c r="U46" s="88">
        <f>'Lista de precios'!I11</f>
        <v>0</v>
      </c>
      <c r="V46" s="98">
        <f t="shared" si="9"/>
        <v>0</v>
      </c>
      <c r="W46" s="288"/>
      <c r="X46" s="88">
        <f t="shared" si="10"/>
        <v>0</v>
      </c>
      <c r="Y46" s="306">
        <f t="shared" si="11"/>
        <v>0</v>
      </c>
      <c r="Z46" s="307"/>
      <c r="AA46" s="88">
        <f>'Lista de precios'!K11</f>
        <v>0</v>
      </c>
      <c r="AB46" s="98">
        <f t="shared" si="12"/>
        <v>0</v>
      </c>
      <c r="AC46" s="288"/>
      <c r="AD46" s="88">
        <f t="shared" si="13"/>
        <v>0</v>
      </c>
      <c r="AE46" s="306">
        <f t="shared" si="14"/>
        <v>0</v>
      </c>
      <c r="AF46" s="307"/>
      <c r="AG46" s="88">
        <f>'Lista de precios'!M11</f>
        <v>0</v>
      </c>
      <c r="AH46" s="98">
        <f t="shared" si="15"/>
        <v>0</v>
      </c>
      <c r="AI46" s="288"/>
      <c r="AJ46" s="88">
        <f t="shared" si="16"/>
        <v>0</v>
      </c>
      <c r="AK46" s="306">
        <f t="shared" si="17"/>
        <v>0</v>
      </c>
    </row>
    <row r="47" spans="1:37" ht="15.75" customHeight="1">
      <c r="A47" s="287" t="s">
        <v>23</v>
      </c>
      <c r="B47" s="288"/>
      <c r="C47" s="88">
        <f>'Lista de precios'!C12</f>
        <v>4987.875</v>
      </c>
      <c r="D47" s="98">
        <f t="shared" si="1"/>
        <v>0</v>
      </c>
      <c r="E47" s="288"/>
      <c r="F47" s="88">
        <f>'Lista de precios'!C12</f>
        <v>4987.875</v>
      </c>
      <c r="G47" s="89">
        <f t="shared" si="2"/>
        <v>0</v>
      </c>
      <c r="H47" s="289"/>
      <c r="I47" s="88">
        <f>'Lista de precios'!E12</f>
        <v>0</v>
      </c>
      <c r="J47" s="98">
        <f t="shared" si="3"/>
        <v>0</v>
      </c>
      <c r="K47" s="289"/>
      <c r="L47" s="88">
        <f t="shared" si="4"/>
        <v>0</v>
      </c>
      <c r="M47" s="89">
        <f t="shared" si="5"/>
        <v>0</v>
      </c>
      <c r="N47" s="289"/>
      <c r="O47" s="88">
        <f>'Lista de precios'!G12</f>
        <v>0</v>
      </c>
      <c r="P47" s="98">
        <f t="shared" si="6"/>
        <v>0</v>
      </c>
      <c r="Q47" s="289"/>
      <c r="R47" s="88">
        <f t="shared" si="7"/>
        <v>0</v>
      </c>
      <c r="S47" s="98">
        <f t="shared" si="8"/>
        <v>0</v>
      </c>
      <c r="T47" s="307"/>
      <c r="U47" s="88">
        <f>'Lista de precios'!I12</f>
        <v>0</v>
      </c>
      <c r="V47" s="98">
        <f t="shared" si="9"/>
        <v>0</v>
      </c>
      <c r="W47" s="288"/>
      <c r="X47" s="88">
        <f t="shared" si="10"/>
        <v>0</v>
      </c>
      <c r="Y47" s="306">
        <f t="shared" si="11"/>
        <v>0</v>
      </c>
      <c r="Z47" s="307"/>
      <c r="AA47" s="88">
        <f>'Lista de precios'!K12</f>
        <v>0</v>
      </c>
      <c r="AB47" s="98">
        <f t="shared" si="12"/>
        <v>0</v>
      </c>
      <c r="AC47" s="288"/>
      <c r="AD47" s="88">
        <f t="shared" si="13"/>
        <v>0</v>
      </c>
      <c r="AE47" s="306">
        <f t="shared" si="14"/>
        <v>0</v>
      </c>
      <c r="AF47" s="307"/>
      <c r="AG47" s="88">
        <f>'Lista de precios'!M12</f>
        <v>0</v>
      </c>
      <c r="AH47" s="98">
        <f t="shared" si="15"/>
        <v>0</v>
      </c>
      <c r="AI47" s="288"/>
      <c r="AJ47" s="88">
        <f t="shared" si="16"/>
        <v>0</v>
      </c>
      <c r="AK47" s="306">
        <f t="shared" si="17"/>
        <v>0</v>
      </c>
    </row>
    <row r="48" spans="1:37" ht="15.75" customHeight="1">
      <c r="A48" s="287" t="s">
        <v>24</v>
      </c>
      <c r="B48" s="288"/>
      <c r="C48" s="88">
        <f>'Lista de precios'!C13</f>
        <v>477.5625</v>
      </c>
      <c r="D48" s="98">
        <f t="shared" si="1"/>
        <v>0</v>
      </c>
      <c r="E48" s="288"/>
      <c r="F48" s="88">
        <f>'Lista de precios'!C13</f>
        <v>477.5625</v>
      </c>
      <c r="G48" s="89">
        <f t="shared" si="2"/>
        <v>0</v>
      </c>
      <c r="H48" s="289"/>
      <c r="I48" s="88">
        <f>'Lista de precios'!E13</f>
        <v>0</v>
      </c>
      <c r="J48" s="98">
        <f t="shared" si="3"/>
        <v>0</v>
      </c>
      <c r="K48" s="289"/>
      <c r="L48" s="88">
        <f t="shared" si="4"/>
        <v>0</v>
      </c>
      <c r="M48" s="89">
        <f t="shared" si="5"/>
        <v>0</v>
      </c>
      <c r="N48" s="288"/>
      <c r="O48" s="88">
        <f>'Lista de precios'!G13</f>
        <v>0</v>
      </c>
      <c r="P48" s="98">
        <f t="shared" si="6"/>
        <v>0</v>
      </c>
      <c r="Q48" s="288"/>
      <c r="R48" s="88">
        <f t="shared" si="7"/>
        <v>0</v>
      </c>
      <c r="S48" s="98">
        <f t="shared" si="8"/>
        <v>0</v>
      </c>
      <c r="T48" s="307"/>
      <c r="U48" s="88">
        <f>'Lista de precios'!I13</f>
        <v>0</v>
      </c>
      <c r="V48" s="98">
        <f t="shared" si="9"/>
        <v>0</v>
      </c>
      <c r="W48" s="288"/>
      <c r="X48" s="88">
        <f t="shared" si="10"/>
        <v>0</v>
      </c>
      <c r="Y48" s="306">
        <f t="shared" si="11"/>
        <v>0</v>
      </c>
      <c r="Z48" s="307"/>
      <c r="AA48" s="88">
        <f>'Lista de precios'!K13</f>
        <v>0</v>
      </c>
      <c r="AB48" s="98">
        <f t="shared" si="12"/>
        <v>0</v>
      </c>
      <c r="AC48" s="288"/>
      <c r="AD48" s="88">
        <f t="shared" si="13"/>
        <v>0</v>
      </c>
      <c r="AE48" s="306">
        <f t="shared" si="14"/>
        <v>0</v>
      </c>
      <c r="AF48" s="305"/>
      <c r="AG48" s="88">
        <f>'Lista de precios'!M13</f>
        <v>0</v>
      </c>
      <c r="AH48" s="98">
        <f t="shared" si="15"/>
        <v>0</v>
      </c>
      <c r="AI48" s="289"/>
      <c r="AJ48" s="88">
        <f t="shared" si="16"/>
        <v>0</v>
      </c>
      <c r="AK48" s="306">
        <f t="shared" si="17"/>
        <v>0</v>
      </c>
    </row>
    <row r="49" spans="1:37" ht="15.75" customHeight="1">
      <c r="A49" s="287" t="s">
        <v>25</v>
      </c>
      <c r="B49" s="288"/>
      <c r="C49" s="88">
        <f>'Lista de precios'!C14</f>
        <v>742.875</v>
      </c>
      <c r="D49" s="98">
        <f t="shared" si="1"/>
        <v>0</v>
      </c>
      <c r="E49" s="288"/>
      <c r="F49" s="88">
        <f>'Lista de precios'!C14</f>
        <v>742.875</v>
      </c>
      <c r="G49" s="89">
        <f t="shared" si="2"/>
        <v>0</v>
      </c>
      <c r="H49" s="289"/>
      <c r="I49" s="88">
        <f>'Lista de precios'!E14</f>
        <v>0</v>
      </c>
      <c r="J49" s="98">
        <f t="shared" si="3"/>
        <v>0</v>
      </c>
      <c r="K49" s="288"/>
      <c r="L49" s="88">
        <f t="shared" si="4"/>
        <v>0</v>
      </c>
      <c r="M49" s="89">
        <f t="shared" si="5"/>
        <v>0</v>
      </c>
      <c r="N49" s="288"/>
      <c r="O49" s="88">
        <f>'Lista de precios'!G14</f>
        <v>0</v>
      </c>
      <c r="P49" s="98">
        <f t="shared" si="6"/>
        <v>0</v>
      </c>
      <c r="Q49" s="288"/>
      <c r="R49" s="88">
        <f t="shared" si="7"/>
        <v>0</v>
      </c>
      <c r="S49" s="98">
        <f t="shared" si="8"/>
        <v>0</v>
      </c>
      <c r="T49" s="307"/>
      <c r="U49" s="88">
        <f>'Lista de precios'!I14</f>
        <v>0</v>
      </c>
      <c r="V49" s="98">
        <f t="shared" si="9"/>
        <v>0</v>
      </c>
      <c r="W49" s="288"/>
      <c r="X49" s="88">
        <f t="shared" si="10"/>
        <v>0</v>
      </c>
      <c r="Y49" s="306">
        <f t="shared" si="11"/>
        <v>0</v>
      </c>
      <c r="Z49" s="305"/>
      <c r="AA49" s="88">
        <f>'Lista de precios'!K14</f>
        <v>0</v>
      </c>
      <c r="AB49" s="98">
        <f t="shared" si="12"/>
        <v>0</v>
      </c>
      <c r="AC49" s="288"/>
      <c r="AD49" s="88">
        <f t="shared" si="13"/>
        <v>0</v>
      </c>
      <c r="AE49" s="306">
        <f t="shared" si="14"/>
        <v>0</v>
      </c>
      <c r="AF49" s="305"/>
      <c r="AG49" s="88">
        <f>'Lista de precios'!M14</f>
        <v>0</v>
      </c>
      <c r="AH49" s="98">
        <f t="shared" si="15"/>
        <v>0</v>
      </c>
      <c r="AI49" s="289"/>
      <c r="AJ49" s="88">
        <f t="shared" si="16"/>
        <v>0</v>
      </c>
      <c r="AK49" s="306">
        <f t="shared" si="17"/>
        <v>0</v>
      </c>
    </row>
    <row r="50" spans="1:37" ht="15.75" customHeight="1">
      <c r="A50" s="287" t="s">
        <v>26</v>
      </c>
      <c r="B50" s="288"/>
      <c r="C50" s="88">
        <f>'Lista de precios'!C15</f>
        <v>2207.4</v>
      </c>
      <c r="D50" s="98">
        <f t="shared" si="1"/>
        <v>0</v>
      </c>
      <c r="E50" s="288"/>
      <c r="F50" s="88">
        <f>'Lista de precios'!C15</f>
        <v>2207.4</v>
      </c>
      <c r="G50" s="89">
        <f t="shared" si="2"/>
        <v>0</v>
      </c>
      <c r="H50" s="288"/>
      <c r="I50" s="88">
        <f>'Lista de precios'!E15</f>
        <v>0</v>
      </c>
      <c r="J50" s="98">
        <f t="shared" si="3"/>
        <v>0</v>
      </c>
      <c r="K50" s="288"/>
      <c r="L50" s="88">
        <f t="shared" si="4"/>
        <v>0</v>
      </c>
      <c r="M50" s="89">
        <f t="shared" si="5"/>
        <v>0</v>
      </c>
      <c r="N50" s="288"/>
      <c r="O50" s="88">
        <f>'Lista de precios'!G15</f>
        <v>0</v>
      </c>
      <c r="P50" s="98">
        <f t="shared" si="6"/>
        <v>0</v>
      </c>
      <c r="Q50" s="288"/>
      <c r="R50" s="88">
        <f t="shared" si="7"/>
        <v>0</v>
      </c>
      <c r="S50" s="98">
        <f t="shared" si="8"/>
        <v>0</v>
      </c>
      <c r="T50" s="307"/>
      <c r="U50" s="88">
        <f>'Lista de precios'!I15</f>
        <v>0</v>
      </c>
      <c r="V50" s="98">
        <f t="shared" si="9"/>
        <v>0</v>
      </c>
      <c r="W50" s="288"/>
      <c r="X50" s="88">
        <f t="shared" si="10"/>
        <v>0</v>
      </c>
      <c r="Y50" s="306">
        <f t="shared" si="11"/>
        <v>0</v>
      </c>
      <c r="Z50" s="307"/>
      <c r="AA50" s="88">
        <f>'Lista de precios'!K15</f>
        <v>0</v>
      </c>
      <c r="AB50" s="98">
        <f t="shared" si="12"/>
        <v>0</v>
      </c>
      <c r="AC50" s="288"/>
      <c r="AD50" s="88">
        <f t="shared" si="13"/>
        <v>0</v>
      </c>
      <c r="AE50" s="306">
        <f t="shared" si="14"/>
        <v>0</v>
      </c>
      <c r="AF50" s="307"/>
      <c r="AG50" s="88">
        <f>'Lista de precios'!M15</f>
        <v>0</v>
      </c>
      <c r="AH50" s="98">
        <f t="shared" si="15"/>
        <v>0</v>
      </c>
      <c r="AI50" s="288"/>
      <c r="AJ50" s="88">
        <f t="shared" si="16"/>
        <v>0</v>
      </c>
      <c r="AK50" s="306">
        <f t="shared" si="17"/>
        <v>0</v>
      </c>
    </row>
    <row r="51" spans="1:37" ht="15.75" customHeight="1">
      <c r="A51" s="287" t="s">
        <v>27</v>
      </c>
      <c r="B51" s="288"/>
      <c r="C51" s="88">
        <f>'Lista de precios'!C16</f>
        <v>4733.1750000000002</v>
      </c>
      <c r="D51" s="98">
        <f t="shared" si="1"/>
        <v>0</v>
      </c>
      <c r="E51" s="288"/>
      <c r="F51" s="88">
        <f>'Lista de precios'!C16</f>
        <v>4733.1750000000002</v>
      </c>
      <c r="G51" s="89">
        <f t="shared" si="2"/>
        <v>0</v>
      </c>
      <c r="H51" s="288"/>
      <c r="I51" s="88">
        <f>'Lista de precios'!E16</f>
        <v>0</v>
      </c>
      <c r="J51" s="98">
        <f t="shared" si="3"/>
        <v>0</v>
      </c>
      <c r="K51" s="288"/>
      <c r="L51" s="88">
        <f t="shared" si="4"/>
        <v>0</v>
      </c>
      <c r="M51" s="89">
        <f t="shared" si="5"/>
        <v>0</v>
      </c>
      <c r="N51" s="288"/>
      <c r="O51" s="88">
        <f>'Lista de precios'!G16</f>
        <v>0</v>
      </c>
      <c r="P51" s="98">
        <f t="shared" si="6"/>
        <v>0</v>
      </c>
      <c r="Q51" s="288"/>
      <c r="R51" s="88">
        <f t="shared" si="7"/>
        <v>0</v>
      </c>
      <c r="S51" s="98">
        <f t="shared" si="8"/>
        <v>0</v>
      </c>
      <c r="T51" s="307"/>
      <c r="U51" s="88">
        <f>'Lista de precios'!I16</f>
        <v>0</v>
      </c>
      <c r="V51" s="98">
        <f t="shared" si="9"/>
        <v>0</v>
      </c>
      <c r="W51" s="288"/>
      <c r="X51" s="88">
        <f t="shared" si="10"/>
        <v>0</v>
      </c>
      <c r="Y51" s="306">
        <f t="shared" si="11"/>
        <v>0</v>
      </c>
      <c r="Z51" s="307"/>
      <c r="AA51" s="88">
        <f>'Lista de precios'!K16</f>
        <v>0</v>
      </c>
      <c r="AB51" s="98">
        <f t="shared" si="12"/>
        <v>0</v>
      </c>
      <c r="AC51" s="288"/>
      <c r="AD51" s="88">
        <f t="shared" si="13"/>
        <v>0</v>
      </c>
      <c r="AE51" s="306">
        <f t="shared" si="14"/>
        <v>0</v>
      </c>
      <c r="AF51" s="307"/>
      <c r="AG51" s="88">
        <f>'Lista de precios'!M16</f>
        <v>0</v>
      </c>
      <c r="AH51" s="98">
        <f t="shared" si="15"/>
        <v>0</v>
      </c>
      <c r="AI51" s="288"/>
      <c r="AJ51" s="88">
        <f t="shared" si="16"/>
        <v>0</v>
      </c>
      <c r="AK51" s="306">
        <f t="shared" si="17"/>
        <v>0</v>
      </c>
    </row>
    <row r="52" spans="1:37" ht="15.75" customHeight="1">
      <c r="A52" s="287" t="s">
        <v>28</v>
      </c>
      <c r="B52" s="288"/>
      <c r="C52" s="88">
        <f>'Lista de precios'!C17</f>
        <v>742.875</v>
      </c>
      <c r="D52" s="98">
        <f t="shared" si="1"/>
        <v>0</v>
      </c>
      <c r="E52" s="288"/>
      <c r="F52" s="88">
        <f>'Lista de precios'!C17</f>
        <v>742.875</v>
      </c>
      <c r="G52" s="89">
        <f t="shared" si="2"/>
        <v>0</v>
      </c>
      <c r="H52" s="288"/>
      <c r="I52" s="88">
        <f>'Lista de precios'!E17</f>
        <v>0</v>
      </c>
      <c r="J52" s="98">
        <f t="shared" si="3"/>
        <v>0</v>
      </c>
      <c r="K52" s="288"/>
      <c r="L52" s="88">
        <f t="shared" si="4"/>
        <v>0</v>
      </c>
      <c r="M52" s="89">
        <f t="shared" si="5"/>
        <v>0</v>
      </c>
      <c r="N52" s="288"/>
      <c r="O52" s="88">
        <f>'Lista de precios'!G17</f>
        <v>0</v>
      </c>
      <c r="P52" s="98">
        <f t="shared" si="6"/>
        <v>0</v>
      </c>
      <c r="Q52" s="288"/>
      <c r="R52" s="88">
        <f t="shared" si="7"/>
        <v>0</v>
      </c>
      <c r="S52" s="98">
        <f t="shared" si="8"/>
        <v>0</v>
      </c>
      <c r="T52" s="307"/>
      <c r="U52" s="88">
        <f>'Lista de precios'!I17</f>
        <v>0</v>
      </c>
      <c r="V52" s="98">
        <f t="shared" si="9"/>
        <v>0</v>
      </c>
      <c r="W52" s="288"/>
      <c r="X52" s="88">
        <f t="shared" si="10"/>
        <v>0</v>
      </c>
      <c r="Y52" s="306">
        <f t="shared" si="11"/>
        <v>0</v>
      </c>
      <c r="Z52" s="307"/>
      <c r="AA52" s="88">
        <f>'Lista de precios'!K17</f>
        <v>0</v>
      </c>
      <c r="AB52" s="98">
        <f t="shared" si="12"/>
        <v>0</v>
      </c>
      <c r="AC52" s="288"/>
      <c r="AD52" s="88">
        <f t="shared" si="13"/>
        <v>0</v>
      </c>
      <c r="AE52" s="306">
        <f t="shared" si="14"/>
        <v>0</v>
      </c>
      <c r="AF52" s="307"/>
      <c r="AG52" s="88">
        <f>'Lista de precios'!M17</f>
        <v>0</v>
      </c>
      <c r="AH52" s="98">
        <f t="shared" si="15"/>
        <v>0</v>
      </c>
      <c r="AI52" s="288"/>
      <c r="AJ52" s="88">
        <f t="shared" si="16"/>
        <v>0</v>
      </c>
      <c r="AK52" s="306">
        <f t="shared" si="17"/>
        <v>0</v>
      </c>
    </row>
    <row r="53" spans="1:37" ht="15.75" customHeight="1">
      <c r="A53" s="287" t="s">
        <v>29</v>
      </c>
      <c r="B53" s="288"/>
      <c r="C53" s="88">
        <f>'Lista de precios'!C18</f>
        <v>3289.875</v>
      </c>
      <c r="D53" s="98">
        <f t="shared" si="1"/>
        <v>0</v>
      </c>
      <c r="E53" s="289">
        <v>1</v>
      </c>
      <c r="F53" s="88">
        <f>'Lista de precios'!C18</f>
        <v>3289.875</v>
      </c>
      <c r="G53" s="89">
        <f t="shared" si="2"/>
        <v>3289.875</v>
      </c>
      <c r="H53" s="289"/>
      <c r="I53" s="88">
        <f>'Lista de precios'!E18</f>
        <v>0</v>
      </c>
      <c r="J53" s="98">
        <f t="shared" si="3"/>
        <v>0</v>
      </c>
      <c r="K53" s="288"/>
      <c r="L53" s="88">
        <f t="shared" si="4"/>
        <v>0</v>
      </c>
      <c r="M53" s="89">
        <f t="shared" si="5"/>
        <v>0</v>
      </c>
      <c r="N53" s="289"/>
      <c r="O53" s="88">
        <f>'Lista de precios'!G18</f>
        <v>0</v>
      </c>
      <c r="P53" s="98">
        <f t="shared" si="6"/>
        <v>0</v>
      </c>
      <c r="Q53" s="289"/>
      <c r="R53" s="88">
        <f t="shared" si="7"/>
        <v>0</v>
      </c>
      <c r="S53" s="98">
        <f t="shared" si="8"/>
        <v>0</v>
      </c>
      <c r="T53" s="305"/>
      <c r="U53" s="88">
        <f>'Lista de precios'!I18</f>
        <v>0</v>
      </c>
      <c r="V53" s="98">
        <f t="shared" si="9"/>
        <v>0</v>
      </c>
      <c r="W53" s="288"/>
      <c r="X53" s="88">
        <f t="shared" si="10"/>
        <v>0</v>
      </c>
      <c r="Y53" s="306">
        <f t="shared" si="11"/>
        <v>0</v>
      </c>
      <c r="Z53" s="307"/>
      <c r="AA53" s="88">
        <f>'Lista de precios'!K18</f>
        <v>0</v>
      </c>
      <c r="AB53" s="98">
        <f t="shared" si="12"/>
        <v>0</v>
      </c>
      <c r="AC53" s="289"/>
      <c r="AD53" s="88">
        <f t="shared" si="13"/>
        <v>0</v>
      </c>
      <c r="AE53" s="306">
        <f t="shared" si="14"/>
        <v>0</v>
      </c>
      <c r="AF53" s="305"/>
      <c r="AG53" s="88">
        <f>'Lista de precios'!M18</f>
        <v>0</v>
      </c>
      <c r="AH53" s="98">
        <f t="shared" si="15"/>
        <v>0</v>
      </c>
      <c r="AI53" s="289"/>
      <c r="AJ53" s="88">
        <f t="shared" si="16"/>
        <v>0</v>
      </c>
      <c r="AK53" s="306">
        <f t="shared" si="17"/>
        <v>0</v>
      </c>
    </row>
    <row r="54" spans="1:37" ht="15.75" customHeight="1">
      <c r="A54" s="287" t="s">
        <v>30</v>
      </c>
      <c r="B54" s="288"/>
      <c r="C54" s="88">
        <f>'Lista de precios'!C19</f>
        <v>530.625</v>
      </c>
      <c r="D54" s="98">
        <f t="shared" si="1"/>
        <v>0</v>
      </c>
      <c r="E54" s="288"/>
      <c r="F54" s="88">
        <f>'Lista de precios'!C19</f>
        <v>530.625</v>
      </c>
      <c r="G54" s="89">
        <f t="shared" si="2"/>
        <v>0</v>
      </c>
      <c r="H54" s="289"/>
      <c r="I54" s="88">
        <f>'Lista de precios'!E19</f>
        <v>0</v>
      </c>
      <c r="J54" s="98">
        <f t="shared" si="3"/>
        <v>0</v>
      </c>
      <c r="K54" s="289"/>
      <c r="L54" s="88">
        <f t="shared" si="4"/>
        <v>0</v>
      </c>
      <c r="M54" s="89">
        <f t="shared" si="5"/>
        <v>0</v>
      </c>
      <c r="N54" s="288"/>
      <c r="O54" s="88">
        <f>'Lista de precios'!G19</f>
        <v>0</v>
      </c>
      <c r="P54" s="98">
        <f t="shared" si="6"/>
        <v>0</v>
      </c>
      <c r="Q54" s="288"/>
      <c r="R54" s="88">
        <f t="shared" si="7"/>
        <v>0</v>
      </c>
      <c r="S54" s="98">
        <f t="shared" si="8"/>
        <v>0</v>
      </c>
      <c r="T54" s="307"/>
      <c r="U54" s="88">
        <f>'Lista de precios'!I19</f>
        <v>0</v>
      </c>
      <c r="V54" s="98">
        <f t="shared" si="9"/>
        <v>0</v>
      </c>
      <c r="W54" s="288"/>
      <c r="X54" s="88">
        <f t="shared" si="10"/>
        <v>0</v>
      </c>
      <c r="Y54" s="306">
        <f t="shared" si="11"/>
        <v>0</v>
      </c>
      <c r="Z54" s="307"/>
      <c r="AA54" s="88">
        <f>'Lista de precios'!K19</f>
        <v>0</v>
      </c>
      <c r="AB54" s="98">
        <f t="shared" si="12"/>
        <v>0</v>
      </c>
      <c r="AC54" s="288"/>
      <c r="AD54" s="88">
        <f t="shared" si="13"/>
        <v>0</v>
      </c>
      <c r="AE54" s="306">
        <f t="shared" si="14"/>
        <v>0</v>
      </c>
      <c r="AF54" s="307"/>
      <c r="AG54" s="88">
        <f>'Lista de precios'!M19</f>
        <v>0</v>
      </c>
      <c r="AH54" s="98">
        <f t="shared" si="15"/>
        <v>0</v>
      </c>
      <c r="AI54" s="289"/>
      <c r="AJ54" s="88">
        <f t="shared" si="16"/>
        <v>0</v>
      </c>
      <c r="AK54" s="306">
        <f t="shared" si="17"/>
        <v>0</v>
      </c>
    </row>
    <row r="55" spans="1:37" ht="15.75" customHeight="1">
      <c r="A55" s="287" t="s">
        <v>31</v>
      </c>
      <c r="B55" s="288"/>
      <c r="C55" s="88">
        <f>'Lista de precios'!C20</f>
        <v>647.36249999999995</v>
      </c>
      <c r="D55" s="98">
        <f t="shared" si="1"/>
        <v>0</v>
      </c>
      <c r="E55" s="288"/>
      <c r="F55" s="88">
        <f>'Lista de precios'!C20</f>
        <v>647.36249999999995</v>
      </c>
      <c r="G55" s="89">
        <f t="shared" si="2"/>
        <v>0</v>
      </c>
      <c r="H55" s="288"/>
      <c r="I55" s="88">
        <f>'Lista de precios'!E20</f>
        <v>0</v>
      </c>
      <c r="J55" s="98">
        <f t="shared" si="3"/>
        <v>0</v>
      </c>
      <c r="K55" s="288"/>
      <c r="L55" s="88">
        <f t="shared" si="4"/>
        <v>0</v>
      </c>
      <c r="M55" s="89">
        <f t="shared" si="5"/>
        <v>0</v>
      </c>
      <c r="N55" s="288"/>
      <c r="O55" s="88">
        <f>'Lista de precios'!G20</f>
        <v>0</v>
      </c>
      <c r="P55" s="98">
        <f t="shared" si="6"/>
        <v>0</v>
      </c>
      <c r="Q55" s="288"/>
      <c r="R55" s="88">
        <f t="shared" si="7"/>
        <v>0</v>
      </c>
      <c r="S55" s="98">
        <f t="shared" si="8"/>
        <v>0</v>
      </c>
      <c r="T55" s="307"/>
      <c r="U55" s="88">
        <f>'Lista de precios'!I20</f>
        <v>0</v>
      </c>
      <c r="V55" s="98">
        <f t="shared" si="9"/>
        <v>0</v>
      </c>
      <c r="W55" s="288"/>
      <c r="X55" s="88">
        <f t="shared" si="10"/>
        <v>0</v>
      </c>
      <c r="Y55" s="306">
        <f t="shared" si="11"/>
        <v>0</v>
      </c>
      <c r="Z55" s="305"/>
      <c r="AA55" s="88">
        <f>'Lista de precios'!K20</f>
        <v>0</v>
      </c>
      <c r="AB55" s="98">
        <f t="shared" si="12"/>
        <v>0</v>
      </c>
      <c r="AC55" s="289"/>
      <c r="AD55" s="88">
        <f t="shared" si="13"/>
        <v>0</v>
      </c>
      <c r="AE55" s="306">
        <f t="shared" si="14"/>
        <v>0</v>
      </c>
      <c r="AF55" s="307"/>
      <c r="AG55" s="88">
        <f>'Lista de precios'!M20</f>
        <v>0</v>
      </c>
      <c r="AH55" s="98">
        <f t="shared" si="15"/>
        <v>0</v>
      </c>
      <c r="AI55" s="288"/>
      <c r="AJ55" s="88">
        <f t="shared" si="16"/>
        <v>0</v>
      </c>
      <c r="AK55" s="306">
        <f t="shared" si="17"/>
        <v>0</v>
      </c>
    </row>
    <row r="56" spans="1:37" ht="15.75" customHeight="1">
      <c r="A56" s="287" t="s">
        <v>32</v>
      </c>
      <c r="B56" s="288"/>
      <c r="C56" s="88">
        <f>'Lista de precios'!C21</f>
        <v>4775.625</v>
      </c>
      <c r="D56" s="98">
        <f t="shared" si="1"/>
        <v>0</v>
      </c>
      <c r="E56" s="289"/>
      <c r="F56" s="88">
        <f>'Lista de precios'!C21</f>
        <v>4775.625</v>
      </c>
      <c r="G56" s="89">
        <f t="shared" si="2"/>
        <v>0</v>
      </c>
      <c r="H56" s="289"/>
      <c r="I56" s="88">
        <f>'Lista de precios'!E21</f>
        <v>0</v>
      </c>
      <c r="J56" s="98">
        <f t="shared" si="3"/>
        <v>0</v>
      </c>
      <c r="K56" s="289"/>
      <c r="L56" s="88">
        <f t="shared" si="4"/>
        <v>0</v>
      </c>
      <c r="M56" s="89">
        <f t="shared" si="5"/>
        <v>0</v>
      </c>
      <c r="N56" s="289"/>
      <c r="O56" s="88">
        <f>'Lista de precios'!G21</f>
        <v>0</v>
      </c>
      <c r="P56" s="98">
        <f t="shared" si="6"/>
        <v>0</v>
      </c>
      <c r="Q56" s="288"/>
      <c r="R56" s="88">
        <f t="shared" si="7"/>
        <v>0</v>
      </c>
      <c r="S56" s="98">
        <f t="shared" si="8"/>
        <v>0</v>
      </c>
      <c r="T56" s="307"/>
      <c r="U56" s="88">
        <f>'Lista de precios'!I21</f>
        <v>0</v>
      </c>
      <c r="V56" s="98">
        <f t="shared" si="9"/>
        <v>0</v>
      </c>
      <c r="W56" s="288"/>
      <c r="X56" s="88">
        <f t="shared" si="10"/>
        <v>0</v>
      </c>
      <c r="Y56" s="306">
        <f t="shared" si="11"/>
        <v>0</v>
      </c>
      <c r="Z56" s="305"/>
      <c r="AA56" s="88">
        <f>'Lista de precios'!K21</f>
        <v>0</v>
      </c>
      <c r="AB56" s="98">
        <f t="shared" si="12"/>
        <v>0</v>
      </c>
      <c r="AC56" s="289"/>
      <c r="AD56" s="88">
        <f t="shared" si="13"/>
        <v>0</v>
      </c>
      <c r="AE56" s="306">
        <f t="shared" si="14"/>
        <v>0</v>
      </c>
      <c r="AF56" s="307"/>
      <c r="AG56" s="88">
        <f>'Lista de precios'!M21</f>
        <v>0</v>
      </c>
      <c r="AH56" s="98">
        <f t="shared" si="15"/>
        <v>0</v>
      </c>
      <c r="AI56" s="288"/>
      <c r="AJ56" s="88">
        <f t="shared" si="16"/>
        <v>0</v>
      </c>
      <c r="AK56" s="306">
        <f t="shared" si="17"/>
        <v>0</v>
      </c>
    </row>
    <row r="57" spans="1:37" ht="15.75" customHeight="1">
      <c r="A57" s="287" t="s">
        <v>33</v>
      </c>
      <c r="B57" s="288"/>
      <c r="C57" s="88">
        <f>'Lista de precios'!C22</f>
        <v>4775.625</v>
      </c>
      <c r="D57" s="98">
        <f t="shared" si="1"/>
        <v>0</v>
      </c>
      <c r="E57" s="289">
        <v>1</v>
      </c>
      <c r="F57" s="88">
        <f>'Lista de precios'!C22</f>
        <v>4775.625</v>
      </c>
      <c r="G57" s="89">
        <f t="shared" si="2"/>
        <v>4775.625</v>
      </c>
      <c r="H57" s="289"/>
      <c r="I57" s="88">
        <f>'Lista de precios'!E22</f>
        <v>0</v>
      </c>
      <c r="J57" s="98">
        <f t="shared" si="3"/>
        <v>0</v>
      </c>
      <c r="K57" s="289"/>
      <c r="L57" s="88">
        <f t="shared" si="4"/>
        <v>0</v>
      </c>
      <c r="M57" s="89">
        <f t="shared" si="5"/>
        <v>0</v>
      </c>
      <c r="N57" s="289"/>
      <c r="O57" s="88">
        <f>'Lista de precios'!G22</f>
        <v>0</v>
      </c>
      <c r="P57" s="98">
        <f t="shared" si="6"/>
        <v>0</v>
      </c>
      <c r="Q57" s="289"/>
      <c r="R57" s="88">
        <f t="shared" si="7"/>
        <v>0</v>
      </c>
      <c r="S57" s="98">
        <f t="shared" si="8"/>
        <v>0</v>
      </c>
      <c r="T57" s="305"/>
      <c r="U57" s="88">
        <f>'Lista de precios'!I22</f>
        <v>0</v>
      </c>
      <c r="V57" s="98">
        <f t="shared" si="9"/>
        <v>0</v>
      </c>
      <c r="W57" s="288"/>
      <c r="X57" s="88">
        <f t="shared" si="10"/>
        <v>0</v>
      </c>
      <c r="Y57" s="306">
        <f t="shared" si="11"/>
        <v>0</v>
      </c>
      <c r="Z57" s="307"/>
      <c r="AA57" s="88">
        <f>'Lista de precios'!K22</f>
        <v>0</v>
      </c>
      <c r="AB57" s="98">
        <f t="shared" si="12"/>
        <v>0</v>
      </c>
      <c r="AC57" s="288"/>
      <c r="AD57" s="88">
        <f t="shared" si="13"/>
        <v>0</v>
      </c>
      <c r="AE57" s="306">
        <f t="shared" si="14"/>
        <v>0</v>
      </c>
      <c r="AF57" s="307"/>
      <c r="AG57" s="88">
        <f>'Lista de precios'!M22</f>
        <v>0</v>
      </c>
      <c r="AH57" s="98">
        <f t="shared" si="15"/>
        <v>0</v>
      </c>
      <c r="AI57" s="288"/>
      <c r="AJ57" s="88">
        <f t="shared" si="16"/>
        <v>0</v>
      </c>
      <c r="AK57" s="306">
        <f t="shared" si="17"/>
        <v>0</v>
      </c>
    </row>
    <row r="58" spans="1:37" ht="15.75" customHeight="1">
      <c r="A58" s="287" t="s">
        <v>34</v>
      </c>
      <c r="B58" s="288"/>
      <c r="C58" s="88">
        <f>'Lista de precios'!C23</f>
        <v>4775.625</v>
      </c>
      <c r="D58" s="98">
        <f t="shared" si="1"/>
        <v>0</v>
      </c>
      <c r="E58" s="288"/>
      <c r="F58" s="88">
        <f>'Lista de precios'!C23</f>
        <v>4775.625</v>
      </c>
      <c r="G58" s="89">
        <f t="shared" si="2"/>
        <v>0</v>
      </c>
      <c r="H58" s="288"/>
      <c r="I58" s="88">
        <f>'Lista de precios'!E23</f>
        <v>0</v>
      </c>
      <c r="J58" s="98">
        <f t="shared" si="3"/>
        <v>0</v>
      </c>
      <c r="K58" s="288"/>
      <c r="L58" s="88">
        <f t="shared" si="4"/>
        <v>0</v>
      </c>
      <c r="M58" s="89">
        <f t="shared" si="5"/>
        <v>0</v>
      </c>
      <c r="N58" s="289"/>
      <c r="O58" s="88">
        <f>'Lista de precios'!G23</f>
        <v>0</v>
      </c>
      <c r="P58" s="98">
        <f t="shared" si="6"/>
        <v>0</v>
      </c>
      <c r="Q58" s="288"/>
      <c r="R58" s="88">
        <f t="shared" si="7"/>
        <v>0</v>
      </c>
      <c r="S58" s="98">
        <f t="shared" si="8"/>
        <v>0</v>
      </c>
      <c r="T58" s="307"/>
      <c r="U58" s="88">
        <f>'Lista de precios'!I23</f>
        <v>0</v>
      </c>
      <c r="V58" s="98">
        <f t="shared" si="9"/>
        <v>0</v>
      </c>
      <c r="W58" s="288"/>
      <c r="X58" s="88">
        <f t="shared" si="10"/>
        <v>0</v>
      </c>
      <c r="Y58" s="306">
        <f t="shared" si="11"/>
        <v>0</v>
      </c>
      <c r="Z58" s="307"/>
      <c r="AA58" s="88">
        <f>'Lista de precios'!K23</f>
        <v>0</v>
      </c>
      <c r="AB58" s="98">
        <f t="shared" si="12"/>
        <v>0</v>
      </c>
      <c r="AC58" s="288"/>
      <c r="AD58" s="88">
        <f t="shared" si="13"/>
        <v>0</v>
      </c>
      <c r="AE58" s="306">
        <f t="shared" si="14"/>
        <v>0</v>
      </c>
      <c r="AF58" s="307"/>
      <c r="AG58" s="88">
        <f>'Lista de precios'!M23</f>
        <v>0</v>
      </c>
      <c r="AH58" s="98">
        <f t="shared" si="15"/>
        <v>0</v>
      </c>
      <c r="AI58" s="288"/>
      <c r="AJ58" s="88">
        <f t="shared" si="16"/>
        <v>0</v>
      </c>
      <c r="AK58" s="306">
        <f t="shared" si="17"/>
        <v>0</v>
      </c>
    </row>
    <row r="59" spans="1:37" ht="15.75" customHeight="1">
      <c r="A59" s="287" t="s">
        <v>35</v>
      </c>
      <c r="B59" s="288"/>
      <c r="C59" s="88">
        <f>'Lista de precios'!C24</f>
        <v>4775.625</v>
      </c>
      <c r="D59" s="98">
        <f t="shared" si="1"/>
        <v>0</v>
      </c>
      <c r="E59" s="288"/>
      <c r="F59" s="88">
        <f>'Lista de precios'!C24</f>
        <v>4775.625</v>
      </c>
      <c r="G59" s="89">
        <f t="shared" si="2"/>
        <v>0</v>
      </c>
      <c r="H59" s="288"/>
      <c r="I59" s="88">
        <f>'Lista de precios'!E24</f>
        <v>0</v>
      </c>
      <c r="J59" s="98">
        <f t="shared" si="3"/>
        <v>0</v>
      </c>
      <c r="K59" s="288"/>
      <c r="L59" s="88">
        <f t="shared" si="4"/>
        <v>0</v>
      </c>
      <c r="M59" s="89">
        <f t="shared" si="5"/>
        <v>0</v>
      </c>
      <c r="N59" s="288"/>
      <c r="O59" s="88">
        <f>'Lista de precios'!G24</f>
        <v>0</v>
      </c>
      <c r="P59" s="98">
        <f t="shared" si="6"/>
        <v>0</v>
      </c>
      <c r="Q59" s="288"/>
      <c r="R59" s="88">
        <f t="shared" si="7"/>
        <v>0</v>
      </c>
      <c r="S59" s="98">
        <f t="shared" si="8"/>
        <v>0</v>
      </c>
      <c r="T59" s="307"/>
      <c r="U59" s="88">
        <f>'Lista de precios'!I24</f>
        <v>0</v>
      </c>
      <c r="V59" s="98">
        <f t="shared" si="9"/>
        <v>0</v>
      </c>
      <c r="W59" s="288"/>
      <c r="X59" s="88">
        <f t="shared" si="10"/>
        <v>0</v>
      </c>
      <c r="Y59" s="306">
        <f t="shared" si="11"/>
        <v>0</v>
      </c>
      <c r="Z59" s="307"/>
      <c r="AA59" s="88">
        <f>'Lista de precios'!K24</f>
        <v>0</v>
      </c>
      <c r="AB59" s="98">
        <f t="shared" si="12"/>
        <v>0</v>
      </c>
      <c r="AC59" s="288"/>
      <c r="AD59" s="88">
        <f t="shared" si="13"/>
        <v>0</v>
      </c>
      <c r="AE59" s="306">
        <f t="shared" si="14"/>
        <v>0</v>
      </c>
      <c r="AF59" s="307"/>
      <c r="AG59" s="88">
        <f>'Lista de precios'!M24</f>
        <v>0</v>
      </c>
      <c r="AH59" s="98">
        <f t="shared" si="15"/>
        <v>0</v>
      </c>
      <c r="AI59" s="288"/>
      <c r="AJ59" s="88">
        <f t="shared" si="16"/>
        <v>0</v>
      </c>
      <c r="AK59" s="306">
        <f t="shared" si="17"/>
        <v>0</v>
      </c>
    </row>
    <row r="60" spans="1:37" ht="15.75" customHeight="1">
      <c r="A60" s="287" t="s">
        <v>36</v>
      </c>
      <c r="B60" s="288"/>
      <c r="C60" s="88">
        <f>'Lista de precios'!C25</f>
        <v>1379.625</v>
      </c>
      <c r="D60" s="98">
        <f t="shared" si="1"/>
        <v>0</v>
      </c>
      <c r="E60" s="288"/>
      <c r="F60" s="88">
        <f>'Lista de precios'!C25</f>
        <v>1379.625</v>
      </c>
      <c r="G60" s="89">
        <f t="shared" si="2"/>
        <v>0</v>
      </c>
      <c r="H60" s="288"/>
      <c r="I60" s="88">
        <f>'Lista de precios'!E25</f>
        <v>0</v>
      </c>
      <c r="J60" s="98">
        <f t="shared" si="3"/>
        <v>0</v>
      </c>
      <c r="K60" s="289"/>
      <c r="L60" s="88">
        <f t="shared" si="4"/>
        <v>0</v>
      </c>
      <c r="M60" s="89">
        <f t="shared" si="5"/>
        <v>0</v>
      </c>
      <c r="N60" s="288"/>
      <c r="O60" s="88">
        <f>'Lista de precios'!G25</f>
        <v>0</v>
      </c>
      <c r="P60" s="98">
        <f t="shared" si="6"/>
        <v>0</v>
      </c>
      <c r="Q60" s="288"/>
      <c r="R60" s="88">
        <f t="shared" si="7"/>
        <v>0</v>
      </c>
      <c r="S60" s="98">
        <f t="shared" si="8"/>
        <v>0</v>
      </c>
      <c r="T60" s="305"/>
      <c r="U60" s="88">
        <f>'Lista de precios'!I25</f>
        <v>0</v>
      </c>
      <c r="V60" s="98">
        <f t="shared" si="9"/>
        <v>0</v>
      </c>
      <c r="W60" s="288"/>
      <c r="X60" s="88">
        <f t="shared" si="10"/>
        <v>0</v>
      </c>
      <c r="Y60" s="306">
        <f t="shared" si="11"/>
        <v>0</v>
      </c>
      <c r="Z60" s="307"/>
      <c r="AA60" s="88">
        <f>'Lista de precios'!K25</f>
        <v>0</v>
      </c>
      <c r="AB60" s="98">
        <f t="shared" si="12"/>
        <v>0</v>
      </c>
      <c r="AC60" s="288"/>
      <c r="AD60" s="88">
        <f t="shared" si="13"/>
        <v>0</v>
      </c>
      <c r="AE60" s="306">
        <f t="shared" si="14"/>
        <v>0</v>
      </c>
      <c r="AF60" s="307"/>
      <c r="AG60" s="88">
        <f>'Lista de precios'!M25</f>
        <v>0</v>
      </c>
      <c r="AH60" s="98">
        <f t="shared" si="15"/>
        <v>0</v>
      </c>
      <c r="AI60" s="288"/>
      <c r="AJ60" s="88">
        <f t="shared" si="16"/>
        <v>0</v>
      </c>
      <c r="AK60" s="306">
        <f t="shared" si="17"/>
        <v>0</v>
      </c>
    </row>
    <row r="61" spans="1:37" ht="15.75" customHeight="1">
      <c r="A61" s="287" t="s">
        <v>37</v>
      </c>
      <c r="B61" s="288"/>
      <c r="C61" s="88">
        <f>'Lista de precios'!C26</f>
        <v>2568.2249999999999</v>
      </c>
      <c r="D61" s="89">
        <f t="shared" si="1"/>
        <v>0</v>
      </c>
      <c r="E61" s="288"/>
      <c r="F61" s="88">
        <f>'Lista de precios'!C26</f>
        <v>2568.2249999999999</v>
      </c>
      <c r="G61" s="89">
        <f t="shared" si="2"/>
        <v>0</v>
      </c>
      <c r="H61" s="288"/>
      <c r="I61" s="88">
        <f>'Lista de precios'!E26</f>
        <v>0</v>
      </c>
      <c r="J61" s="89">
        <f t="shared" si="3"/>
        <v>0</v>
      </c>
      <c r="K61" s="288"/>
      <c r="L61" s="88">
        <f t="shared" si="4"/>
        <v>0</v>
      </c>
      <c r="M61" s="89">
        <f t="shared" si="5"/>
        <v>0</v>
      </c>
      <c r="N61" s="288"/>
      <c r="O61" s="88">
        <f>'Lista de precios'!G26</f>
        <v>0</v>
      </c>
      <c r="P61" s="89">
        <f t="shared" si="6"/>
        <v>0</v>
      </c>
      <c r="Q61" s="288"/>
      <c r="R61" s="88">
        <f t="shared" si="7"/>
        <v>0</v>
      </c>
      <c r="S61" s="98">
        <f t="shared" si="8"/>
        <v>0</v>
      </c>
      <c r="T61" s="307"/>
      <c r="U61" s="88">
        <f>'Lista de precios'!I26</f>
        <v>0</v>
      </c>
      <c r="V61" s="89">
        <f t="shared" si="9"/>
        <v>0</v>
      </c>
      <c r="W61" s="288"/>
      <c r="X61" s="88">
        <f t="shared" si="10"/>
        <v>0</v>
      </c>
      <c r="Y61" s="306">
        <f t="shared" si="11"/>
        <v>0</v>
      </c>
      <c r="Z61" s="307"/>
      <c r="AA61" s="88">
        <f>'Lista de precios'!K26</f>
        <v>0</v>
      </c>
      <c r="AB61" s="89">
        <f t="shared" si="12"/>
        <v>0</v>
      </c>
      <c r="AC61" s="288"/>
      <c r="AD61" s="88">
        <f t="shared" si="13"/>
        <v>0</v>
      </c>
      <c r="AE61" s="306">
        <f t="shared" si="14"/>
        <v>0</v>
      </c>
      <c r="AF61" s="305"/>
      <c r="AG61" s="88">
        <f>'Lista de precios'!M26</f>
        <v>0</v>
      </c>
      <c r="AH61" s="89">
        <f t="shared" si="15"/>
        <v>0</v>
      </c>
      <c r="AI61" s="288"/>
      <c r="AJ61" s="88">
        <f t="shared" si="16"/>
        <v>0</v>
      </c>
      <c r="AK61" s="306">
        <f t="shared" si="17"/>
        <v>0</v>
      </c>
    </row>
    <row r="62" spans="1:37" ht="15.75" customHeight="1">
      <c r="A62" s="287" t="s">
        <v>38</v>
      </c>
      <c r="B62" s="288"/>
      <c r="C62" s="88">
        <f>'Lista de precios'!C27</f>
        <v>51258.375</v>
      </c>
      <c r="D62" s="89">
        <f t="shared" si="1"/>
        <v>0</v>
      </c>
      <c r="E62" s="288"/>
      <c r="F62" s="88">
        <f>'Lista de precios'!C27</f>
        <v>51258.375</v>
      </c>
      <c r="G62" s="89">
        <f t="shared" si="2"/>
        <v>0</v>
      </c>
      <c r="H62" s="288"/>
      <c r="I62" s="88">
        <f>'Lista de precios'!E27</f>
        <v>0</v>
      </c>
      <c r="J62" s="89">
        <f t="shared" si="3"/>
        <v>0</v>
      </c>
      <c r="K62" s="288"/>
      <c r="L62" s="88">
        <f t="shared" si="4"/>
        <v>0</v>
      </c>
      <c r="M62" s="89">
        <f t="shared" si="5"/>
        <v>0</v>
      </c>
      <c r="N62" s="288"/>
      <c r="O62" s="88">
        <f>'Lista de precios'!G27</f>
        <v>0</v>
      </c>
      <c r="P62" s="89">
        <f t="shared" si="6"/>
        <v>0</v>
      </c>
      <c r="Q62" s="288"/>
      <c r="R62" s="88">
        <f t="shared" si="7"/>
        <v>0</v>
      </c>
      <c r="S62" s="98">
        <f t="shared" si="8"/>
        <v>0</v>
      </c>
      <c r="T62" s="307"/>
      <c r="U62" s="88">
        <f>'Lista de precios'!I27</f>
        <v>0</v>
      </c>
      <c r="V62" s="89">
        <f t="shared" si="9"/>
        <v>0</v>
      </c>
      <c r="W62" s="288"/>
      <c r="X62" s="88">
        <f t="shared" si="10"/>
        <v>0</v>
      </c>
      <c r="Y62" s="306">
        <f t="shared" si="11"/>
        <v>0</v>
      </c>
      <c r="Z62" s="307"/>
      <c r="AA62" s="88">
        <f>'Lista de precios'!K27</f>
        <v>0</v>
      </c>
      <c r="AB62" s="89">
        <f t="shared" si="12"/>
        <v>0</v>
      </c>
      <c r="AC62" s="288"/>
      <c r="AD62" s="88">
        <f t="shared" si="13"/>
        <v>0</v>
      </c>
      <c r="AE62" s="306">
        <f t="shared" si="14"/>
        <v>0</v>
      </c>
      <c r="AF62" s="305"/>
      <c r="AG62" s="88">
        <f>'Lista de precios'!M27</f>
        <v>0</v>
      </c>
      <c r="AH62" s="89">
        <f t="shared" si="15"/>
        <v>0</v>
      </c>
      <c r="AI62" s="288"/>
      <c r="AJ62" s="88">
        <f t="shared" si="16"/>
        <v>0</v>
      </c>
      <c r="AK62" s="306">
        <f t="shared" si="17"/>
        <v>0</v>
      </c>
    </row>
    <row r="63" spans="1:37" ht="15.75" customHeight="1">
      <c r="A63" s="287" t="s">
        <v>39</v>
      </c>
      <c r="B63" s="288"/>
      <c r="C63" s="88">
        <f>'Lista de precios'!C28</f>
        <v>700.42500000000007</v>
      </c>
      <c r="D63" s="89">
        <f t="shared" si="1"/>
        <v>0</v>
      </c>
      <c r="E63" s="288"/>
      <c r="F63" s="88">
        <f>'Lista de precios'!C28</f>
        <v>700.42500000000007</v>
      </c>
      <c r="G63" s="89">
        <f t="shared" si="2"/>
        <v>0</v>
      </c>
      <c r="H63" s="288"/>
      <c r="I63" s="88">
        <f>'Lista de precios'!E28</f>
        <v>0</v>
      </c>
      <c r="J63" s="89">
        <f t="shared" si="3"/>
        <v>0</v>
      </c>
      <c r="K63" s="288"/>
      <c r="L63" s="88">
        <f t="shared" si="4"/>
        <v>0</v>
      </c>
      <c r="M63" s="89">
        <f t="shared" si="5"/>
        <v>0</v>
      </c>
      <c r="N63" s="289"/>
      <c r="O63" s="88">
        <f>'Lista de precios'!G28</f>
        <v>0</v>
      </c>
      <c r="P63" s="89">
        <f t="shared" si="6"/>
        <v>0</v>
      </c>
      <c r="Q63" s="289"/>
      <c r="R63" s="88">
        <f t="shared" si="7"/>
        <v>0</v>
      </c>
      <c r="S63" s="98">
        <f t="shared" si="8"/>
        <v>0</v>
      </c>
      <c r="T63" s="305"/>
      <c r="U63" s="88">
        <f>'Lista de precios'!I28</f>
        <v>0</v>
      </c>
      <c r="V63" s="89">
        <f t="shared" si="9"/>
        <v>0</v>
      </c>
      <c r="W63" s="288"/>
      <c r="X63" s="88">
        <f t="shared" si="10"/>
        <v>0</v>
      </c>
      <c r="Y63" s="306">
        <f t="shared" si="11"/>
        <v>0</v>
      </c>
      <c r="Z63" s="307"/>
      <c r="AA63" s="88">
        <f>'Lista de precios'!K28</f>
        <v>0</v>
      </c>
      <c r="AB63" s="89">
        <f t="shared" si="12"/>
        <v>0</v>
      </c>
      <c r="AC63" s="289"/>
      <c r="AD63" s="88">
        <f t="shared" si="13"/>
        <v>0</v>
      </c>
      <c r="AE63" s="306">
        <f t="shared" si="14"/>
        <v>0</v>
      </c>
      <c r="AF63" s="305"/>
      <c r="AG63" s="88">
        <f>'Lista de precios'!M28</f>
        <v>0</v>
      </c>
      <c r="AH63" s="89">
        <f t="shared" si="15"/>
        <v>0</v>
      </c>
      <c r="AI63" s="288"/>
      <c r="AJ63" s="88">
        <f t="shared" si="16"/>
        <v>0</v>
      </c>
      <c r="AK63" s="306">
        <f t="shared" si="17"/>
        <v>0</v>
      </c>
    </row>
    <row r="64" spans="1:37" ht="15.75" customHeight="1">
      <c r="A64" s="287" t="s">
        <v>40</v>
      </c>
      <c r="B64" s="288"/>
      <c r="C64" s="88">
        <f>'Lista de precios'!C29</f>
        <v>26000.625</v>
      </c>
      <c r="D64" s="89">
        <f t="shared" si="1"/>
        <v>0</v>
      </c>
      <c r="E64" s="288"/>
      <c r="F64" s="88">
        <f>'Lista de precios'!C29</f>
        <v>26000.625</v>
      </c>
      <c r="G64" s="89">
        <f t="shared" si="2"/>
        <v>0</v>
      </c>
      <c r="H64" s="288"/>
      <c r="I64" s="88">
        <f>'Lista de precios'!E29</f>
        <v>0</v>
      </c>
      <c r="J64" s="89">
        <f t="shared" si="3"/>
        <v>0</v>
      </c>
      <c r="K64" s="288"/>
      <c r="L64" s="88">
        <f t="shared" si="4"/>
        <v>0</v>
      </c>
      <c r="M64" s="89">
        <f t="shared" si="5"/>
        <v>0</v>
      </c>
      <c r="N64" s="289"/>
      <c r="O64" s="88">
        <f>'Lista de precios'!G29</f>
        <v>0</v>
      </c>
      <c r="P64" s="89">
        <f t="shared" si="6"/>
        <v>0</v>
      </c>
      <c r="Q64" s="288"/>
      <c r="R64" s="88">
        <f t="shared" si="7"/>
        <v>0</v>
      </c>
      <c r="S64" s="98">
        <f t="shared" si="8"/>
        <v>0</v>
      </c>
      <c r="T64" s="305"/>
      <c r="U64" s="88">
        <f>'Lista de precios'!I29</f>
        <v>0</v>
      </c>
      <c r="V64" s="89">
        <f t="shared" si="9"/>
        <v>0</v>
      </c>
      <c r="W64" s="288"/>
      <c r="X64" s="88">
        <f t="shared" si="10"/>
        <v>0</v>
      </c>
      <c r="Y64" s="306">
        <f t="shared" si="11"/>
        <v>0</v>
      </c>
      <c r="Z64" s="307"/>
      <c r="AA64" s="88">
        <f>'Lista de precios'!K29</f>
        <v>0</v>
      </c>
      <c r="AB64" s="89">
        <f t="shared" si="12"/>
        <v>0</v>
      </c>
      <c r="AC64" s="288"/>
      <c r="AD64" s="88">
        <f t="shared" si="13"/>
        <v>0</v>
      </c>
      <c r="AE64" s="306">
        <f t="shared" si="14"/>
        <v>0</v>
      </c>
      <c r="AF64" s="307"/>
      <c r="AG64" s="88">
        <f>'Lista de precios'!M29</f>
        <v>0</v>
      </c>
      <c r="AH64" s="89">
        <f t="shared" si="15"/>
        <v>0</v>
      </c>
      <c r="AI64" s="288"/>
      <c r="AJ64" s="88">
        <f t="shared" si="16"/>
        <v>0</v>
      </c>
      <c r="AK64" s="306">
        <f t="shared" si="17"/>
        <v>0</v>
      </c>
    </row>
    <row r="65" spans="1:37" ht="15.75" customHeight="1">
      <c r="A65" s="308" t="s">
        <v>41</v>
      </c>
      <c r="B65" s="288"/>
      <c r="C65" s="88">
        <f>'Lista de precios'!C30</f>
        <v>711.03750000000002</v>
      </c>
      <c r="D65" s="89">
        <f t="shared" si="1"/>
        <v>0</v>
      </c>
      <c r="E65" s="288"/>
      <c r="F65" s="88">
        <f>'Lista de precios'!C30</f>
        <v>711.03750000000002</v>
      </c>
      <c r="G65" s="89">
        <f t="shared" si="2"/>
        <v>0</v>
      </c>
      <c r="H65" s="288"/>
      <c r="I65" s="88"/>
      <c r="J65" s="89"/>
      <c r="K65" s="288"/>
      <c r="L65" s="88"/>
      <c r="M65" s="89"/>
      <c r="N65" s="288"/>
      <c r="O65" s="88"/>
      <c r="P65" s="89"/>
      <c r="Q65" s="288"/>
      <c r="R65" s="88"/>
      <c r="S65" s="98"/>
      <c r="T65" s="307"/>
      <c r="U65" s="88">
        <f>'Lista de precios'!I30</f>
        <v>0</v>
      </c>
      <c r="V65" s="89">
        <f t="shared" si="9"/>
        <v>0</v>
      </c>
      <c r="W65" s="288"/>
      <c r="X65" s="88">
        <f t="shared" si="10"/>
        <v>0</v>
      </c>
      <c r="Y65" s="306">
        <f t="shared" si="11"/>
        <v>0</v>
      </c>
      <c r="Z65" s="307"/>
      <c r="AA65" s="88">
        <f>'Lista de precios'!K30</f>
        <v>0</v>
      </c>
      <c r="AB65" s="89">
        <f t="shared" si="12"/>
        <v>0</v>
      </c>
      <c r="AC65" s="288"/>
      <c r="AD65" s="88">
        <f t="shared" si="13"/>
        <v>0</v>
      </c>
      <c r="AE65" s="306">
        <f t="shared" si="14"/>
        <v>0</v>
      </c>
      <c r="AF65" s="307"/>
      <c r="AG65" s="88">
        <f>'Lista de precios'!M30</f>
        <v>0</v>
      </c>
      <c r="AH65" s="89">
        <f t="shared" si="15"/>
        <v>0</v>
      </c>
      <c r="AI65" s="288"/>
      <c r="AJ65" s="88">
        <f t="shared" si="16"/>
        <v>0</v>
      </c>
      <c r="AK65" s="306">
        <f t="shared" si="17"/>
        <v>0</v>
      </c>
    </row>
    <row r="66" spans="1:37" ht="15.75" customHeight="1">
      <c r="A66" s="309" t="s">
        <v>42</v>
      </c>
      <c r="B66" s="290"/>
      <c r="C66" s="88">
        <f>'Lista de precios'!C31</f>
        <v>849</v>
      </c>
      <c r="D66" s="89">
        <f t="shared" si="1"/>
        <v>0</v>
      </c>
      <c r="E66" s="290"/>
      <c r="F66" s="88">
        <f>'Lista de precios'!C31</f>
        <v>849</v>
      </c>
      <c r="G66" s="89">
        <f t="shared" si="2"/>
        <v>0</v>
      </c>
      <c r="H66" s="290"/>
      <c r="I66" s="104"/>
      <c r="J66" s="105"/>
      <c r="K66" s="290"/>
      <c r="L66" s="104"/>
      <c r="M66" s="105"/>
      <c r="N66" s="290"/>
      <c r="O66" s="104"/>
      <c r="P66" s="105"/>
      <c r="Q66" s="290"/>
      <c r="R66" s="104"/>
      <c r="S66" s="310"/>
      <c r="T66" s="311"/>
      <c r="U66" s="104"/>
      <c r="V66" s="105"/>
      <c r="W66" s="290"/>
      <c r="X66" s="104"/>
      <c r="Y66" s="312"/>
      <c r="Z66" s="311"/>
      <c r="AA66" s="104"/>
      <c r="AB66" s="105"/>
      <c r="AC66" s="290"/>
      <c r="AD66" s="104"/>
      <c r="AE66" s="312"/>
      <c r="AF66" s="311"/>
      <c r="AG66" s="104"/>
      <c r="AH66" s="105"/>
      <c r="AI66" s="290"/>
      <c r="AJ66" s="104"/>
      <c r="AK66" s="312"/>
    </row>
    <row r="67" spans="1:37" ht="15.75" customHeight="1">
      <c r="A67" s="313" t="s">
        <v>43</v>
      </c>
      <c r="B67" s="290"/>
      <c r="C67" s="88">
        <f>'Lista de precios'!C32</f>
        <v>530.625</v>
      </c>
      <c r="D67" s="89">
        <f t="shared" si="1"/>
        <v>0</v>
      </c>
      <c r="E67" s="290"/>
      <c r="F67" s="88">
        <f>'Lista de precios'!C32</f>
        <v>530.625</v>
      </c>
      <c r="G67" s="89">
        <f t="shared" si="2"/>
        <v>0</v>
      </c>
      <c r="H67" s="290"/>
      <c r="I67" s="104"/>
      <c r="J67" s="105"/>
      <c r="K67" s="290"/>
      <c r="L67" s="104"/>
      <c r="M67" s="105"/>
      <c r="N67" s="290"/>
      <c r="O67" s="104"/>
      <c r="P67" s="105"/>
      <c r="Q67" s="290"/>
      <c r="R67" s="104"/>
      <c r="S67" s="310"/>
      <c r="T67" s="311"/>
      <c r="U67" s="104"/>
      <c r="V67" s="105"/>
      <c r="W67" s="290"/>
      <c r="X67" s="104"/>
      <c r="Y67" s="312"/>
      <c r="Z67" s="311"/>
      <c r="AA67" s="104"/>
      <c r="AB67" s="105"/>
      <c r="AC67" s="290"/>
      <c r="AD67" s="104"/>
      <c r="AE67" s="312"/>
      <c r="AF67" s="311"/>
      <c r="AG67" s="104"/>
      <c r="AH67" s="105"/>
      <c r="AI67" s="290"/>
      <c r="AJ67" s="104"/>
      <c r="AK67" s="312"/>
    </row>
    <row r="68" spans="1:37" ht="15.75" customHeight="1">
      <c r="A68" s="309" t="s">
        <v>44</v>
      </c>
      <c r="B68" s="290"/>
      <c r="C68" s="88">
        <f>'Lista de precios'!C33</f>
        <v>1061.25</v>
      </c>
      <c r="D68" s="89">
        <f t="shared" si="1"/>
        <v>0</v>
      </c>
      <c r="E68" s="290"/>
      <c r="F68" s="88">
        <f>'Lista de precios'!C33</f>
        <v>1061.25</v>
      </c>
      <c r="G68" s="89">
        <f t="shared" si="2"/>
        <v>0</v>
      </c>
      <c r="H68" s="290"/>
      <c r="I68" s="104"/>
      <c r="J68" s="105"/>
      <c r="K68" s="290"/>
      <c r="L68" s="104"/>
      <c r="M68" s="105"/>
      <c r="N68" s="290"/>
      <c r="O68" s="104"/>
      <c r="P68" s="105"/>
      <c r="Q68" s="290"/>
      <c r="R68" s="104"/>
      <c r="S68" s="310"/>
      <c r="T68" s="311"/>
      <c r="U68" s="104"/>
      <c r="V68" s="105"/>
      <c r="W68" s="290"/>
      <c r="X68" s="104"/>
      <c r="Y68" s="312"/>
      <c r="Z68" s="311"/>
      <c r="AA68" s="104"/>
      <c r="AB68" s="105"/>
      <c r="AC68" s="290"/>
      <c r="AD68" s="104"/>
      <c r="AE68" s="312"/>
      <c r="AF68" s="311"/>
      <c r="AG68" s="104"/>
      <c r="AH68" s="105"/>
      <c r="AI68" s="290"/>
      <c r="AJ68" s="104"/>
      <c r="AK68" s="312"/>
    </row>
    <row r="69" spans="1:37" ht="15.75" customHeight="1">
      <c r="A69" s="314" t="s">
        <v>147</v>
      </c>
      <c r="B69" s="290"/>
      <c r="C69" s="88">
        <f>'Lista de precios'!C34</f>
        <v>3576.4124999999999</v>
      </c>
      <c r="D69" s="89">
        <f t="shared" si="1"/>
        <v>0</v>
      </c>
      <c r="E69" s="290"/>
      <c r="F69" s="88">
        <f>'Lista de precios'!C34</f>
        <v>3576.4124999999999</v>
      </c>
      <c r="G69" s="89">
        <f t="shared" si="2"/>
        <v>0</v>
      </c>
      <c r="H69" s="290"/>
      <c r="I69" s="104"/>
      <c r="J69" s="105"/>
      <c r="K69" s="290"/>
      <c r="L69" s="104"/>
      <c r="M69" s="105"/>
      <c r="N69" s="290"/>
      <c r="O69" s="104"/>
      <c r="P69" s="105"/>
      <c r="Q69" s="290"/>
      <c r="R69" s="104"/>
      <c r="S69" s="310"/>
      <c r="T69" s="311"/>
      <c r="U69" s="104"/>
      <c r="V69" s="105"/>
      <c r="W69" s="290"/>
      <c r="X69" s="104"/>
      <c r="Y69" s="312"/>
      <c r="Z69" s="311"/>
      <c r="AA69" s="104"/>
      <c r="AB69" s="105"/>
      <c r="AC69" s="290"/>
      <c r="AD69" s="104"/>
      <c r="AE69" s="312"/>
      <c r="AF69" s="311"/>
      <c r="AG69" s="104"/>
      <c r="AH69" s="105"/>
      <c r="AI69" s="290"/>
      <c r="AJ69" s="104"/>
      <c r="AK69" s="312"/>
    </row>
    <row r="70" spans="1:37" ht="15.75" customHeight="1">
      <c r="A70" s="293" t="s">
        <v>96</v>
      </c>
      <c r="B70" s="290"/>
      <c r="C70" s="294"/>
      <c r="D70" s="236">
        <f>SUM(D42:D69)</f>
        <v>0</v>
      </c>
      <c r="E70" s="295"/>
      <c r="F70" s="296"/>
      <c r="G70" s="237">
        <f>SUM(G42:G69)</f>
        <v>8065.5</v>
      </c>
      <c r="H70" s="290"/>
      <c r="I70" s="294"/>
      <c r="J70" s="236">
        <f>SUM(J42:J65)</f>
        <v>0</v>
      </c>
      <c r="K70" s="295"/>
      <c r="L70" s="296"/>
      <c r="M70" s="237">
        <f>SUM(M42:M65)</f>
        <v>0</v>
      </c>
      <c r="N70" s="290"/>
      <c r="O70" s="294"/>
      <c r="P70" s="236">
        <f>SUM(P42:P65)</f>
        <v>0</v>
      </c>
      <c r="Q70" s="295"/>
      <c r="R70" s="296"/>
      <c r="S70" s="315">
        <f>SUM(S42:S65)</f>
        <v>0</v>
      </c>
      <c r="T70" s="311"/>
      <c r="U70" s="294"/>
      <c r="V70" s="236">
        <f>SUM(V42:V65)</f>
        <v>0</v>
      </c>
      <c r="W70" s="295"/>
      <c r="X70" s="296"/>
      <c r="Y70" s="316">
        <f>SUM(Y42:Y65)</f>
        <v>0</v>
      </c>
      <c r="Z70" s="311"/>
      <c r="AA70" s="294"/>
      <c r="AB70" s="236">
        <f>SUM(AB42:AB65)</f>
        <v>0</v>
      </c>
      <c r="AC70" s="295"/>
      <c r="AD70" s="296"/>
      <c r="AE70" s="316">
        <f>SUM(AE42:AE65)</f>
        <v>0</v>
      </c>
      <c r="AF70" s="311"/>
      <c r="AG70" s="294"/>
      <c r="AH70" s="236">
        <f>SUM(AH42:AH65)</f>
        <v>0</v>
      </c>
      <c r="AI70" s="295"/>
      <c r="AJ70" s="296"/>
      <c r="AK70" s="316">
        <f>SUM(AK42:AK65)</f>
        <v>0</v>
      </c>
    </row>
    <row r="71" spans="1:37" ht="15.75" customHeight="1">
      <c r="A71" s="297" t="s">
        <v>97</v>
      </c>
      <c r="B71" s="456">
        <f>D70+G70</f>
        <v>8065.5</v>
      </c>
      <c r="C71" s="413"/>
      <c r="D71" s="413"/>
      <c r="E71" s="413"/>
      <c r="F71" s="413"/>
      <c r="G71" s="401"/>
      <c r="H71" s="456">
        <f>J70+M70</f>
        <v>0</v>
      </c>
      <c r="I71" s="413"/>
      <c r="J71" s="413"/>
      <c r="K71" s="413"/>
      <c r="L71" s="413"/>
      <c r="M71" s="401"/>
      <c r="N71" s="456">
        <f>P70+S70</f>
        <v>0</v>
      </c>
      <c r="O71" s="413"/>
      <c r="P71" s="413"/>
      <c r="Q71" s="413"/>
      <c r="R71" s="413"/>
      <c r="S71" s="401"/>
      <c r="T71" s="473">
        <f>V70+Y70</f>
        <v>0</v>
      </c>
      <c r="U71" s="474"/>
      <c r="V71" s="474"/>
      <c r="W71" s="474"/>
      <c r="X71" s="474"/>
      <c r="Y71" s="475"/>
      <c r="Z71" s="473">
        <f>AB70+AE70</f>
        <v>0</v>
      </c>
      <c r="AA71" s="474"/>
      <c r="AB71" s="474"/>
      <c r="AC71" s="474"/>
      <c r="AD71" s="474"/>
      <c r="AE71" s="475"/>
      <c r="AF71" s="473">
        <f>AH70+AK70</f>
        <v>0</v>
      </c>
      <c r="AG71" s="474"/>
      <c r="AH71" s="474"/>
      <c r="AI71" s="474"/>
      <c r="AJ71" s="474"/>
      <c r="AK71" s="475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8">
    <cfRule type="cellIs" dxfId="31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164</v>
      </c>
      <c r="B1" s="420"/>
      <c r="C1" s="420"/>
    </row>
    <row r="2" spans="1:37">
      <c r="A2" s="421"/>
      <c r="B2" s="396"/>
      <c r="C2" s="396"/>
    </row>
    <row r="4" spans="1:37">
      <c r="A4" s="477" t="s">
        <v>114</v>
      </c>
      <c r="B4" s="476" t="s">
        <v>10</v>
      </c>
      <c r="C4" s="413"/>
      <c r="D4" s="401"/>
      <c r="E4" s="476" t="s">
        <v>11</v>
      </c>
      <c r="F4" s="413"/>
      <c r="G4" s="401"/>
      <c r="H4" s="476" t="s">
        <v>12</v>
      </c>
      <c r="I4" s="413"/>
      <c r="J4" s="401"/>
      <c r="K4" s="476" t="s">
        <v>13</v>
      </c>
      <c r="L4" s="413"/>
      <c r="M4" s="401"/>
      <c r="N4" s="476" t="s">
        <v>14</v>
      </c>
      <c r="O4" s="413"/>
      <c r="P4" s="401"/>
      <c r="Q4" s="476" t="s">
        <v>15</v>
      </c>
      <c r="R4" s="413"/>
      <c r="S4" s="401"/>
    </row>
    <row r="5" spans="1:37">
      <c r="A5" s="478"/>
      <c r="B5" s="445" t="s">
        <v>115</v>
      </c>
      <c r="C5" s="445" t="s">
        <v>116</v>
      </c>
      <c r="D5" s="445" t="s">
        <v>117</v>
      </c>
      <c r="E5" s="445" t="s">
        <v>115</v>
      </c>
      <c r="F5" s="445" t="s">
        <v>116</v>
      </c>
      <c r="G5" s="445" t="s">
        <v>117</v>
      </c>
      <c r="H5" s="445" t="s">
        <v>115</v>
      </c>
      <c r="I5" s="445" t="s">
        <v>116</v>
      </c>
      <c r="J5" s="445" t="s">
        <v>117</v>
      </c>
      <c r="K5" s="445" t="s">
        <v>115</v>
      </c>
      <c r="L5" s="445" t="s">
        <v>116</v>
      </c>
      <c r="M5" s="445" t="s">
        <v>117</v>
      </c>
      <c r="N5" s="445" t="s">
        <v>115</v>
      </c>
      <c r="O5" s="445" t="s">
        <v>116</v>
      </c>
      <c r="P5" s="445" t="s">
        <v>117</v>
      </c>
      <c r="Q5" s="445" t="s">
        <v>115</v>
      </c>
      <c r="R5" s="445" t="s">
        <v>116</v>
      </c>
      <c r="S5" s="445" t="s">
        <v>117</v>
      </c>
    </row>
    <row r="6" spans="1:37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</row>
    <row r="7" spans="1:37">
      <c r="A7" s="317" t="s">
        <v>118</v>
      </c>
      <c r="B7" s="318"/>
      <c r="C7" s="191"/>
      <c r="D7" s="196">
        <v>-4932.5670193995793</v>
      </c>
      <c r="E7" s="318"/>
      <c r="F7" s="191"/>
      <c r="G7" s="196">
        <f>D15</f>
        <v>-5069.914527203684</v>
      </c>
      <c r="H7" s="318"/>
      <c r="I7" s="191"/>
      <c r="J7" s="196" t="e">
        <f>G15</f>
        <v>#DIV/0!</v>
      </c>
      <c r="K7" s="318"/>
      <c r="L7" s="191"/>
      <c r="M7" s="196" t="e">
        <f>J15</f>
        <v>#DIV/0!</v>
      </c>
      <c r="N7" s="318"/>
      <c r="O7" s="191"/>
      <c r="P7" s="196" t="e">
        <f>M15</f>
        <v>#DIV/0!</v>
      </c>
      <c r="Q7" s="318"/>
      <c r="R7" s="191"/>
      <c r="S7" s="196" t="e">
        <f>P15</f>
        <v>#DIV/0!</v>
      </c>
    </row>
    <row r="8" spans="1:37">
      <c r="A8" s="319" t="s">
        <v>115</v>
      </c>
      <c r="B8" s="209">
        <f>C33</f>
        <v>0</v>
      </c>
      <c r="C8" s="196"/>
      <c r="D8" s="209"/>
      <c r="E8" s="209">
        <f>E33</f>
        <v>0</v>
      </c>
      <c r="F8" s="196"/>
      <c r="G8" s="209"/>
      <c r="H8" s="209">
        <f>G33</f>
        <v>0</v>
      </c>
      <c r="I8" s="196"/>
      <c r="J8" s="209"/>
      <c r="K8" s="209">
        <f>I33</f>
        <v>0</v>
      </c>
      <c r="L8" s="196"/>
      <c r="M8" s="209"/>
      <c r="N8" s="209">
        <f>K33</f>
        <v>0</v>
      </c>
      <c r="O8" s="196"/>
      <c r="P8" s="209"/>
      <c r="Q8" s="209">
        <f>M33</f>
        <v>0</v>
      </c>
      <c r="R8" s="196"/>
      <c r="S8" s="209"/>
    </row>
    <row r="9" spans="1:37">
      <c r="A9" s="244" t="s">
        <v>150</v>
      </c>
      <c r="B9" s="320"/>
      <c r="C9" s="199"/>
      <c r="D9" s="320">
        <f>(D7+B8)/1032.5</f>
        <v>-4.7773046192732007</v>
      </c>
      <c r="E9" s="320"/>
      <c r="F9" s="199"/>
      <c r="G9" s="320">
        <f>(G7+E8)/'Lista de precios'!C4</f>
        <v>-4.7773046192732007</v>
      </c>
      <c r="H9" s="320"/>
      <c r="I9" s="199"/>
      <c r="J9" s="320" t="e">
        <f>(J7+H8)/'Lista de precios'!E4</f>
        <v>#DIV/0!</v>
      </c>
      <c r="K9" s="320"/>
      <c r="L9" s="199"/>
      <c r="M9" s="320" t="e">
        <f>(M7+K8)/'Lista de precios'!G4</f>
        <v>#DIV/0!</v>
      </c>
      <c r="N9" s="320"/>
      <c r="O9" s="199"/>
      <c r="P9" s="320" t="e">
        <f>(P7+N8)/'Lista de precios'!I4</f>
        <v>#DIV/0!</v>
      </c>
      <c r="Q9" s="320"/>
      <c r="R9" s="199"/>
      <c r="S9" s="32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321"/>
      <c r="C10" s="203"/>
      <c r="D10" s="321">
        <f>D9*'Lista de precios'!C4</f>
        <v>-5069.914527203684</v>
      </c>
      <c r="E10" s="321"/>
      <c r="F10" s="203"/>
      <c r="G10" s="321">
        <f>G9*'Lista de precios'!E4</f>
        <v>0</v>
      </c>
      <c r="H10" s="321"/>
      <c r="I10" s="203"/>
      <c r="J10" s="321" t="e">
        <f>J9*'Lista de precios'!G4</f>
        <v>#DIV/0!</v>
      </c>
      <c r="K10" s="321"/>
      <c r="L10" s="203"/>
      <c r="M10" s="321" t="e">
        <f>M9*'Lista de precios'!I4</f>
        <v>#DIV/0!</v>
      </c>
      <c r="N10" s="321"/>
      <c r="O10" s="203"/>
      <c r="P10" s="321" t="e">
        <f>P9*'Lista de precios'!K4</f>
        <v>#DIV/0!</v>
      </c>
      <c r="Q10" s="321"/>
      <c r="R10" s="203"/>
      <c r="S10" s="321" t="e">
        <f>S9*'Lista de precios'!M4</f>
        <v>#DIV/0!</v>
      </c>
    </row>
    <row r="11" spans="1:37">
      <c r="A11" s="317" t="s">
        <v>122</v>
      </c>
      <c r="B11" s="209"/>
      <c r="C11" s="206">
        <f>B72</f>
        <v>0</v>
      </c>
      <c r="D11" s="209"/>
      <c r="E11" s="209"/>
      <c r="F11" s="206">
        <f>H72</f>
        <v>0</v>
      </c>
      <c r="G11" s="209"/>
      <c r="H11" s="209"/>
      <c r="I11" s="206">
        <f>N72</f>
        <v>0</v>
      </c>
      <c r="J11" s="209"/>
      <c r="K11" s="209"/>
      <c r="L11" s="206">
        <f>T72</f>
        <v>0</v>
      </c>
      <c r="M11" s="209"/>
      <c r="N11" s="209"/>
      <c r="O11" s="206">
        <f>Z72</f>
        <v>0</v>
      </c>
      <c r="P11" s="209"/>
      <c r="Q11" s="209"/>
      <c r="R11" s="206">
        <f>AF72</f>
        <v>0</v>
      </c>
      <c r="S11" s="209"/>
    </row>
    <row r="12" spans="1:37">
      <c r="A12" s="207" t="s">
        <v>123</v>
      </c>
      <c r="B12" s="209"/>
      <c r="C12" s="206">
        <f>CULTIVO!D52</f>
        <v>0</v>
      </c>
      <c r="D12" s="209"/>
      <c r="E12" s="209"/>
      <c r="F12" s="206" t="e">
        <f>CULTIVO!G52</f>
        <v>#DIV/0!</v>
      </c>
      <c r="G12" s="209"/>
      <c r="H12" s="209"/>
      <c r="I12" s="206" t="e">
        <f>CULTIVO!J52</f>
        <v>#DIV/0!</v>
      </c>
      <c r="J12" s="209"/>
      <c r="K12" s="209"/>
      <c r="L12" s="206" t="e">
        <f>CULTIVO!M52</f>
        <v>#DIV/0!</v>
      </c>
      <c r="M12" s="209"/>
      <c r="N12" s="209"/>
      <c r="O12" s="206" t="e">
        <f>CULTIVO!P52</f>
        <v>#DIV/0!</v>
      </c>
      <c r="P12" s="209"/>
      <c r="Q12" s="209"/>
      <c r="R12" s="206" t="e">
        <f>CULTIVO!S52</f>
        <v>#DIV/0!</v>
      </c>
      <c r="S12" s="209"/>
    </row>
    <row r="13" spans="1:37">
      <c r="A13" s="208" t="s">
        <v>124</v>
      </c>
      <c r="B13" s="209"/>
      <c r="C13" s="209">
        <f>CULTIVO!D77</f>
        <v>0</v>
      </c>
      <c r="D13" s="322"/>
      <c r="E13" s="209"/>
      <c r="F13" s="209">
        <f>CULTIVO!G88</f>
        <v>0</v>
      </c>
      <c r="G13" s="322"/>
      <c r="H13" s="209"/>
      <c r="I13" s="209">
        <f>CULTIVO!J88</f>
        <v>0</v>
      </c>
      <c r="J13" s="322"/>
      <c r="K13" s="209"/>
      <c r="L13" s="209">
        <f>CULTIVO!M88</f>
        <v>0</v>
      </c>
      <c r="M13" s="322"/>
      <c r="N13" s="209"/>
      <c r="O13" s="209">
        <f>CULTIVO!P88</f>
        <v>0</v>
      </c>
      <c r="P13" s="322"/>
      <c r="Q13" s="209"/>
      <c r="R13" s="209">
        <f>CULTIVO!S88</f>
        <v>0</v>
      </c>
      <c r="S13" s="322"/>
    </row>
    <row r="14" spans="1:37">
      <c r="A14" s="211" t="s">
        <v>125</v>
      </c>
      <c r="B14" s="209"/>
      <c r="C14" s="191"/>
      <c r="D14" s="322"/>
      <c r="E14" s="209"/>
      <c r="F14" s="191"/>
      <c r="G14" s="322"/>
      <c r="H14" s="209"/>
      <c r="I14" s="191"/>
      <c r="J14" s="322"/>
      <c r="K14" s="209"/>
      <c r="L14" s="191"/>
      <c r="M14" s="322"/>
      <c r="N14" s="209"/>
      <c r="O14" s="212"/>
      <c r="P14" s="322"/>
      <c r="Q14" s="209"/>
      <c r="R14" s="212"/>
      <c r="S14" s="322"/>
    </row>
    <row r="15" spans="1:37">
      <c r="A15" s="317" t="s">
        <v>126</v>
      </c>
      <c r="B15" s="209"/>
      <c r="C15" s="191"/>
      <c r="D15" s="322">
        <f>D10-C11-C12-C13</f>
        <v>-5069.914527203684</v>
      </c>
      <c r="E15" s="209"/>
      <c r="F15" s="191"/>
      <c r="G15" s="322" t="e">
        <f>G10-F11-F12-F13</f>
        <v>#DIV/0!</v>
      </c>
      <c r="H15" s="209"/>
      <c r="I15" s="191"/>
      <c r="J15" s="322" t="e">
        <f>J10-I11-I12-I13</f>
        <v>#DIV/0!</v>
      </c>
      <c r="K15" s="209"/>
      <c r="L15" s="191"/>
      <c r="M15" s="322" t="e">
        <f>M10-L11-L12-L13</f>
        <v>#DIV/0!</v>
      </c>
      <c r="N15" s="209"/>
      <c r="O15" s="191"/>
      <c r="P15" s="322" t="e">
        <f>P10-O11-O12-O13-O14</f>
        <v>#DIV/0!</v>
      </c>
      <c r="Q15" s="209"/>
      <c r="R15" s="191"/>
      <c r="S15" s="322" t="e">
        <f>S10-R11-R12-R13</f>
        <v>#DIV/0!</v>
      </c>
    </row>
    <row r="16" spans="1:37">
      <c r="A16" s="317" t="s">
        <v>127</v>
      </c>
      <c r="B16" s="109"/>
      <c r="C16" s="109"/>
      <c r="D16" s="109">
        <f>D15/'Lista de precios'!C4</f>
        <v>-4.7773046192732007</v>
      </c>
      <c r="E16" s="109"/>
      <c r="F16" s="109"/>
      <c r="G16" s="109" t="e">
        <f>G15/'Lista de precios'!E4</f>
        <v>#DIV/0!</v>
      </c>
      <c r="H16" s="109"/>
      <c r="I16" s="109"/>
      <c r="J16" s="109" t="e">
        <f>J15/'Lista de precios'!G4</f>
        <v>#DIV/0!</v>
      </c>
      <c r="K16" s="109"/>
      <c r="L16" s="109"/>
      <c r="M16" s="109" t="e">
        <f>M15/'Lista de precios'!I4</f>
        <v>#DIV/0!</v>
      </c>
      <c r="N16" s="109"/>
      <c r="O16" s="109"/>
      <c r="P16" s="109" t="e">
        <f>P15/'Lista de precios'!K4</f>
        <v>#DIV/0!</v>
      </c>
      <c r="Q16" s="109"/>
      <c r="R16" s="109"/>
      <c r="S16" s="109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/>
      <c r="B21" s="112"/>
      <c r="D21" s="109"/>
      <c r="E21" s="109"/>
      <c r="F21" s="109"/>
      <c r="G21" s="109"/>
      <c r="H21" s="112"/>
      <c r="I21" s="109"/>
      <c r="J21" s="109"/>
      <c r="K21" s="109"/>
      <c r="L21" s="109"/>
      <c r="M21" s="109"/>
      <c r="N21" s="109"/>
    </row>
    <row r="22" spans="1:14">
      <c r="A22" s="112"/>
      <c r="B22" s="112"/>
      <c r="C22" s="109"/>
      <c r="D22" s="109"/>
      <c r="E22" s="109"/>
      <c r="F22" s="109"/>
      <c r="G22" s="109"/>
      <c r="H22" s="109"/>
      <c r="I22" s="109"/>
      <c r="J22" s="109"/>
      <c r="K22" s="109"/>
      <c r="L22" s="112"/>
      <c r="M22" s="109"/>
      <c r="N22" s="109"/>
    </row>
    <row r="23" spans="1:14">
      <c r="A23" s="112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12"/>
      <c r="N23" s="109"/>
    </row>
    <row r="24" spans="1:14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1:14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0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0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131</v>
      </c>
      <c r="C40" s="423"/>
      <c r="D40" s="424"/>
      <c r="E40" s="454" t="s">
        <v>132</v>
      </c>
      <c r="F40" s="423"/>
      <c r="G40" s="424"/>
      <c r="H40" s="454" t="s">
        <v>72</v>
      </c>
      <c r="I40" s="423"/>
      <c r="J40" s="424"/>
      <c r="K40" s="454" t="s">
        <v>73</v>
      </c>
      <c r="L40" s="423"/>
      <c r="M40" s="424"/>
      <c r="N40" s="454" t="s">
        <v>74</v>
      </c>
      <c r="O40" s="423"/>
      <c r="P40" s="424"/>
      <c r="Q40" s="454" t="s">
        <v>75</v>
      </c>
      <c r="R40" s="423"/>
      <c r="S40" s="424"/>
      <c r="T40" s="454" t="s">
        <v>76</v>
      </c>
      <c r="U40" s="423"/>
      <c r="V40" s="424"/>
      <c r="W40" s="454" t="s">
        <v>77</v>
      </c>
      <c r="X40" s="423"/>
      <c r="Y40" s="424"/>
      <c r="Z40" s="454" t="s">
        <v>78</v>
      </c>
      <c r="AA40" s="423"/>
      <c r="AB40" s="424"/>
      <c r="AC40" s="454" t="s">
        <v>79</v>
      </c>
      <c r="AD40" s="423"/>
      <c r="AE40" s="424"/>
      <c r="AF40" s="455" t="s">
        <v>80</v>
      </c>
      <c r="AG40" s="423"/>
      <c r="AH40" s="424"/>
      <c r="AI40" s="455" t="s">
        <v>81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220" t="s">
        <v>83</v>
      </c>
      <c r="AG41" s="221" t="s">
        <v>84</v>
      </c>
      <c r="AH41" s="222" t="s">
        <v>85</v>
      </c>
      <c r="AI41" s="220" t="s">
        <v>83</v>
      </c>
      <c r="AJ41" s="221" t="s">
        <v>84</v>
      </c>
      <c r="AK41" s="222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223"/>
      <c r="AG42" s="84"/>
      <c r="AH42" s="83"/>
      <c r="AI42" s="223"/>
      <c r="AJ42" s="84"/>
      <c r="AK42" s="83"/>
    </row>
    <row r="43" spans="1:37" ht="15.75" customHeight="1">
      <c r="A43" s="86" t="s">
        <v>18</v>
      </c>
      <c r="B43" s="87"/>
      <c r="C43" s="88">
        <f>'Lista de precios'!C7</f>
        <v>1114.3125</v>
      </c>
      <c r="D43" s="89">
        <f t="shared" ref="D43:D70" si="1">B43*C43</f>
        <v>0</v>
      </c>
      <c r="E43" s="87"/>
      <c r="F43" s="88">
        <f t="shared" ref="F43:F70" si="2">C43</f>
        <v>1114.3125</v>
      </c>
      <c r="G43" s="89">
        <f t="shared" ref="G43:G70" si="3">F43*E43</f>
        <v>0</v>
      </c>
      <c r="H43" s="87"/>
      <c r="I43" s="88">
        <f>'Lista de precios'!E7</f>
        <v>0</v>
      </c>
      <c r="J43" s="89">
        <f t="shared" ref="J43:J66" si="4">I43*H43</f>
        <v>0</v>
      </c>
      <c r="K43" s="87"/>
      <c r="L43" s="88">
        <f t="shared" ref="L43:L66" si="5">I43</f>
        <v>0</v>
      </c>
      <c r="M43" s="89">
        <f t="shared" ref="M43:M66" si="6">L43*K43</f>
        <v>0</v>
      </c>
      <c r="N43" s="87"/>
      <c r="O43" s="88">
        <f>'Lista de precios'!G7</f>
        <v>0</v>
      </c>
      <c r="P43" s="89">
        <f t="shared" ref="P43:P66" si="7">O43*N43</f>
        <v>0</v>
      </c>
      <c r="Q43" s="87"/>
      <c r="R43" s="88">
        <f t="shared" ref="R43:R66" si="8">O43</f>
        <v>0</v>
      </c>
      <c r="S43" s="89">
        <f t="shared" ref="S43:S66" si="9">R43*Q43</f>
        <v>0</v>
      </c>
      <c r="T43" s="87"/>
      <c r="U43" s="88">
        <f>'Lista de precios'!I7</f>
        <v>0</v>
      </c>
      <c r="V43" s="89">
        <f t="shared" ref="V43:V66" si="10">U43*T43</f>
        <v>0</v>
      </c>
      <c r="W43" s="87"/>
      <c r="X43" s="88">
        <f t="shared" ref="X43:X66" si="11">U43</f>
        <v>0</v>
      </c>
      <c r="Y43" s="89">
        <f t="shared" ref="Y43:Y66" si="12">X43*W43</f>
        <v>0</v>
      </c>
      <c r="Z43" s="87"/>
      <c r="AA43" s="88">
        <f>'Lista de precios'!K7</f>
        <v>0</v>
      </c>
      <c r="AB43" s="89">
        <f t="shared" ref="AB43:AB66" si="13">AA43*Z43</f>
        <v>0</v>
      </c>
      <c r="AC43" s="87"/>
      <c r="AD43" s="88">
        <f t="shared" ref="AD43:AD66" si="14">AA43</f>
        <v>0</v>
      </c>
      <c r="AE43" s="89">
        <f t="shared" ref="AE43:AE66" si="15">AD43*AC43</f>
        <v>0</v>
      </c>
      <c r="AF43" s="224"/>
      <c r="AG43" s="225">
        <f>'Lista de precios'!M7</f>
        <v>0</v>
      </c>
      <c r="AH43" s="226">
        <f t="shared" ref="AH43:AH66" si="16">AG43*AF43</f>
        <v>0</v>
      </c>
      <c r="AI43" s="224"/>
      <c r="AJ43" s="225">
        <f t="shared" ref="AJ43:AJ66" si="17">AG43</f>
        <v>0</v>
      </c>
      <c r="AK43" s="226">
        <f t="shared" ref="AK43:AK66" si="18">AJ43*AI43</f>
        <v>0</v>
      </c>
    </row>
    <row r="44" spans="1:37" ht="15.75" customHeight="1">
      <c r="A44" s="86" t="s">
        <v>19</v>
      </c>
      <c r="B44" s="87"/>
      <c r="C44" s="88">
        <f>'Lista de precios'!C8</f>
        <v>1231.05</v>
      </c>
      <c r="D44" s="89">
        <f t="shared" si="1"/>
        <v>0</v>
      </c>
      <c r="E44" s="87"/>
      <c r="F44" s="88">
        <f t="shared" si="2"/>
        <v>1231.05</v>
      </c>
      <c r="G44" s="89">
        <f t="shared" si="3"/>
        <v>0</v>
      </c>
      <c r="H44" s="87"/>
      <c r="I44" s="88">
        <f>'Lista de precios'!E8</f>
        <v>0</v>
      </c>
      <c r="J44" s="89">
        <f t="shared" si="4"/>
        <v>0</v>
      </c>
      <c r="K44" s="87"/>
      <c r="L44" s="88">
        <f t="shared" si="5"/>
        <v>0</v>
      </c>
      <c r="M44" s="89">
        <f t="shared" si="6"/>
        <v>0</v>
      </c>
      <c r="N44" s="87"/>
      <c r="O44" s="88">
        <f>'Lista de precios'!G8</f>
        <v>0</v>
      </c>
      <c r="P44" s="89">
        <f t="shared" si="7"/>
        <v>0</v>
      </c>
      <c r="Q44" s="87"/>
      <c r="R44" s="88">
        <f t="shared" si="8"/>
        <v>0</v>
      </c>
      <c r="S44" s="89">
        <f t="shared" si="9"/>
        <v>0</v>
      </c>
      <c r="T44" s="87"/>
      <c r="U44" s="88">
        <f>'Lista de precios'!I8</f>
        <v>0</v>
      </c>
      <c r="V44" s="89">
        <f t="shared" si="10"/>
        <v>0</v>
      </c>
      <c r="W44" s="87"/>
      <c r="X44" s="88">
        <f t="shared" si="11"/>
        <v>0</v>
      </c>
      <c r="Y44" s="89">
        <f t="shared" si="12"/>
        <v>0</v>
      </c>
      <c r="Z44" s="87"/>
      <c r="AA44" s="88">
        <f>'Lista de precios'!K8</f>
        <v>0</v>
      </c>
      <c r="AB44" s="89">
        <f t="shared" si="13"/>
        <v>0</v>
      </c>
      <c r="AC44" s="87"/>
      <c r="AD44" s="88">
        <f t="shared" si="14"/>
        <v>0</v>
      </c>
      <c r="AE44" s="89">
        <f t="shared" si="15"/>
        <v>0</v>
      </c>
      <c r="AF44" s="224"/>
      <c r="AG44" s="225">
        <f>'Lista de precios'!M8</f>
        <v>0</v>
      </c>
      <c r="AH44" s="226">
        <f t="shared" si="16"/>
        <v>0</v>
      </c>
      <c r="AI44" s="224"/>
      <c r="AJ44" s="225">
        <f t="shared" si="17"/>
        <v>0</v>
      </c>
      <c r="AK44" s="226">
        <f t="shared" si="18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87"/>
      <c r="F45" s="88">
        <f t="shared" si="2"/>
        <v>1273.5</v>
      </c>
      <c r="G45" s="89">
        <f t="shared" si="3"/>
        <v>0</v>
      </c>
      <c r="H45" s="87"/>
      <c r="I45" s="88">
        <f>'Lista de precios'!E9</f>
        <v>0</v>
      </c>
      <c r="J45" s="89">
        <f t="shared" si="4"/>
        <v>0</v>
      </c>
      <c r="K45" s="87"/>
      <c r="L45" s="88">
        <f t="shared" si="5"/>
        <v>0</v>
      </c>
      <c r="M45" s="89">
        <f t="shared" si="6"/>
        <v>0</v>
      </c>
      <c r="N45" s="87"/>
      <c r="O45" s="88">
        <f>'Lista de precios'!G9</f>
        <v>0</v>
      </c>
      <c r="P45" s="89">
        <f t="shared" si="7"/>
        <v>0</v>
      </c>
      <c r="Q45" s="87"/>
      <c r="R45" s="88">
        <f t="shared" si="8"/>
        <v>0</v>
      </c>
      <c r="S45" s="89">
        <f t="shared" si="9"/>
        <v>0</v>
      </c>
      <c r="T45" s="87"/>
      <c r="U45" s="88">
        <f>'Lista de precios'!I9</f>
        <v>0</v>
      </c>
      <c r="V45" s="89">
        <f t="shared" si="10"/>
        <v>0</v>
      </c>
      <c r="W45" s="87"/>
      <c r="X45" s="88">
        <f t="shared" si="11"/>
        <v>0</v>
      </c>
      <c r="Y45" s="89">
        <f t="shared" si="12"/>
        <v>0</v>
      </c>
      <c r="Z45" s="87"/>
      <c r="AA45" s="88">
        <f>'Lista de precios'!K9</f>
        <v>0</v>
      </c>
      <c r="AB45" s="89">
        <f t="shared" si="13"/>
        <v>0</v>
      </c>
      <c r="AC45" s="87"/>
      <c r="AD45" s="88">
        <f t="shared" si="14"/>
        <v>0</v>
      </c>
      <c r="AE45" s="89">
        <f t="shared" si="15"/>
        <v>0</v>
      </c>
      <c r="AF45" s="224"/>
      <c r="AG45" s="225">
        <f>'Lista de precios'!M9</f>
        <v>0</v>
      </c>
      <c r="AH45" s="226">
        <f t="shared" si="16"/>
        <v>0</v>
      </c>
      <c r="AI45" s="224"/>
      <c r="AJ45" s="225">
        <f t="shared" si="17"/>
        <v>0</v>
      </c>
      <c r="AK45" s="226">
        <f t="shared" si="18"/>
        <v>0</v>
      </c>
    </row>
    <row r="46" spans="1:37" ht="15.75" customHeight="1">
      <c r="A46" s="86" t="s">
        <v>21</v>
      </c>
      <c r="B46" s="87"/>
      <c r="C46" s="88">
        <f>'Lista de precios'!C10</f>
        <v>4775.625</v>
      </c>
      <c r="D46" s="89">
        <f t="shared" si="1"/>
        <v>0</v>
      </c>
      <c r="E46" s="87"/>
      <c r="F46" s="88">
        <f t="shared" si="2"/>
        <v>4775.625</v>
      </c>
      <c r="G46" s="89">
        <f t="shared" si="3"/>
        <v>0</v>
      </c>
      <c r="H46" s="87"/>
      <c r="I46" s="88">
        <f>'Lista de precios'!E10</f>
        <v>0</v>
      </c>
      <c r="J46" s="89">
        <f t="shared" si="4"/>
        <v>0</v>
      </c>
      <c r="K46" s="87"/>
      <c r="L46" s="88">
        <f t="shared" si="5"/>
        <v>0</v>
      </c>
      <c r="M46" s="89">
        <f t="shared" si="6"/>
        <v>0</v>
      </c>
      <c r="N46" s="87"/>
      <c r="O46" s="88">
        <f>'Lista de precios'!G10</f>
        <v>0</v>
      </c>
      <c r="P46" s="89">
        <f t="shared" si="7"/>
        <v>0</v>
      </c>
      <c r="Q46" s="87"/>
      <c r="R46" s="88">
        <f t="shared" si="8"/>
        <v>0</v>
      </c>
      <c r="S46" s="89">
        <f t="shared" si="9"/>
        <v>0</v>
      </c>
      <c r="T46" s="87"/>
      <c r="U46" s="88">
        <f>'Lista de precios'!I10</f>
        <v>0</v>
      </c>
      <c r="V46" s="89">
        <f t="shared" si="10"/>
        <v>0</v>
      </c>
      <c r="W46" s="87"/>
      <c r="X46" s="88">
        <f t="shared" si="11"/>
        <v>0</v>
      </c>
      <c r="Y46" s="89">
        <f t="shared" si="12"/>
        <v>0</v>
      </c>
      <c r="Z46" s="87"/>
      <c r="AA46" s="88">
        <f>'Lista de precios'!K10</f>
        <v>0</v>
      </c>
      <c r="AB46" s="89">
        <f t="shared" si="13"/>
        <v>0</v>
      </c>
      <c r="AC46" s="87"/>
      <c r="AD46" s="88">
        <f t="shared" si="14"/>
        <v>0</v>
      </c>
      <c r="AE46" s="89">
        <f t="shared" si="15"/>
        <v>0</v>
      </c>
      <c r="AF46" s="224"/>
      <c r="AG46" s="225">
        <f>'Lista de precios'!M10</f>
        <v>0</v>
      </c>
      <c r="AH46" s="226">
        <f t="shared" si="16"/>
        <v>0</v>
      </c>
      <c r="AI46" s="224"/>
      <c r="AJ46" s="225">
        <f t="shared" si="17"/>
        <v>0</v>
      </c>
      <c r="AK46" s="226">
        <f t="shared" si="18"/>
        <v>0</v>
      </c>
    </row>
    <row r="47" spans="1:37" ht="15.75" customHeight="1">
      <c r="A47" s="86" t="s">
        <v>22</v>
      </c>
      <c r="B47" s="87"/>
      <c r="C47" s="88">
        <f>'Lista de precios'!C11</f>
        <v>4775.625</v>
      </c>
      <c r="D47" s="98">
        <f t="shared" si="1"/>
        <v>0</v>
      </c>
      <c r="E47" s="100"/>
      <c r="F47" s="88">
        <f t="shared" si="2"/>
        <v>4775.625</v>
      </c>
      <c r="G47" s="89">
        <f t="shared" si="3"/>
        <v>0</v>
      </c>
      <c r="H47" s="87"/>
      <c r="I47" s="88">
        <f>'Lista de precios'!E11</f>
        <v>0</v>
      </c>
      <c r="J47" s="89">
        <f t="shared" si="4"/>
        <v>0</v>
      </c>
      <c r="K47" s="100"/>
      <c r="L47" s="88">
        <f t="shared" si="5"/>
        <v>0</v>
      </c>
      <c r="M47" s="89">
        <f t="shared" si="6"/>
        <v>0</v>
      </c>
      <c r="N47" s="87"/>
      <c r="O47" s="88">
        <f>'Lista de precios'!G11</f>
        <v>0</v>
      </c>
      <c r="P47" s="89">
        <f t="shared" si="7"/>
        <v>0</v>
      </c>
      <c r="Q47" s="100"/>
      <c r="R47" s="88">
        <f t="shared" si="8"/>
        <v>0</v>
      </c>
      <c r="S47" s="89">
        <f t="shared" si="9"/>
        <v>0</v>
      </c>
      <c r="T47" s="87"/>
      <c r="U47" s="88">
        <f>'Lista de precios'!I11</f>
        <v>0</v>
      </c>
      <c r="V47" s="89">
        <f t="shared" si="10"/>
        <v>0</v>
      </c>
      <c r="W47" s="100"/>
      <c r="X47" s="88">
        <f t="shared" si="11"/>
        <v>0</v>
      </c>
      <c r="Y47" s="89">
        <f t="shared" si="12"/>
        <v>0</v>
      </c>
      <c r="Z47" s="87"/>
      <c r="AA47" s="88">
        <f>'Lista de precios'!K11</f>
        <v>0</v>
      </c>
      <c r="AB47" s="89">
        <f t="shared" si="13"/>
        <v>0</v>
      </c>
      <c r="AC47" s="100"/>
      <c r="AD47" s="88">
        <f t="shared" si="14"/>
        <v>0</v>
      </c>
      <c r="AE47" s="89">
        <f t="shared" si="15"/>
        <v>0</v>
      </c>
      <c r="AF47" s="224"/>
      <c r="AG47" s="225">
        <f>'Lista de precios'!M11</f>
        <v>0</v>
      </c>
      <c r="AH47" s="226">
        <f t="shared" si="16"/>
        <v>0</v>
      </c>
      <c r="AI47" s="132"/>
      <c r="AJ47" s="225">
        <f t="shared" si="17"/>
        <v>0</v>
      </c>
      <c r="AK47" s="226">
        <f t="shared" si="18"/>
        <v>0</v>
      </c>
    </row>
    <row r="48" spans="1:37" ht="15.75" customHeight="1">
      <c r="A48" s="86" t="s">
        <v>23</v>
      </c>
      <c r="B48" s="87"/>
      <c r="C48" s="88">
        <f>'Lista de precios'!C12</f>
        <v>4987.875</v>
      </c>
      <c r="D48" s="98">
        <f t="shared" si="1"/>
        <v>0</v>
      </c>
      <c r="E48" s="100"/>
      <c r="F48" s="88">
        <f t="shared" si="2"/>
        <v>4987.875</v>
      </c>
      <c r="G48" s="89">
        <f t="shared" si="3"/>
        <v>0</v>
      </c>
      <c r="H48" s="87"/>
      <c r="I48" s="88">
        <f>'Lista de precios'!E12</f>
        <v>0</v>
      </c>
      <c r="J48" s="89">
        <f t="shared" si="4"/>
        <v>0</v>
      </c>
      <c r="K48" s="100"/>
      <c r="L48" s="88">
        <f t="shared" si="5"/>
        <v>0</v>
      </c>
      <c r="M48" s="89">
        <f t="shared" si="6"/>
        <v>0</v>
      </c>
      <c r="N48" s="87"/>
      <c r="O48" s="88">
        <f>'Lista de precios'!G12</f>
        <v>0</v>
      </c>
      <c r="P48" s="89">
        <f t="shared" si="7"/>
        <v>0</v>
      </c>
      <c r="Q48" s="100"/>
      <c r="R48" s="88">
        <f t="shared" si="8"/>
        <v>0</v>
      </c>
      <c r="S48" s="89">
        <f t="shared" si="9"/>
        <v>0</v>
      </c>
      <c r="T48" s="87"/>
      <c r="U48" s="88">
        <f>'Lista de precios'!I12</f>
        <v>0</v>
      </c>
      <c r="V48" s="89">
        <f t="shared" si="10"/>
        <v>0</v>
      </c>
      <c r="W48" s="100"/>
      <c r="X48" s="88">
        <f t="shared" si="11"/>
        <v>0</v>
      </c>
      <c r="Y48" s="89">
        <f t="shared" si="12"/>
        <v>0</v>
      </c>
      <c r="Z48" s="87"/>
      <c r="AA48" s="88">
        <f>'Lista de precios'!K12</f>
        <v>0</v>
      </c>
      <c r="AB48" s="89">
        <f t="shared" si="13"/>
        <v>0</v>
      </c>
      <c r="AC48" s="100"/>
      <c r="AD48" s="88">
        <f t="shared" si="14"/>
        <v>0</v>
      </c>
      <c r="AE48" s="89">
        <f t="shared" si="15"/>
        <v>0</v>
      </c>
      <c r="AF48" s="224"/>
      <c r="AG48" s="225">
        <f>'Lista de precios'!M12</f>
        <v>0</v>
      </c>
      <c r="AH48" s="226">
        <f t="shared" si="16"/>
        <v>0</v>
      </c>
      <c r="AI48" s="132"/>
      <c r="AJ48" s="225">
        <f t="shared" si="17"/>
        <v>0</v>
      </c>
      <c r="AK48" s="226">
        <f t="shared" si="18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100"/>
      <c r="F49" s="88">
        <f t="shared" si="2"/>
        <v>477.5625</v>
      </c>
      <c r="G49" s="89">
        <f t="shared" si="3"/>
        <v>0</v>
      </c>
      <c r="H49" s="87"/>
      <c r="I49" s="88">
        <f>'Lista de precios'!E13</f>
        <v>0</v>
      </c>
      <c r="J49" s="89">
        <f t="shared" si="4"/>
        <v>0</v>
      </c>
      <c r="K49" s="100"/>
      <c r="L49" s="88">
        <f t="shared" si="5"/>
        <v>0</v>
      </c>
      <c r="M49" s="89">
        <f t="shared" si="6"/>
        <v>0</v>
      </c>
      <c r="N49" s="87"/>
      <c r="O49" s="88">
        <f>'Lista de precios'!G13</f>
        <v>0</v>
      </c>
      <c r="P49" s="89">
        <f t="shared" si="7"/>
        <v>0</v>
      </c>
      <c r="Q49" s="99"/>
      <c r="R49" s="88">
        <f t="shared" si="8"/>
        <v>0</v>
      </c>
      <c r="S49" s="89">
        <f t="shared" si="9"/>
        <v>0</v>
      </c>
      <c r="T49" s="87"/>
      <c r="U49" s="88">
        <f>'Lista de precios'!I13</f>
        <v>0</v>
      </c>
      <c r="V49" s="89">
        <f t="shared" si="10"/>
        <v>0</v>
      </c>
      <c r="W49" s="99"/>
      <c r="X49" s="88">
        <f t="shared" si="11"/>
        <v>0</v>
      </c>
      <c r="Y49" s="89">
        <f t="shared" si="12"/>
        <v>0</v>
      </c>
      <c r="Z49" s="87"/>
      <c r="AA49" s="88">
        <f>'Lista de precios'!K13</f>
        <v>0</v>
      </c>
      <c r="AB49" s="89">
        <f t="shared" si="13"/>
        <v>0</v>
      </c>
      <c r="AC49" s="99"/>
      <c r="AD49" s="88">
        <f t="shared" si="14"/>
        <v>0</v>
      </c>
      <c r="AE49" s="89">
        <f t="shared" si="15"/>
        <v>0</v>
      </c>
      <c r="AF49" s="224"/>
      <c r="AG49" s="225">
        <f>'Lista de precios'!M13</f>
        <v>0</v>
      </c>
      <c r="AH49" s="226">
        <f t="shared" si="16"/>
        <v>0</v>
      </c>
      <c r="AI49" s="132"/>
      <c r="AJ49" s="225">
        <f t="shared" si="17"/>
        <v>0</v>
      </c>
      <c r="AK49" s="226">
        <f t="shared" si="18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100"/>
      <c r="F50" s="88">
        <f t="shared" si="2"/>
        <v>742.875</v>
      </c>
      <c r="G50" s="89">
        <f t="shared" si="3"/>
        <v>0</v>
      </c>
      <c r="H50" s="87"/>
      <c r="I50" s="88">
        <f>'Lista de precios'!E14</f>
        <v>0</v>
      </c>
      <c r="J50" s="89">
        <f t="shared" si="4"/>
        <v>0</v>
      </c>
      <c r="K50" s="100"/>
      <c r="L50" s="88">
        <f t="shared" si="5"/>
        <v>0</v>
      </c>
      <c r="M50" s="89">
        <f t="shared" si="6"/>
        <v>0</v>
      </c>
      <c r="N50" s="87"/>
      <c r="O50" s="88">
        <f>'Lista de precios'!G14</f>
        <v>0</v>
      </c>
      <c r="P50" s="89">
        <f t="shared" si="7"/>
        <v>0</v>
      </c>
      <c r="Q50" s="99"/>
      <c r="R50" s="88">
        <f t="shared" si="8"/>
        <v>0</v>
      </c>
      <c r="S50" s="89">
        <f t="shared" si="9"/>
        <v>0</v>
      </c>
      <c r="T50" s="90"/>
      <c r="U50" s="88">
        <f>'Lista de precios'!I14</f>
        <v>0</v>
      </c>
      <c r="V50" s="89">
        <f t="shared" si="10"/>
        <v>0</v>
      </c>
      <c r="W50" s="99"/>
      <c r="X50" s="88">
        <f t="shared" si="11"/>
        <v>0</v>
      </c>
      <c r="Y50" s="89">
        <f t="shared" si="12"/>
        <v>0</v>
      </c>
      <c r="Z50" s="90"/>
      <c r="AA50" s="88">
        <f>'Lista de precios'!K14</f>
        <v>0</v>
      </c>
      <c r="AB50" s="89">
        <f t="shared" si="13"/>
        <v>0</v>
      </c>
      <c r="AC50" s="99"/>
      <c r="AD50" s="88">
        <f t="shared" si="14"/>
        <v>0</v>
      </c>
      <c r="AE50" s="89">
        <f t="shared" si="15"/>
        <v>0</v>
      </c>
      <c r="AF50" s="224"/>
      <c r="AG50" s="225">
        <f>'Lista de precios'!M14</f>
        <v>0</v>
      </c>
      <c r="AH50" s="226">
        <f t="shared" si="16"/>
        <v>0</v>
      </c>
      <c r="AI50" s="323"/>
      <c r="AJ50" s="225">
        <f t="shared" si="17"/>
        <v>0</v>
      </c>
      <c r="AK50" s="226">
        <f t="shared" si="18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 t="shared" si="2"/>
        <v>2207.4</v>
      </c>
      <c r="G51" s="89">
        <f t="shared" si="3"/>
        <v>0</v>
      </c>
      <c r="H51" s="87"/>
      <c r="I51" s="88">
        <f>'Lista de precios'!E15</f>
        <v>0</v>
      </c>
      <c r="J51" s="89">
        <f t="shared" si="4"/>
        <v>0</v>
      </c>
      <c r="K51" s="100"/>
      <c r="L51" s="88">
        <f t="shared" si="5"/>
        <v>0</v>
      </c>
      <c r="M51" s="89">
        <f t="shared" si="6"/>
        <v>0</v>
      </c>
      <c r="N51" s="87"/>
      <c r="O51" s="88">
        <f>'Lista de precios'!G15</f>
        <v>0</v>
      </c>
      <c r="P51" s="89">
        <f t="shared" si="7"/>
        <v>0</v>
      </c>
      <c r="Q51" s="100"/>
      <c r="R51" s="88">
        <f t="shared" si="8"/>
        <v>0</v>
      </c>
      <c r="S51" s="89">
        <f t="shared" si="9"/>
        <v>0</v>
      </c>
      <c r="T51" s="87"/>
      <c r="U51" s="88">
        <f>'Lista de precios'!I15</f>
        <v>0</v>
      </c>
      <c r="V51" s="89">
        <f t="shared" si="10"/>
        <v>0</v>
      </c>
      <c r="W51" s="100"/>
      <c r="X51" s="88">
        <f t="shared" si="11"/>
        <v>0</v>
      </c>
      <c r="Y51" s="89">
        <f t="shared" si="12"/>
        <v>0</v>
      </c>
      <c r="Z51" s="87"/>
      <c r="AA51" s="88">
        <f>'Lista de precios'!K15</f>
        <v>0</v>
      </c>
      <c r="AB51" s="89">
        <f t="shared" si="13"/>
        <v>0</v>
      </c>
      <c r="AC51" s="100"/>
      <c r="AD51" s="88">
        <f t="shared" si="14"/>
        <v>0</v>
      </c>
      <c r="AE51" s="89">
        <f t="shared" si="15"/>
        <v>0</v>
      </c>
      <c r="AF51" s="224"/>
      <c r="AG51" s="225">
        <f>'Lista de precios'!M15</f>
        <v>0</v>
      </c>
      <c r="AH51" s="226">
        <f t="shared" si="16"/>
        <v>0</v>
      </c>
      <c r="AI51" s="132"/>
      <c r="AJ51" s="225">
        <f t="shared" si="17"/>
        <v>0</v>
      </c>
      <c r="AK51" s="226">
        <f t="shared" si="18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 t="shared" si="2"/>
        <v>4733.1750000000002</v>
      </c>
      <c r="G52" s="89">
        <f t="shared" si="3"/>
        <v>0</v>
      </c>
      <c r="H52" s="87"/>
      <c r="I52" s="88">
        <f>'Lista de precios'!E16</f>
        <v>0</v>
      </c>
      <c r="J52" s="89">
        <f t="shared" si="4"/>
        <v>0</v>
      </c>
      <c r="K52" s="100"/>
      <c r="L52" s="88">
        <f t="shared" si="5"/>
        <v>0</v>
      </c>
      <c r="M52" s="89">
        <f t="shared" si="6"/>
        <v>0</v>
      </c>
      <c r="N52" s="87"/>
      <c r="O52" s="88">
        <f>'Lista de precios'!G16</f>
        <v>0</v>
      </c>
      <c r="P52" s="89">
        <f t="shared" si="7"/>
        <v>0</v>
      </c>
      <c r="Q52" s="100"/>
      <c r="R52" s="88">
        <f t="shared" si="8"/>
        <v>0</v>
      </c>
      <c r="S52" s="89">
        <f t="shared" si="9"/>
        <v>0</v>
      </c>
      <c r="T52" s="87"/>
      <c r="U52" s="88">
        <f>'Lista de precios'!I16</f>
        <v>0</v>
      </c>
      <c r="V52" s="89">
        <f t="shared" si="10"/>
        <v>0</v>
      </c>
      <c r="W52" s="100"/>
      <c r="X52" s="88">
        <f t="shared" si="11"/>
        <v>0</v>
      </c>
      <c r="Y52" s="89">
        <f t="shared" si="12"/>
        <v>0</v>
      </c>
      <c r="Z52" s="87"/>
      <c r="AA52" s="88">
        <f>'Lista de precios'!K16</f>
        <v>0</v>
      </c>
      <c r="AB52" s="89">
        <f t="shared" si="13"/>
        <v>0</v>
      </c>
      <c r="AC52" s="100"/>
      <c r="AD52" s="88">
        <f t="shared" si="14"/>
        <v>0</v>
      </c>
      <c r="AE52" s="89">
        <f t="shared" si="15"/>
        <v>0</v>
      </c>
      <c r="AF52" s="224"/>
      <c r="AG52" s="225">
        <f>'Lista de precios'!M16</f>
        <v>0</v>
      </c>
      <c r="AH52" s="226">
        <f t="shared" si="16"/>
        <v>0</v>
      </c>
      <c r="AI52" s="132"/>
      <c r="AJ52" s="225">
        <f t="shared" si="17"/>
        <v>0</v>
      </c>
      <c r="AK52" s="226">
        <f t="shared" si="18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100"/>
      <c r="F53" s="88">
        <f t="shared" si="2"/>
        <v>742.875</v>
      </c>
      <c r="G53" s="89">
        <f t="shared" si="3"/>
        <v>0</v>
      </c>
      <c r="H53" s="87"/>
      <c r="I53" s="88">
        <f>'Lista de precios'!E17</f>
        <v>0</v>
      </c>
      <c r="J53" s="89">
        <f t="shared" si="4"/>
        <v>0</v>
      </c>
      <c r="K53" s="100"/>
      <c r="L53" s="88">
        <f t="shared" si="5"/>
        <v>0</v>
      </c>
      <c r="M53" s="89">
        <f t="shared" si="6"/>
        <v>0</v>
      </c>
      <c r="N53" s="87"/>
      <c r="O53" s="88">
        <f>'Lista de precios'!G17</f>
        <v>0</v>
      </c>
      <c r="P53" s="89">
        <f t="shared" si="7"/>
        <v>0</v>
      </c>
      <c r="Q53" s="100"/>
      <c r="R53" s="88">
        <f t="shared" si="8"/>
        <v>0</v>
      </c>
      <c r="S53" s="89">
        <f t="shared" si="9"/>
        <v>0</v>
      </c>
      <c r="T53" s="87"/>
      <c r="U53" s="88">
        <f>'Lista de precios'!I17</f>
        <v>0</v>
      </c>
      <c r="V53" s="89">
        <f t="shared" si="10"/>
        <v>0</v>
      </c>
      <c r="W53" s="100"/>
      <c r="X53" s="88">
        <f t="shared" si="11"/>
        <v>0</v>
      </c>
      <c r="Y53" s="89">
        <f t="shared" si="12"/>
        <v>0</v>
      </c>
      <c r="Z53" s="87"/>
      <c r="AA53" s="88">
        <f>'Lista de precios'!K17</f>
        <v>0</v>
      </c>
      <c r="AB53" s="89">
        <f t="shared" si="13"/>
        <v>0</v>
      </c>
      <c r="AC53" s="100"/>
      <c r="AD53" s="88">
        <f t="shared" si="14"/>
        <v>0</v>
      </c>
      <c r="AE53" s="89">
        <f t="shared" si="15"/>
        <v>0</v>
      </c>
      <c r="AF53" s="224"/>
      <c r="AG53" s="225">
        <f>'Lista de precios'!M17</f>
        <v>0</v>
      </c>
      <c r="AH53" s="226">
        <f t="shared" si="16"/>
        <v>0</v>
      </c>
      <c r="AI53" s="132"/>
      <c r="AJ53" s="225">
        <f t="shared" si="17"/>
        <v>0</v>
      </c>
      <c r="AK53" s="226">
        <f t="shared" si="18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 t="shared" si="2"/>
        <v>3289.875</v>
      </c>
      <c r="G54" s="89">
        <f t="shared" si="3"/>
        <v>0</v>
      </c>
      <c r="H54" s="87"/>
      <c r="I54" s="88">
        <f>'Lista de precios'!E18</f>
        <v>0</v>
      </c>
      <c r="J54" s="89">
        <f t="shared" si="4"/>
        <v>0</v>
      </c>
      <c r="K54" s="100"/>
      <c r="L54" s="88">
        <f t="shared" si="5"/>
        <v>0</v>
      </c>
      <c r="M54" s="89">
        <f t="shared" si="6"/>
        <v>0</v>
      </c>
      <c r="N54" s="87"/>
      <c r="O54" s="88">
        <f>'Lista de precios'!G18</f>
        <v>0</v>
      </c>
      <c r="P54" s="89">
        <f t="shared" si="7"/>
        <v>0</v>
      </c>
      <c r="Q54" s="100"/>
      <c r="R54" s="88">
        <f t="shared" si="8"/>
        <v>0</v>
      </c>
      <c r="S54" s="89">
        <f t="shared" si="9"/>
        <v>0</v>
      </c>
      <c r="T54" s="87"/>
      <c r="U54" s="88">
        <f>'Lista de precios'!I18</f>
        <v>0</v>
      </c>
      <c r="V54" s="89">
        <f t="shared" si="10"/>
        <v>0</v>
      </c>
      <c r="W54" s="100"/>
      <c r="X54" s="88">
        <f t="shared" si="11"/>
        <v>0</v>
      </c>
      <c r="Y54" s="89">
        <f t="shared" si="12"/>
        <v>0</v>
      </c>
      <c r="Z54" s="87"/>
      <c r="AA54" s="88">
        <f>'Lista de precios'!K18</f>
        <v>0</v>
      </c>
      <c r="AB54" s="89">
        <f t="shared" si="13"/>
        <v>0</v>
      </c>
      <c r="AC54" s="100"/>
      <c r="AD54" s="88">
        <f t="shared" si="14"/>
        <v>0</v>
      </c>
      <c r="AE54" s="89">
        <f t="shared" si="15"/>
        <v>0</v>
      </c>
      <c r="AF54" s="224"/>
      <c r="AG54" s="225">
        <f>'Lista de precios'!M18</f>
        <v>0</v>
      </c>
      <c r="AH54" s="226">
        <f t="shared" si="16"/>
        <v>0</v>
      </c>
      <c r="AI54" s="132"/>
      <c r="AJ54" s="225">
        <f t="shared" si="17"/>
        <v>0</v>
      </c>
      <c r="AK54" s="226">
        <f t="shared" si="18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 t="shared" si="2"/>
        <v>530.625</v>
      </c>
      <c r="G55" s="89">
        <f t="shared" si="3"/>
        <v>0</v>
      </c>
      <c r="H55" s="87"/>
      <c r="I55" s="88">
        <f>'Lista de precios'!E19</f>
        <v>0</v>
      </c>
      <c r="J55" s="89">
        <f t="shared" si="4"/>
        <v>0</v>
      </c>
      <c r="K55" s="100"/>
      <c r="L55" s="88">
        <f t="shared" si="5"/>
        <v>0</v>
      </c>
      <c r="M55" s="89">
        <f t="shared" si="6"/>
        <v>0</v>
      </c>
      <c r="N55" s="87"/>
      <c r="O55" s="88">
        <f>'Lista de precios'!G19</f>
        <v>0</v>
      </c>
      <c r="P55" s="89">
        <f t="shared" si="7"/>
        <v>0</v>
      </c>
      <c r="Q55" s="100"/>
      <c r="R55" s="88">
        <f t="shared" si="8"/>
        <v>0</v>
      </c>
      <c r="S55" s="89">
        <f t="shared" si="9"/>
        <v>0</v>
      </c>
      <c r="T55" s="87"/>
      <c r="U55" s="88">
        <f>'Lista de precios'!I19</f>
        <v>0</v>
      </c>
      <c r="V55" s="89">
        <f t="shared" si="10"/>
        <v>0</v>
      </c>
      <c r="W55" s="100"/>
      <c r="X55" s="88">
        <f t="shared" si="11"/>
        <v>0</v>
      </c>
      <c r="Y55" s="89">
        <f t="shared" si="12"/>
        <v>0</v>
      </c>
      <c r="Z55" s="87"/>
      <c r="AA55" s="88">
        <f>'Lista de precios'!K19</f>
        <v>0</v>
      </c>
      <c r="AB55" s="89">
        <f t="shared" si="13"/>
        <v>0</v>
      </c>
      <c r="AC55" s="100"/>
      <c r="AD55" s="88">
        <f t="shared" si="14"/>
        <v>0</v>
      </c>
      <c r="AE55" s="89">
        <f t="shared" si="15"/>
        <v>0</v>
      </c>
      <c r="AF55" s="224"/>
      <c r="AG55" s="225">
        <f>'Lista de precios'!M19</f>
        <v>0</v>
      </c>
      <c r="AH55" s="226">
        <f t="shared" si="16"/>
        <v>0</v>
      </c>
      <c r="AI55" s="132"/>
      <c r="AJ55" s="225">
        <f t="shared" si="17"/>
        <v>0</v>
      </c>
      <c r="AK55" s="226">
        <f t="shared" si="18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100"/>
      <c r="F56" s="88">
        <f t="shared" si="2"/>
        <v>647.36249999999995</v>
      </c>
      <c r="G56" s="89">
        <f t="shared" si="3"/>
        <v>0</v>
      </c>
      <c r="H56" s="87"/>
      <c r="I56" s="88">
        <f>'Lista de precios'!E20</f>
        <v>0</v>
      </c>
      <c r="J56" s="89">
        <f t="shared" si="4"/>
        <v>0</v>
      </c>
      <c r="K56" s="100"/>
      <c r="L56" s="88">
        <f t="shared" si="5"/>
        <v>0</v>
      </c>
      <c r="M56" s="89">
        <f t="shared" si="6"/>
        <v>0</v>
      </c>
      <c r="N56" s="87"/>
      <c r="O56" s="88">
        <f>'Lista de precios'!G20</f>
        <v>0</v>
      </c>
      <c r="P56" s="89">
        <f t="shared" si="7"/>
        <v>0</v>
      </c>
      <c r="Q56" s="100"/>
      <c r="R56" s="88">
        <f t="shared" si="8"/>
        <v>0</v>
      </c>
      <c r="S56" s="89">
        <f t="shared" si="9"/>
        <v>0</v>
      </c>
      <c r="T56" s="87"/>
      <c r="U56" s="88">
        <f>'Lista de precios'!I20</f>
        <v>0</v>
      </c>
      <c r="V56" s="89">
        <f t="shared" si="10"/>
        <v>0</v>
      </c>
      <c r="W56" s="100"/>
      <c r="X56" s="88">
        <f t="shared" si="11"/>
        <v>0</v>
      </c>
      <c r="Y56" s="89">
        <f t="shared" si="12"/>
        <v>0</v>
      </c>
      <c r="Z56" s="87"/>
      <c r="AA56" s="88">
        <f>'Lista de precios'!K20</f>
        <v>0</v>
      </c>
      <c r="AB56" s="89">
        <f t="shared" si="13"/>
        <v>0</v>
      </c>
      <c r="AC56" s="100"/>
      <c r="AD56" s="88">
        <f t="shared" si="14"/>
        <v>0</v>
      </c>
      <c r="AE56" s="89">
        <f t="shared" si="15"/>
        <v>0</v>
      </c>
      <c r="AF56" s="224"/>
      <c r="AG56" s="225">
        <f>'Lista de precios'!M20</f>
        <v>0</v>
      </c>
      <c r="AH56" s="226">
        <f t="shared" si="16"/>
        <v>0</v>
      </c>
      <c r="AI56" s="132"/>
      <c r="AJ56" s="225">
        <f t="shared" si="17"/>
        <v>0</v>
      </c>
      <c r="AK56" s="226">
        <f t="shared" si="18"/>
        <v>0</v>
      </c>
    </row>
    <row r="57" spans="1:37" ht="15.75" customHeight="1">
      <c r="A57" s="86" t="s">
        <v>32</v>
      </c>
      <c r="B57" s="87"/>
      <c r="C57" s="88">
        <f>'Lista de precios'!C21</f>
        <v>4775.625</v>
      </c>
      <c r="D57" s="98">
        <f t="shared" si="1"/>
        <v>0</v>
      </c>
      <c r="E57" s="100"/>
      <c r="F57" s="88">
        <f t="shared" si="2"/>
        <v>4775.625</v>
      </c>
      <c r="G57" s="89">
        <f t="shared" si="3"/>
        <v>0</v>
      </c>
      <c r="H57" s="87"/>
      <c r="I57" s="88">
        <f>'Lista de precios'!E21</f>
        <v>0</v>
      </c>
      <c r="J57" s="89">
        <f t="shared" si="4"/>
        <v>0</v>
      </c>
      <c r="K57" s="100"/>
      <c r="L57" s="88">
        <f t="shared" si="5"/>
        <v>0</v>
      </c>
      <c r="M57" s="89">
        <f t="shared" si="6"/>
        <v>0</v>
      </c>
      <c r="N57" s="87"/>
      <c r="O57" s="88">
        <f>'Lista de precios'!G21</f>
        <v>0</v>
      </c>
      <c r="P57" s="89">
        <f t="shared" si="7"/>
        <v>0</v>
      </c>
      <c r="Q57" s="100"/>
      <c r="R57" s="88">
        <f t="shared" si="8"/>
        <v>0</v>
      </c>
      <c r="S57" s="89">
        <f t="shared" si="9"/>
        <v>0</v>
      </c>
      <c r="T57" s="87"/>
      <c r="U57" s="88">
        <f>'Lista de precios'!I21</f>
        <v>0</v>
      </c>
      <c r="V57" s="89">
        <f t="shared" si="10"/>
        <v>0</v>
      </c>
      <c r="W57" s="100"/>
      <c r="X57" s="88">
        <f t="shared" si="11"/>
        <v>0</v>
      </c>
      <c r="Y57" s="89">
        <f t="shared" si="12"/>
        <v>0</v>
      </c>
      <c r="Z57" s="87"/>
      <c r="AA57" s="88">
        <f>'Lista de precios'!K21</f>
        <v>0</v>
      </c>
      <c r="AB57" s="89">
        <f t="shared" si="13"/>
        <v>0</v>
      </c>
      <c r="AC57" s="100"/>
      <c r="AD57" s="88">
        <f t="shared" si="14"/>
        <v>0</v>
      </c>
      <c r="AE57" s="89">
        <f t="shared" si="15"/>
        <v>0</v>
      </c>
      <c r="AF57" s="224"/>
      <c r="AG57" s="225">
        <f>'Lista de precios'!M21</f>
        <v>0</v>
      </c>
      <c r="AH57" s="226">
        <f t="shared" si="16"/>
        <v>0</v>
      </c>
      <c r="AI57" s="132"/>
      <c r="AJ57" s="225">
        <f t="shared" si="17"/>
        <v>0</v>
      </c>
      <c r="AK57" s="226">
        <f t="shared" si="18"/>
        <v>0</v>
      </c>
    </row>
    <row r="58" spans="1:37" ht="15.75" customHeight="1">
      <c r="A58" s="86" t="s">
        <v>33</v>
      </c>
      <c r="B58" s="87"/>
      <c r="C58" s="88">
        <f>'Lista de precios'!C22</f>
        <v>4775.625</v>
      </c>
      <c r="D58" s="98">
        <f t="shared" si="1"/>
        <v>0</v>
      </c>
      <c r="E58" s="100"/>
      <c r="F58" s="88">
        <f t="shared" si="2"/>
        <v>4775.625</v>
      </c>
      <c r="G58" s="89">
        <f t="shared" si="3"/>
        <v>0</v>
      </c>
      <c r="H58" s="87"/>
      <c r="I58" s="88">
        <f>'Lista de precios'!E22</f>
        <v>0</v>
      </c>
      <c r="J58" s="89">
        <f t="shared" si="4"/>
        <v>0</v>
      </c>
      <c r="K58" s="100"/>
      <c r="L58" s="88">
        <f t="shared" si="5"/>
        <v>0</v>
      </c>
      <c r="M58" s="89">
        <f t="shared" si="6"/>
        <v>0</v>
      </c>
      <c r="N58" s="87"/>
      <c r="O58" s="88">
        <f>'Lista de precios'!G22</f>
        <v>0</v>
      </c>
      <c r="P58" s="89">
        <f t="shared" si="7"/>
        <v>0</v>
      </c>
      <c r="Q58" s="100"/>
      <c r="R58" s="88">
        <f t="shared" si="8"/>
        <v>0</v>
      </c>
      <c r="S58" s="89">
        <f t="shared" si="9"/>
        <v>0</v>
      </c>
      <c r="T58" s="87"/>
      <c r="U58" s="88">
        <f>'Lista de precios'!I22</f>
        <v>0</v>
      </c>
      <c r="V58" s="89">
        <f t="shared" si="10"/>
        <v>0</v>
      </c>
      <c r="W58" s="100"/>
      <c r="X58" s="88">
        <f t="shared" si="11"/>
        <v>0</v>
      </c>
      <c r="Y58" s="89">
        <f t="shared" si="12"/>
        <v>0</v>
      </c>
      <c r="Z58" s="87"/>
      <c r="AA58" s="88">
        <f>'Lista de precios'!K22</f>
        <v>0</v>
      </c>
      <c r="AB58" s="89">
        <f t="shared" si="13"/>
        <v>0</v>
      </c>
      <c r="AC58" s="100"/>
      <c r="AD58" s="88">
        <f t="shared" si="14"/>
        <v>0</v>
      </c>
      <c r="AE58" s="89">
        <f t="shared" si="15"/>
        <v>0</v>
      </c>
      <c r="AF58" s="224"/>
      <c r="AG58" s="225">
        <f>'Lista de precios'!M22</f>
        <v>0</v>
      </c>
      <c r="AH58" s="226">
        <f t="shared" si="16"/>
        <v>0</v>
      </c>
      <c r="AI58" s="132"/>
      <c r="AJ58" s="225">
        <f t="shared" si="17"/>
        <v>0</v>
      </c>
      <c r="AK58" s="226">
        <f t="shared" si="18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 t="shared" si="2"/>
        <v>4775.625</v>
      </c>
      <c r="G59" s="89">
        <f t="shared" si="3"/>
        <v>0</v>
      </c>
      <c r="H59" s="87"/>
      <c r="I59" s="88">
        <f>'Lista de precios'!E23</f>
        <v>0</v>
      </c>
      <c r="J59" s="89">
        <f t="shared" si="4"/>
        <v>0</v>
      </c>
      <c r="K59" s="100"/>
      <c r="L59" s="88">
        <f t="shared" si="5"/>
        <v>0</v>
      </c>
      <c r="M59" s="89">
        <f t="shared" si="6"/>
        <v>0</v>
      </c>
      <c r="N59" s="87"/>
      <c r="O59" s="88">
        <f>'Lista de precios'!G23</f>
        <v>0</v>
      </c>
      <c r="P59" s="89">
        <f t="shared" si="7"/>
        <v>0</v>
      </c>
      <c r="Q59" s="100"/>
      <c r="R59" s="88">
        <f t="shared" si="8"/>
        <v>0</v>
      </c>
      <c r="S59" s="89">
        <f t="shared" si="9"/>
        <v>0</v>
      </c>
      <c r="T59" s="87"/>
      <c r="U59" s="88">
        <f>'Lista de precios'!I23</f>
        <v>0</v>
      </c>
      <c r="V59" s="89">
        <f t="shared" si="10"/>
        <v>0</v>
      </c>
      <c r="W59" s="100"/>
      <c r="X59" s="88">
        <f t="shared" si="11"/>
        <v>0</v>
      </c>
      <c r="Y59" s="89">
        <f t="shared" si="12"/>
        <v>0</v>
      </c>
      <c r="Z59" s="87"/>
      <c r="AA59" s="88">
        <f>'Lista de precios'!K23</f>
        <v>0</v>
      </c>
      <c r="AB59" s="89">
        <f t="shared" si="13"/>
        <v>0</v>
      </c>
      <c r="AC59" s="100"/>
      <c r="AD59" s="88">
        <f t="shared" si="14"/>
        <v>0</v>
      </c>
      <c r="AE59" s="89">
        <f t="shared" si="15"/>
        <v>0</v>
      </c>
      <c r="AF59" s="224"/>
      <c r="AG59" s="225">
        <f>'Lista de precios'!M23</f>
        <v>0</v>
      </c>
      <c r="AH59" s="226">
        <f t="shared" si="16"/>
        <v>0</v>
      </c>
      <c r="AI59" s="132"/>
      <c r="AJ59" s="225">
        <f t="shared" si="17"/>
        <v>0</v>
      </c>
      <c r="AK59" s="226">
        <f t="shared" si="18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 t="shared" si="2"/>
        <v>4775.625</v>
      </c>
      <c r="G60" s="89">
        <f t="shared" si="3"/>
        <v>0</v>
      </c>
      <c r="H60" s="87"/>
      <c r="I60" s="88">
        <f>'Lista de precios'!E24</f>
        <v>0</v>
      </c>
      <c r="J60" s="89">
        <f t="shared" si="4"/>
        <v>0</v>
      </c>
      <c r="K60" s="100"/>
      <c r="L60" s="88">
        <f t="shared" si="5"/>
        <v>0</v>
      </c>
      <c r="M60" s="89">
        <f t="shared" si="6"/>
        <v>0</v>
      </c>
      <c r="N60" s="87"/>
      <c r="O60" s="88">
        <f>'Lista de precios'!G24</f>
        <v>0</v>
      </c>
      <c r="P60" s="89">
        <f t="shared" si="7"/>
        <v>0</v>
      </c>
      <c r="Q60" s="100"/>
      <c r="R60" s="88">
        <f t="shared" si="8"/>
        <v>0</v>
      </c>
      <c r="S60" s="89">
        <f t="shared" si="9"/>
        <v>0</v>
      </c>
      <c r="T60" s="87"/>
      <c r="U60" s="88">
        <f>'Lista de precios'!I24</f>
        <v>0</v>
      </c>
      <c r="V60" s="89">
        <f t="shared" si="10"/>
        <v>0</v>
      </c>
      <c r="W60" s="100"/>
      <c r="X60" s="88">
        <f t="shared" si="11"/>
        <v>0</v>
      </c>
      <c r="Y60" s="89">
        <f t="shared" si="12"/>
        <v>0</v>
      </c>
      <c r="Z60" s="87"/>
      <c r="AA60" s="88">
        <f>'Lista de precios'!K24</f>
        <v>0</v>
      </c>
      <c r="AB60" s="89">
        <f t="shared" si="13"/>
        <v>0</v>
      </c>
      <c r="AC60" s="100"/>
      <c r="AD60" s="88">
        <f t="shared" si="14"/>
        <v>0</v>
      </c>
      <c r="AE60" s="89">
        <f t="shared" si="15"/>
        <v>0</v>
      </c>
      <c r="AF60" s="224"/>
      <c r="AG60" s="225">
        <f>'Lista de precios'!M24</f>
        <v>0</v>
      </c>
      <c r="AH60" s="226">
        <f t="shared" si="16"/>
        <v>0</v>
      </c>
      <c r="AI60" s="132"/>
      <c r="AJ60" s="225">
        <f t="shared" si="17"/>
        <v>0</v>
      </c>
      <c r="AK60" s="226">
        <f t="shared" si="18"/>
        <v>0</v>
      </c>
    </row>
    <row r="61" spans="1:37" ht="15.75" customHeight="1">
      <c r="A61" s="86" t="s">
        <v>36</v>
      </c>
      <c r="B61" s="87"/>
      <c r="C61" s="88">
        <f>'Lista de precios'!C25</f>
        <v>1379.625</v>
      </c>
      <c r="D61" s="98">
        <f t="shared" si="1"/>
        <v>0</v>
      </c>
      <c r="E61" s="100"/>
      <c r="F61" s="88">
        <f t="shared" si="2"/>
        <v>1379.625</v>
      </c>
      <c r="G61" s="89">
        <f t="shared" si="3"/>
        <v>0</v>
      </c>
      <c r="H61" s="87"/>
      <c r="I61" s="88">
        <f>'Lista de precios'!E25</f>
        <v>0</v>
      </c>
      <c r="J61" s="89">
        <f t="shared" si="4"/>
        <v>0</v>
      </c>
      <c r="K61" s="100"/>
      <c r="L61" s="88">
        <f t="shared" si="5"/>
        <v>0</v>
      </c>
      <c r="M61" s="89">
        <f t="shared" si="6"/>
        <v>0</v>
      </c>
      <c r="N61" s="87"/>
      <c r="O61" s="88">
        <f>'Lista de precios'!G25</f>
        <v>0</v>
      </c>
      <c r="P61" s="89">
        <f t="shared" si="7"/>
        <v>0</v>
      </c>
      <c r="Q61" s="100"/>
      <c r="R61" s="88">
        <f t="shared" si="8"/>
        <v>0</v>
      </c>
      <c r="S61" s="89">
        <f t="shared" si="9"/>
        <v>0</v>
      </c>
      <c r="T61" s="87"/>
      <c r="U61" s="88">
        <f>'Lista de precios'!I25</f>
        <v>0</v>
      </c>
      <c r="V61" s="89">
        <f t="shared" si="10"/>
        <v>0</v>
      </c>
      <c r="W61" s="100"/>
      <c r="X61" s="88">
        <f t="shared" si="11"/>
        <v>0</v>
      </c>
      <c r="Y61" s="89">
        <f t="shared" si="12"/>
        <v>0</v>
      </c>
      <c r="Z61" s="87"/>
      <c r="AA61" s="88">
        <f>'Lista de precios'!K25</f>
        <v>0</v>
      </c>
      <c r="AB61" s="89">
        <f t="shared" si="13"/>
        <v>0</v>
      </c>
      <c r="AC61" s="100"/>
      <c r="AD61" s="88">
        <f t="shared" si="14"/>
        <v>0</v>
      </c>
      <c r="AE61" s="89">
        <f t="shared" si="15"/>
        <v>0</v>
      </c>
      <c r="AF61" s="224"/>
      <c r="AG61" s="225">
        <f>'Lista de precios'!M25</f>
        <v>0</v>
      </c>
      <c r="AH61" s="226">
        <f t="shared" si="16"/>
        <v>0</v>
      </c>
      <c r="AI61" s="132"/>
      <c r="AJ61" s="225">
        <f t="shared" si="17"/>
        <v>0</v>
      </c>
      <c r="AK61" s="226">
        <f t="shared" si="18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 t="shared" si="2"/>
        <v>2568.2249999999999</v>
      </c>
      <c r="G62" s="89">
        <f t="shared" si="3"/>
        <v>0</v>
      </c>
      <c r="H62" s="87"/>
      <c r="I62" s="88">
        <f>'Lista de precios'!E26</f>
        <v>0</v>
      </c>
      <c r="J62" s="89">
        <f t="shared" si="4"/>
        <v>0</v>
      </c>
      <c r="K62" s="87"/>
      <c r="L62" s="88">
        <f t="shared" si="5"/>
        <v>0</v>
      </c>
      <c r="M62" s="89">
        <f t="shared" si="6"/>
        <v>0</v>
      </c>
      <c r="N62" s="87"/>
      <c r="O62" s="88">
        <f>'Lista de precios'!G26</f>
        <v>0</v>
      </c>
      <c r="P62" s="89">
        <f t="shared" si="7"/>
        <v>0</v>
      </c>
      <c r="Q62" s="87"/>
      <c r="R62" s="88">
        <f t="shared" si="8"/>
        <v>0</v>
      </c>
      <c r="S62" s="89">
        <f t="shared" si="9"/>
        <v>0</v>
      </c>
      <c r="T62" s="87"/>
      <c r="U62" s="88">
        <f>'Lista de precios'!I26</f>
        <v>0</v>
      </c>
      <c r="V62" s="89">
        <f t="shared" si="10"/>
        <v>0</v>
      </c>
      <c r="W62" s="87"/>
      <c r="X62" s="88">
        <f t="shared" si="11"/>
        <v>0</v>
      </c>
      <c r="Y62" s="89">
        <f t="shared" si="12"/>
        <v>0</v>
      </c>
      <c r="Z62" s="87"/>
      <c r="AA62" s="88">
        <f>'Lista de precios'!K26</f>
        <v>0</v>
      </c>
      <c r="AB62" s="89">
        <f t="shared" si="13"/>
        <v>0</v>
      </c>
      <c r="AC62" s="87"/>
      <c r="AD62" s="88">
        <f t="shared" si="14"/>
        <v>0</v>
      </c>
      <c r="AE62" s="89">
        <f t="shared" si="15"/>
        <v>0</v>
      </c>
      <c r="AF62" s="224"/>
      <c r="AG62" s="225">
        <f>'Lista de precios'!M26</f>
        <v>0</v>
      </c>
      <c r="AH62" s="226">
        <f t="shared" si="16"/>
        <v>0</v>
      </c>
      <c r="AI62" s="224"/>
      <c r="AJ62" s="225">
        <f t="shared" si="17"/>
        <v>0</v>
      </c>
      <c r="AK62" s="226">
        <f t="shared" si="18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 t="shared" si="2"/>
        <v>51258.375</v>
      </c>
      <c r="G63" s="89">
        <f t="shared" si="3"/>
        <v>0</v>
      </c>
      <c r="H63" s="87"/>
      <c r="I63" s="88">
        <f>'Lista de precios'!E27</f>
        <v>0</v>
      </c>
      <c r="J63" s="89">
        <f t="shared" si="4"/>
        <v>0</v>
      </c>
      <c r="K63" s="87"/>
      <c r="L63" s="88">
        <f t="shared" si="5"/>
        <v>0</v>
      </c>
      <c r="M63" s="89">
        <f t="shared" si="6"/>
        <v>0</v>
      </c>
      <c r="N63" s="87"/>
      <c r="O63" s="88">
        <f>'Lista de precios'!G27</f>
        <v>0</v>
      </c>
      <c r="P63" s="89">
        <f t="shared" si="7"/>
        <v>0</v>
      </c>
      <c r="Q63" s="87"/>
      <c r="R63" s="88">
        <f t="shared" si="8"/>
        <v>0</v>
      </c>
      <c r="S63" s="89">
        <f t="shared" si="9"/>
        <v>0</v>
      </c>
      <c r="T63" s="87"/>
      <c r="U63" s="88">
        <f>'Lista de precios'!I27</f>
        <v>0</v>
      </c>
      <c r="V63" s="89">
        <f t="shared" si="10"/>
        <v>0</v>
      </c>
      <c r="W63" s="87"/>
      <c r="X63" s="88">
        <f t="shared" si="11"/>
        <v>0</v>
      </c>
      <c r="Y63" s="89">
        <f t="shared" si="12"/>
        <v>0</v>
      </c>
      <c r="Z63" s="87"/>
      <c r="AA63" s="88">
        <f>'Lista de precios'!K27</f>
        <v>0</v>
      </c>
      <c r="AB63" s="89">
        <f t="shared" si="13"/>
        <v>0</v>
      </c>
      <c r="AC63" s="87"/>
      <c r="AD63" s="88">
        <f t="shared" si="14"/>
        <v>0</v>
      </c>
      <c r="AE63" s="89">
        <f t="shared" si="15"/>
        <v>0</v>
      </c>
      <c r="AF63" s="224"/>
      <c r="AG63" s="225">
        <f>'Lista de precios'!M27</f>
        <v>0</v>
      </c>
      <c r="AH63" s="226">
        <f t="shared" si="16"/>
        <v>0</v>
      </c>
      <c r="AI63" s="224"/>
      <c r="AJ63" s="225">
        <f t="shared" si="17"/>
        <v>0</v>
      </c>
      <c r="AK63" s="226">
        <f t="shared" si="18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 t="shared" si="2"/>
        <v>700.42500000000007</v>
      </c>
      <c r="G64" s="89">
        <f t="shared" si="3"/>
        <v>0</v>
      </c>
      <c r="H64" s="87"/>
      <c r="I64" s="88">
        <f>'Lista de precios'!E28</f>
        <v>0</v>
      </c>
      <c r="J64" s="89">
        <f t="shared" si="4"/>
        <v>0</v>
      </c>
      <c r="K64" s="87"/>
      <c r="L64" s="88">
        <f t="shared" si="5"/>
        <v>0</v>
      </c>
      <c r="M64" s="89">
        <f t="shared" si="6"/>
        <v>0</v>
      </c>
      <c r="N64" s="87"/>
      <c r="O64" s="88">
        <f>'Lista de precios'!G28</f>
        <v>0</v>
      </c>
      <c r="P64" s="89">
        <f t="shared" si="7"/>
        <v>0</v>
      </c>
      <c r="Q64" s="87"/>
      <c r="R64" s="88">
        <f t="shared" si="8"/>
        <v>0</v>
      </c>
      <c r="S64" s="89">
        <f t="shared" si="9"/>
        <v>0</v>
      </c>
      <c r="T64" s="87"/>
      <c r="U64" s="88">
        <f>'Lista de precios'!I28</f>
        <v>0</v>
      </c>
      <c r="V64" s="89">
        <f t="shared" si="10"/>
        <v>0</v>
      </c>
      <c r="W64" s="87"/>
      <c r="X64" s="88">
        <f t="shared" si="11"/>
        <v>0</v>
      </c>
      <c r="Y64" s="89">
        <f t="shared" si="12"/>
        <v>0</v>
      </c>
      <c r="Z64" s="87"/>
      <c r="AA64" s="88">
        <f>'Lista de precios'!K28</f>
        <v>0</v>
      </c>
      <c r="AB64" s="89">
        <f t="shared" si="13"/>
        <v>0</v>
      </c>
      <c r="AC64" s="87"/>
      <c r="AD64" s="88">
        <f t="shared" si="14"/>
        <v>0</v>
      </c>
      <c r="AE64" s="89">
        <f t="shared" si="15"/>
        <v>0</v>
      </c>
      <c r="AF64" s="224"/>
      <c r="AG64" s="225">
        <f>'Lista de precios'!M28</f>
        <v>0</v>
      </c>
      <c r="AH64" s="226">
        <f t="shared" si="16"/>
        <v>0</v>
      </c>
      <c r="AI64" s="224"/>
      <c r="AJ64" s="225">
        <f t="shared" si="17"/>
        <v>0</v>
      </c>
      <c r="AK64" s="226">
        <f t="shared" si="18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 t="shared" si="2"/>
        <v>26000.625</v>
      </c>
      <c r="G65" s="89">
        <f t="shared" si="3"/>
        <v>0</v>
      </c>
      <c r="H65" s="87"/>
      <c r="I65" s="88">
        <f>'Lista de precios'!E29</f>
        <v>0</v>
      </c>
      <c r="J65" s="89">
        <f t="shared" si="4"/>
        <v>0</v>
      </c>
      <c r="K65" s="87"/>
      <c r="L65" s="88">
        <f t="shared" si="5"/>
        <v>0</v>
      </c>
      <c r="M65" s="89">
        <f t="shared" si="6"/>
        <v>0</v>
      </c>
      <c r="N65" s="87"/>
      <c r="O65" s="88">
        <f>'Lista de precios'!G29</f>
        <v>0</v>
      </c>
      <c r="P65" s="89">
        <f t="shared" si="7"/>
        <v>0</v>
      </c>
      <c r="Q65" s="87"/>
      <c r="R65" s="88">
        <f t="shared" si="8"/>
        <v>0</v>
      </c>
      <c r="S65" s="89">
        <f t="shared" si="9"/>
        <v>0</v>
      </c>
      <c r="T65" s="87"/>
      <c r="U65" s="88">
        <f>'Lista de precios'!I29</f>
        <v>0</v>
      </c>
      <c r="V65" s="89">
        <f t="shared" si="10"/>
        <v>0</v>
      </c>
      <c r="W65" s="87"/>
      <c r="X65" s="88">
        <f t="shared" si="11"/>
        <v>0</v>
      </c>
      <c r="Y65" s="89">
        <f t="shared" si="12"/>
        <v>0</v>
      </c>
      <c r="Z65" s="87"/>
      <c r="AA65" s="88">
        <f>'Lista de precios'!K29</f>
        <v>0</v>
      </c>
      <c r="AB65" s="89">
        <f t="shared" si="13"/>
        <v>0</v>
      </c>
      <c r="AC65" s="87"/>
      <c r="AD65" s="88">
        <f t="shared" si="14"/>
        <v>0</v>
      </c>
      <c r="AE65" s="89">
        <f t="shared" si="15"/>
        <v>0</v>
      </c>
      <c r="AF65" s="224"/>
      <c r="AG65" s="225">
        <f>'Lista de precios'!M29</f>
        <v>0</v>
      </c>
      <c r="AH65" s="226">
        <f t="shared" si="16"/>
        <v>0</v>
      </c>
      <c r="AI65" s="224"/>
      <c r="AJ65" s="225">
        <f t="shared" si="17"/>
        <v>0</v>
      </c>
      <c r="AK65" s="226">
        <f t="shared" si="18"/>
        <v>0</v>
      </c>
    </row>
    <row r="66" spans="1:37" ht="15.75" customHeight="1">
      <c r="A66" s="324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 t="shared" si="2"/>
        <v>711.03750000000002</v>
      </c>
      <c r="G66" s="89">
        <f t="shared" si="3"/>
        <v>0</v>
      </c>
      <c r="H66" s="87"/>
      <c r="I66" s="88">
        <f>'Lista de precios'!E30</f>
        <v>0</v>
      </c>
      <c r="J66" s="89">
        <f t="shared" si="4"/>
        <v>0</v>
      </c>
      <c r="K66" s="87"/>
      <c r="L66" s="88">
        <f t="shared" si="5"/>
        <v>0</v>
      </c>
      <c r="M66" s="89">
        <f t="shared" si="6"/>
        <v>0</v>
      </c>
      <c r="N66" s="87"/>
      <c r="O66" s="88">
        <f>'Lista de precios'!G30</f>
        <v>0</v>
      </c>
      <c r="P66" s="89">
        <f t="shared" si="7"/>
        <v>0</v>
      </c>
      <c r="Q66" s="87"/>
      <c r="R66" s="88">
        <f t="shared" si="8"/>
        <v>0</v>
      </c>
      <c r="S66" s="89">
        <f t="shared" si="9"/>
        <v>0</v>
      </c>
      <c r="T66" s="87"/>
      <c r="U66" s="88">
        <f>'Lista de precios'!I30</f>
        <v>0</v>
      </c>
      <c r="V66" s="89">
        <f t="shared" si="10"/>
        <v>0</v>
      </c>
      <c r="W66" s="87"/>
      <c r="X66" s="88">
        <f t="shared" si="11"/>
        <v>0</v>
      </c>
      <c r="Y66" s="89">
        <f t="shared" si="12"/>
        <v>0</v>
      </c>
      <c r="Z66" s="87"/>
      <c r="AA66" s="88">
        <f>'Lista de precios'!K30</f>
        <v>0</v>
      </c>
      <c r="AB66" s="89">
        <f t="shared" si="13"/>
        <v>0</v>
      </c>
      <c r="AC66" s="87"/>
      <c r="AD66" s="88">
        <f t="shared" si="14"/>
        <v>0</v>
      </c>
      <c r="AE66" s="89">
        <f t="shared" si="15"/>
        <v>0</v>
      </c>
      <c r="AF66" s="224"/>
      <c r="AG66" s="225">
        <f>'Lista de precios'!M30</f>
        <v>0</v>
      </c>
      <c r="AH66" s="226">
        <f t="shared" si="16"/>
        <v>0</v>
      </c>
      <c r="AI66" s="224"/>
      <c r="AJ66" s="225">
        <f t="shared" si="17"/>
        <v>0</v>
      </c>
      <c r="AK66" s="226">
        <f t="shared" si="18"/>
        <v>0</v>
      </c>
    </row>
    <row r="67" spans="1:37" ht="15.75" customHeight="1">
      <c r="A67" s="325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 t="shared" si="2"/>
        <v>849</v>
      </c>
      <c r="G67" s="89">
        <f t="shared" si="3"/>
        <v>0</v>
      </c>
      <c r="H67" s="108"/>
      <c r="I67" s="104"/>
      <c r="J67" s="105"/>
      <c r="K67" s="108"/>
      <c r="L67" s="104"/>
      <c r="M67" s="105"/>
      <c r="N67" s="108"/>
      <c r="O67" s="88"/>
      <c r="P67" s="105"/>
      <c r="Q67" s="108"/>
      <c r="R67" s="88"/>
      <c r="S67" s="105"/>
      <c r="T67" s="108"/>
      <c r="U67" s="88"/>
      <c r="V67" s="105"/>
      <c r="W67" s="108"/>
      <c r="X67" s="88"/>
      <c r="Y67" s="105"/>
      <c r="Z67" s="108"/>
      <c r="AA67" s="88"/>
      <c r="AB67" s="105"/>
      <c r="AC67" s="108"/>
      <c r="AD67" s="88"/>
      <c r="AE67" s="105"/>
      <c r="AF67" s="233"/>
      <c r="AG67" s="225"/>
      <c r="AH67" s="234"/>
      <c r="AI67" s="233"/>
      <c r="AJ67" s="225"/>
      <c r="AK67" s="234"/>
    </row>
    <row r="68" spans="1:37" ht="15.75" customHeight="1">
      <c r="A68" s="326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 t="shared" si="2"/>
        <v>530.625</v>
      </c>
      <c r="G68" s="89">
        <f t="shared" si="3"/>
        <v>0</v>
      </c>
      <c r="H68" s="108"/>
      <c r="I68" s="104"/>
      <c r="J68" s="105"/>
      <c r="K68" s="108"/>
      <c r="L68" s="104"/>
      <c r="M68" s="105"/>
      <c r="N68" s="108"/>
      <c r="O68" s="88"/>
      <c r="P68" s="105"/>
      <c r="Q68" s="108"/>
      <c r="R68" s="88"/>
      <c r="S68" s="105"/>
      <c r="T68" s="108"/>
      <c r="U68" s="88"/>
      <c r="V68" s="105"/>
      <c r="W68" s="108"/>
      <c r="X68" s="88"/>
      <c r="Y68" s="105"/>
      <c r="Z68" s="108"/>
      <c r="AA68" s="88"/>
      <c r="AB68" s="105"/>
      <c r="AC68" s="108"/>
      <c r="AD68" s="88"/>
      <c r="AE68" s="105"/>
      <c r="AF68" s="233"/>
      <c r="AG68" s="225"/>
      <c r="AH68" s="234"/>
      <c r="AI68" s="233"/>
      <c r="AJ68" s="225"/>
      <c r="AK68" s="234"/>
    </row>
    <row r="69" spans="1:37" ht="15.75" customHeight="1">
      <c r="A69" s="325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 t="shared" si="2"/>
        <v>1061.25</v>
      </c>
      <c r="G69" s="89">
        <f t="shared" si="3"/>
        <v>0</v>
      </c>
      <c r="H69" s="108"/>
      <c r="I69" s="104"/>
      <c r="J69" s="105"/>
      <c r="K69" s="108"/>
      <c r="L69" s="104"/>
      <c r="M69" s="105"/>
      <c r="N69" s="108"/>
      <c r="O69" s="88"/>
      <c r="P69" s="105"/>
      <c r="Q69" s="108"/>
      <c r="R69" s="88"/>
      <c r="S69" s="105"/>
      <c r="T69" s="108"/>
      <c r="U69" s="88"/>
      <c r="V69" s="105"/>
      <c r="W69" s="108"/>
      <c r="X69" s="88"/>
      <c r="Y69" s="105"/>
      <c r="Z69" s="108"/>
      <c r="AA69" s="88"/>
      <c r="AB69" s="105"/>
      <c r="AC69" s="108"/>
      <c r="AD69" s="88"/>
      <c r="AE69" s="105"/>
      <c r="AF69" s="233"/>
      <c r="AG69" s="225"/>
      <c r="AH69" s="234"/>
      <c r="AI69" s="233"/>
      <c r="AJ69" s="225"/>
      <c r="AK69" s="234"/>
    </row>
    <row r="70" spans="1:37" ht="15.75" customHeight="1">
      <c r="A70" s="327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 t="shared" si="2"/>
        <v>3576.4124999999999</v>
      </c>
      <c r="G70" s="89">
        <f t="shared" si="3"/>
        <v>0</v>
      </c>
      <c r="H70" s="108"/>
      <c r="I70" s="104"/>
      <c r="J70" s="105"/>
      <c r="K70" s="108"/>
      <c r="L70" s="104"/>
      <c r="M70" s="105"/>
      <c r="N70" s="108"/>
      <c r="O70" s="88"/>
      <c r="P70" s="105"/>
      <c r="Q70" s="108"/>
      <c r="R70" s="88"/>
      <c r="S70" s="105"/>
      <c r="T70" s="108"/>
      <c r="U70" s="88"/>
      <c r="V70" s="105"/>
      <c r="W70" s="108"/>
      <c r="X70" s="88"/>
      <c r="Y70" s="105"/>
      <c r="Z70" s="108"/>
      <c r="AA70" s="88"/>
      <c r="AB70" s="105"/>
      <c r="AC70" s="108"/>
      <c r="AD70" s="88"/>
      <c r="AE70" s="105"/>
      <c r="AF70" s="233"/>
      <c r="AG70" s="225"/>
      <c r="AH70" s="234"/>
      <c r="AI70" s="233"/>
      <c r="AJ70" s="225"/>
      <c r="AK70" s="234"/>
    </row>
    <row r="71" spans="1:37" ht="15.75" customHeight="1">
      <c r="A71" s="133" t="s">
        <v>96</v>
      </c>
      <c r="B71" s="134"/>
      <c r="C71" s="135"/>
      <c r="D71" s="236">
        <f>SUM(D43:D70)</f>
        <v>0</v>
      </c>
      <c r="E71" s="137"/>
      <c r="F71" s="138"/>
      <c r="G71" s="237">
        <f>SUM(G43:G70)</f>
        <v>0</v>
      </c>
      <c r="H71" s="134"/>
      <c r="I71" s="135"/>
      <c r="J71" s="236">
        <f>SUM(J43:J66)</f>
        <v>0</v>
      </c>
      <c r="K71" s="137"/>
      <c r="L71" s="138"/>
      <c r="M71" s="237">
        <f>SUM(M43:M66)</f>
        <v>0</v>
      </c>
      <c r="N71" s="134"/>
      <c r="O71" s="88">
        <f>'Lista de precios'!G31</f>
        <v>0</v>
      </c>
      <c r="P71" s="236">
        <f>SUM(P43:P66)</f>
        <v>0</v>
      </c>
      <c r="Q71" s="137"/>
      <c r="R71" s="88">
        <f>O71</f>
        <v>0</v>
      </c>
      <c r="S71" s="237">
        <f>SUM(S43:S66)</f>
        <v>0</v>
      </c>
      <c r="T71" s="134"/>
      <c r="U71" s="88">
        <f>'Lista de precios'!M31</f>
        <v>0</v>
      </c>
      <c r="V71" s="236">
        <f>SUM(V43:V66)</f>
        <v>0</v>
      </c>
      <c r="W71" s="137"/>
      <c r="X71" s="88">
        <f>U71</f>
        <v>0</v>
      </c>
      <c r="Y71" s="237">
        <f>SUM(Y43:Y66)</f>
        <v>0</v>
      </c>
      <c r="Z71" s="134"/>
      <c r="AA71" s="88">
        <f>'Lista de precios'!S31</f>
        <v>0</v>
      </c>
      <c r="AB71" s="236">
        <f>SUM(AB43:AB66)</f>
        <v>0</v>
      </c>
      <c r="AC71" s="137"/>
      <c r="AD71" s="88">
        <f>AA71</f>
        <v>0</v>
      </c>
      <c r="AE71" s="237">
        <f>SUM(AE43:AE66)</f>
        <v>0</v>
      </c>
      <c r="AF71" s="238"/>
      <c r="AG71" s="239">
        <f>'Lista de precios'!Y31</f>
        <v>0</v>
      </c>
      <c r="AH71" s="240">
        <f>SUM(AH43:AH66)</f>
        <v>0</v>
      </c>
      <c r="AI71" s="238"/>
      <c r="AJ71" s="239">
        <f>AG71</f>
        <v>0</v>
      </c>
      <c r="AK71" s="241">
        <f>SUM(AK43:AK66)</f>
        <v>0</v>
      </c>
    </row>
    <row r="72" spans="1:37" ht="15.75" customHeight="1">
      <c r="A72" s="141" t="s">
        <v>97</v>
      </c>
      <c r="B72" s="456">
        <f>D71+G71</f>
        <v>0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3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019"/>
  <sheetViews>
    <sheetView topLeftCell="B1" workbookViewId="0">
      <selection activeCell="H1" sqref="H1:A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hidden="1" customWidth="1"/>
  </cols>
  <sheetData>
    <row r="1" spans="1:37">
      <c r="A1" s="419" t="s">
        <v>165</v>
      </c>
      <c r="B1" s="420"/>
      <c r="C1" s="420"/>
    </row>
    <row r="2" spans="1:37">
      <c r="A2" s="421"/>
      <c r="B2" s="396"/>
      <c r="C2" s="396"/>
    </row>
    <row r="4" spans="1:37">
      <c r="A4" s="477" t="s">
        <v>114</v>
      </c>
      <c r="B4" s="476" t="s">
        <v>10</v>
      </c>
      <c r="C4" s="413"/>
      <c r="D4" s="401"/>
      <c r="E4" s="476" t="s">
        <v>11</v>
      </c>
      <c r="F4" s="413"/>
      <c r="G4" s="401"/>
      <c r="H4" s="476" t="s">
        <v>12</v>
      </c>
      <c r="I4" s="413"/>
      <c r="J4" s="401"/>
      <c r="K4" s="476" t="s">
        <v>13</v>
      </c>
      <c r="L4" s="413"/>
      <c r="M4" s="401"/>
      <c r="N4" s="476" t="s">
        <v>14</v>
      </c>
      <c r="O4" s="413"/>
      <c r="P4" s="401"/>
      <c r="Q4" s="476" t="s">
        <v>15</v>
      </c>
      <c r="R4" s="413"/>
      <c r="S4" s="401"/>
    </row>
    <row r="5" spans="1:37">
      <c r="A5" s="478"/>
      <c r="B5" s="445" t="s">
        <v>115</v>
      </c>
      <c r="C5" s="445" t="s">
        <v>116</v>
      </c>
      <c r="D5" s="445" t="s">
        <v>117</v>
      </c>
      <c r="E5" s="445" t="s">
        <v>115</v>
      </c>
      <c r="F5" s="445" t="s">
        <v>116</v>
      </c>
      <c r="G5" s="445" t="s">
        <v>117</v>
      </c>
      <c r="H5" s="445" t="s">
        <v>115</v>
      </c>
      <c r="I5" s="445" t="s">
        <v>116</v>
      </c>
      <c r="J5" s="445" t="s">
        <v>117</v>
      </c>
      <c r="K5" s="445" t="s">
        <v>115</v>
      </c>
      <c r="L5" s="445" t="s">
        <v>116</v>
      </c>
      <c r="M5" s="445" t="s">
        <v>117</v>
      </c>
      <c r="N5" s="445" t="s">
        <v>115</v>
      </c>
      <c r="O5" s="445" t="s">
        <v>116</v>
      </c>
      <c r="P5" s="445" t="s">
        <v>117</v>
      </c>
      <c r="Q5" s="445" t="s">
        <v>115</v>
      </c>
      <c r="R5" s="445" t="s">
        <v>116</v>
      </c>
      <c r="S5" s="445" t="s">
        <v>117</v>
      </c>
    </row>
    <row r="6" spans="1:37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</row>
    <row r="7" spans="1:37">
      <c r="A7" s="317" t="s">
        <v>118</v>
      </c>
      <c r="B7" s="328"/>
      <c r="C7" s="191"/>
      <c r="D7" s="209">
        <v>-60900.966978895172</v>
      </c>
      <c r="E7" s="328"/>
      <c r="F7" s="191"/>
      <c r="G7" s="209">
        <f>D15</f>
        <v>-62596.756616322033</v>
      </c>
      <c r="H7" s="328"/>
      <c r="I7" s="191"/>
      <c r="J7" s="209" t="e">
        <f>G15</f>
        <v>#DIV/0!</v>
      </c>
      <c r="K7" s="328"/>
      <c r="L7" s="191"/>
      <c r="M7" s="209" t="e">
        <f>J15</f>
        <v>#DIV/0!</v>
      </c>
      <c r="N7" s="328"/>
      <c r="O7" s="191"/>
      <c r="P7" s="209" t="e">
        <f>M15</f>
        <v>#DIV/0!</v>
      </c>
      <c r="Q7" s="328"/>
      <c r="R7" s="191"/>
      <c r="S7" s="209" t="e">
        <f>P15</f>
        <v>#DIV/0!</v>
      </c>
    </row>
    <row r="8" spans="1:37">
      <c r="A8" s="319" t="s">
        <v>115</v>
      </c>
      <c r="B8" s="209">
        <f>M33</f>
        <v>0</v>
      </c>
      <c r="C8" s="196"/>
      <c r="D8" s="209"/>
      <c r="E8" s="209">
        <f>E33</f>
        <v>0</v>
      </c>
      <c r="F8" s="196"/>
      <c r="G8" s="209"/>
      <c r="H8" s="209">
        <f>G33</f>
        <v>0</v>
      </c>
      <c r="I8" s="196"/>
      <c r="J8" s="209"/>
      <c r="K8" s="209">
        <f>I33</f>
        <v>0</v>
      </c>
      <c r="L8" s="196"/>
      <c r="M8" s="209"/>
      <c r="N8" s="209">
        <f>K33</f>
        <v>0</v>
      </c>
      <c r="O8" s="196"/>
      <c r="P8" s="209"/>
      <c r="Q8" s="209">
        <f>M33</f>
        <v>0</v>
      </c>
      <c r="R8" s="196"/>
      <c r="S8" s="209"/>
    </row>
    <row r="9" spans="1:37">
      <c r="A9" s="197" t="s">
        <v>150</v>
      </c>
      <c r="B9" s="320"/>
      <c r="C9" s="199"/>
      <c r="D9" s="320">
        <f>(D7+B8)/1032.5</f>
        <v>-58.983987388760454</v>
      </c>
      <c r="E9" s="320"/>
      <c r="F9" s="199"/>
      <c r="G9" s="320">
        <f>(G7+E8)/'Lista de precios'!C4</f>
        <v>-58.983987388760454</v>
      </c>
      <c r="H9" s="320"/>
      <c r="I9" s="199"/>
      <c r="J9" s="320" t="e">
        <f>(J7+H8)/'Lista de precios'!E4</f>
        <v>#DIV/0!</v>
      </c>
      <c r="K9" s="320"/>
      <c r="L9" s="199"/>
      <c r="M9" s="320" t="e">
        <f>(M7+K8)/'Lista de precios'!G4</f>
        <v>#DIV/0!</v>
      </c>
      <c r="N9" s="320"/>
      <c r="O9" s="199"/>
      <c r="P9" s="320" t="e">
        <f>(P7+N8)/'Lista de precios'!I4</f>
        <v>#DIV/0!</v>
      </c>
      <c r="Q9" s="320"/>
      <c r="R9" s="199"/>
      <c r="S9" s="320" t="e">
        <f>(S7+Q8)/'Lista de precios'!K4</f>
        <v>#DIV/0!</v>
      </c>
      <c r="T9" s="201"/>
      <c r="U9" s="201"/>
      <c r="V9" s="201"/>
      <c r="W9" s="201"/>
      <c r="X9" s="201"/>
      <c r="Y9" s="201"/>
      <c r="Z9" s="201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</row>
    <row r="10" spans="1:37">
      <c r="A10" s="195" t="s">
        <v>121</v>
      </c>
      <c r="B10" s="321"/>
      <c r="C10" s="203"/>
      <c r="D10" s="321">
        <f>D9*'Lista de precios'!C4</f>
        <v>-62596.756616322033</v>
      </c>
      <c r="E10" s="321"/>
      <c r="F10" s="203"/>
      <c r="G10" s="321">
        <f>G9*'Lista de precios'!E4</f>
        <v>0</v>
      </c>
      <c r="H10" s="321"/>
      <c r="I10" s="203"/>
      <c r="J10" s="329">
        <v>0</v>
      </c>
      <c r="K10" s="321"/>
      <c r="L10" s="203"/>
      <c r="M10" s="329" t="e">
        <f>M9*'Lista de precios'!I4</f>
        <v>#DIV/0!</v>
      </c>
      <c r="N10" s="321"/>
      <c r="O10" s="203"/>
      <c r="P10" s="329" t="e">
        <f>P9*'Lista de precios'!K4</f>
        <v>#DIV/0!</v>
      </c>
      <c r="Q10" s="321"/>
      <c r="R10" s="203"/>
      <c r="S10" s="329" t="e">
        <f>S9*'Lista de precios'!M4</f>
        <v>#DIV/0!</v>
      </c>
    </row>
    <row r="11" spans="1:37">
      <c r="A11" s="317" t="s">
        <v>122</v>
      </c>
      <c r="B11" s="209"/>
      <c r="C11" s="206">
        <f>B72</f>
        <v>0</v>
      </c>
      <c r="D11" s="209"/>
      <c r="E11" s="209"/>
      <c r="F11" s="206">
        <f>H72</f>
        <v>0</v>
      </c>
      <c r="G11" s="209"/>
      <c r="H11" s="209"/>
      <c r="I11" s="206">
        <f>N72</f>
        <v>0</v>
      </c>
      <c r="J11" s="209"/>
      <c r="K11" s="209"/>
      <c r="L11" s="206">
        <f>T72</f>
        <v>0</v>
      </c>
      <c r="M11" s="209"/>
      <c r="N11" s="209"/>
      <c r="O11" s="206">
        <f>Z72</f>
        <v>0</v>
      </c>
      <c r="P11" s="209"/>
      <c r="Q11" s="209"/>
      <c r="R11" s="206">
        <f>AF72</f>
        <v>0</v>
      </c>
      <c r="S11" s="209"/>
    </row>
    <row r="12" spans="1:37">
      <c r="A12" s="207" t="s">
        <v>123</v>
      </c>
      <c r="B12" s="209"/>
      <c r="C12" s="206">
        <f>CULTIVO!D53</f>
        <v>0</v>
      </c>
      <c r="D12" s="209"/>
      <c r="E12" s="209"/>
      <c r="F12" s="206" t="e">
        <f>CULTIVO!G53</f>
        <v>#DIV/0!</v>
      </c>
      <c r="G12" s="209"/>
      <c r="H12" s="209"/>
      <c r="I12" s="206" t="e">
        <f>CULTIVO!J53</f>
        <v>#DIV/0!</v>
      </c>
      <c r="J12" s="209"/>
      <c r="K12" s="209"/>
      <c r="L12" s="206" t="e">
        <f>CULTIVO!M53</f>
        <v>#DIV/0!</v>
      </c>
      <c r="M12" s="209"/>
      <c r="N12" s="209"/>
      <c r="O12" s="206" t="e">
        <f>CULTIVO!P53</f>
        <v>#DIV/0!</v>
      </c>
      <c r="P12" s="209"/>
      <c r="Q12" s="209"/>
      <c r="R12" s="206" t="e">
        <f>CULTIVO!S53</f>
        <v>#DIV/0!</v>
      </c>
      <c r="S12" s="209"/>
    </row>
    <row r="13" spans="1:37">
      <c r="A13" s="208" t="s">
        <v>124</v>
      </c>
      <c r="B13" s="209"/>
      <c r="C13" s="209">
        <f>CULTIVO!D78</f>
        <v>0</v>
      </c>
      <c r="D13" s="322"/>
      <c r="E13" s="209"/>
      <c r="F13" s="209">
        <f>CULTIVO!G89</f>
        <v>0</v>
      </c>
      <c r="G13" s="322"/>
      <c r="H13" s="209"/>
      <c r="I13" s="209">
        <f>CULTIVO!J89</f>
        <v>0</v>
      </c>
      <c r="J13" s="322"/>
      <c r="K13" s="209"/>
      <c r="L13" s="209">
        <f>CULTIVO!M89</f>
        <v>0</v>
      </c>
      <c r="M13" s="322"/>
      <c r="N13" s="209"/>
      <c r="O13" s="209">
        <f>CULTIVO!P89</f>
        <v>0</v>
      </c>
      <c r="P13" s="322"/>
      <c r="Q13" s="209"/>
      <c r="R13" s="209">
        <f>CULTIVO!S89</f>
        <v>0</v>
      </c>
      <c r="S13" s="322"/>
    </row>
    <row r="14" spans="1:37">
      <c r="A14" s="211" t="s">
        <v>125</v>
      </c>
      <c r="B14" s="209"/>
      <c r="C14" s="191"/>
      <c r="D14" s="322"/>
      <c r="E14" s="209"/>
      <c r="F14" s="191"/>
      <c r="G14" s="322"/>
      <c r="H14" s="209"/>
      <c r="I14" s="191"/>
      <c r="J14" s="322"/>
      <c r="K14" s="209"/>
      <c r="L14" s="191"/>
      <c r="M14" s="322"/>
      <c r="N14" s="209"/>
      <c r="O14" s="212"/>
      <c r="P14" s="322"/>
      <c r="Q14" s="209"/>
      <c r="R14" s="212"/>
      <c r="S14" s="322"/>
    </row>
    <row r="15" spans="1:37">
      <c r="A15" s="317" t="s">
        <v>126</v>
      </c>
      <c r="B15" s="209"/>
      <c r="C15" s="191"/>
      <c r="D15" s="322">
        <f>D10-C11-C12-C13</f>
        <v>-62596.756616322033</v>
      </c>
      <c r="E15" s="209"/>
      <c r="F15" s="191"/>
      <c r="G15" s="322" t="e">
        <f>G10-F11-F12-F13</f>
        <v>#DIV/0!</v>
      </c>
      <c r="H15" s="209"/>
      <c r="I15" s="191"/>
      <c r="J15" s="322" t="e">
        <f>J10-I11-I12-I13</f>
        <v>#DIV/0!</v>
      </c>
      <c r="K15" s="209"/>
      <c r="L15" s="191"/>
      <c r="M15" s="322" t="e">
        <f>M10-L11-L12-L13</f>
        <v>#DIV/0!</v>
      </c>
      <c r="N15" s="209"/>
      <c r="O15" s="191"/>
      <c r="P15" s="322" t="e">
        <f>P10-O11-O12-O13-O14</f>
        <v>#DIV/0!</v>
      </c>
      <c r="Q15" s="209"/>
      <c r="R15" s="191"/>
      <c r="S15" s="322" t="e">
        <f>S10-R11-R12-R13</f>
        <v>#DIV/0!</v>
      </c>
    </row>
    <row r="16" spans="1:37">
      <c r="A16" s="317" t="s">
        <v>127</v>
      </c>
      <c r="B16" s="109"/>
      <c r="C16" s="109"/>
      <c r="D16" s="51">
        <f>D15/'Lista de precios'!C4</f>
        <v>-58.983987388760454</v>
      </c>
      <c r="E16" s="109"/>
      <c r="F16" s="109"/>
      <c r="G16" s="51" t="e">
        <f>G15/'Lista de precios'!E4</f>
        <v>#DIV/0!</v>
      </c>
      <c r="H16" s="109"/>
      <c r="I16" s="109"/>
      <c r="J16" s="51" t="e">
        <f>J15/'Lista de precios'!G4</f>
        <v>#DIV/0!</v>
      </c>
      <c r="K16" s="109"/>
      <c r="L16" s="109"/>
      <c r="M16" s="51" t="e">
        <f>M15/'Lista de precios'!I4</f>
        <v>#DIV/0!</v>
      </c>
      <c r="N16" s="109"/>
      <c r="O16" s="109"/>
      <c r="P16" s="51" t="e">
        <f>P15/'Lista de precios'!K4</f>
        <v>#DIV/0!</v>
      </c>
      <c r="Q16" s="109"/>
      <c r="R16" s="109"/>
      <c r="S16" s="51" t="e">
        <f>S15/'Lista de precios'!M4</f>
        <v>#DIV/0!</v>
      </c>
    </row>
    <row r="19" spans="1:14" ht="26.25" customHeight="1">
      <c r="A19" s="440" t="s">
        <v>128</v>
      </c>
      <c r="B19" s="441"/>
      <c r="C19" s="442"/>
      <c r="D19" s="68"/>
      <c r="E19" s="68"/>
      <c r="F19" s="68"/>
    </row>
    <row r="20" spans="1:14" ht="27.75" customHeight="1">
      <c r="A20" s="216" t="s">
        <v>129</v>
      </c>
      <c r="B20" s="216" t="s">
        <v>130</v>
      </c>
      <c r="C20" s="217" t="s">
        <v>131</v>
      </c>
      <c r="D20" s="218" t="s">
        <v>132</v>
      </c>
      <c r="E20" s="218" t="s">
        <v>133</v>
      </c>
      <c r="F20" s="218" t="s">
        <v>134</v>
      </c>
      <c r="G20" s="218" t="s">
        <v>135</v>
      </c>
      <c r="H20" s="218" t="s">
        <v>136</v>
      </c>
      <c r="I20" s="218" t="s">
        <v>137</v>
      </c>
      <c r="J20" s="218" t="s">
        <v>138</v>
      </c>
      <c r="K20" s="218" t="s">
        <v>139</v>
      </c>
      <c r="L20" s="218" t="s">
        <v>140</v>
      </c>
      <c r="M20" s="218" t="s">
        <v>141</v>
      </c>
      <c r="N20" s="218" t="s">
        <v>142</v>
      </c>
    </row>
    <row r="21" spans="1:14">
      <c r="A21" s="112"/>
      <c r="B21" s="112"/>
      <c r="D21" s="109"/>
      <c r="E21" s="109"/>
      <c r="F21" s="109"/>
      <c r="G21" s="109"/>
      <c r="H21" s="112"/>
      <c r="I21" s="109"/>
      <c r="J21" s="109"/>
      <c r="K21" s="109"/>
      <c r="L21" s="109"/>
      <c r="M21" s="109"/>
      <c r="N21" s="109"/>
    </row>
    <row r="22" spans="1:14">
      <c r="A22" s="112"/>
      <c r="B22" s="112"/>
      <c r="C22" s="109"/>
      <c r="D22" s="109"/>
      <c r="E22" s="109"/>
      <c r="F22" s="109"/>
      <c r="G22" s="109"/>
      <c r="H22" s="112"/>
      <c r="I22" s="109"/>
      <c r="J22" s="109"/>
      <c r="K22" s="109"/>
      <c r="L22" s="109"/>
      <c r="M22" s="109"/>
      <c r="N22" s="109"/>
    </row>
    <row r="23" spans="1:14">
      <c r="A23" s="112"/>
      <c r="B23" s="112"/>
      <c r="C23" s="109"/>
      <c r="D23" s="109"/>
      <c r="E23" s="109"/>
      <c r="F23" s="109"/>
      <c r="G23" s="109"/>
      <c r="H23" s="109"/>
      <c r="I23" s="109"/>
      <c r="J23" s="112"/>
      <c r="K23" s="109"/>
      <c r="L23" s="109"/>
      <c r="M23" s="109"/>
      <c r="N23" s="109"/>
    </row>
    <row r="24" spans="1:14">
      <c r="A24" s="112"/>
      <c r="B24" s="109"/>
      <c r="C24" s="109"/>
      <c r="D24" s="109"/>
      <c r="E24" s="109"/>
      <c r="F24" s="109"/>
      <c r="G24" s="109"/>
      <c r="H24" s="109"/>
      <c r="I24" s="109"/>
      <c r="J24" s="112"/>
      <c r="K24" s="109"/>
      <c r="L24" s="109"/>
      <c r="M24" s="109"/>
      <c r="N24" s="109"/>
    </row>
    <row r="25" spans="1:14">
      <c r="A25" s="112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12"/>
      <c r="M25" s="109"/>
      <c r="N25" s="109"/>
    </row>
    <row r="26" spans="1:14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1:14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1:14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1:14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1:14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1:14">
      <c r="A32" s="443" t="s">
        <v>145</v>
      </c>
      <c r="B32" s="401"/>
      <c r="C32" s="219">
        <f t="shared" ref="C32:N32" si="0">SUM(C21:C31)</f>
        <v>0</v>
      </c>
      <c r="D32" s="219">
        <f t="shared" si="0"/>
        <v>0</v>
      </c>
      <c r="E32" s="219">
        <f t="shared" si="0"/>
        <v>0</v>
      </c>
      <c r="F32" s="219">
        <f t="shared" si="0"/>
        <v>0</v>
      </c>
      <c r="G32" s="219">
        <f t="shared" si="0"/>
        <v>0</v>
      </c>
      <c r="H32" s="219">
        <f t="shared" si="0"/>
        <v>0</v>
      </c>
      <c r="I32" s="219">
        <f t="shared" si="0"/>
        <v>0</v>
      </c>
      <c r="J32" s="219">
        <f t="shared" si="0"/>
        <v>0</v>
      </c>
      <c r="K32" s="219">
        <f t="shared" si="0"/>
        <v>0</v>
      </c>
      <c r="L32" s="219">
        <f t="shared" si="0"/>
        <v>0</v>
      </c>
      <c r="M32" s="219">
        <f t="shared" si="0"/>
        <v>0</v>
      </c>
      <c r="N32" s="219">
        <f t="shared" si="0"/>
        <v>0</v>
      </c>
    </row>
    <row r="33" spans="1:37">
      <c r="A33" s="439" t="s">
        <v>146</v>
      </c>
      <c r="B33" s="401"/>
      <c r="C33" s="439">
        <f>C32+D32</f>
        <v>0</v>
      </c>
      <c r="D33" s="401"/>
      <c r="E33" s="439">
        <f>E32+F32</f>
        <v>0</v>
      </c>
      <c r="F33" s="401"/>
      <c r="G33" s="439">
        <f>G32+H32</f>
        <v>0</v>
      </c>
      <c r="H33" s="401"/>
      <c r="I33" s="439">
        <f>I32+J32</f>
        <v>0</v>
      </c>
      <c r="J33" s="401"/>
      <c r="K33" s="439">
        <f>K32+L32</f>
        <v>0</v>
      </c>
      <c r="L33" s="401"/>
      <c r="M33" s="439">
        <f>M32+N32</f>
        <v>0</v>
      </c>
      <c r="N33" s="401"/>
    </row>
    <row r="36" spans="1:37" ht="15.75" customHeight="1"/>
    <row r="37" spans="1:37" ht="15.75" customHeight="1"/>
    <row r="38" spans="1:37" ht="15.75" customHeight="1"/>
    <row r="39" spans="1:37" ht="15.75" customHeight="1">
      <c r="A39" s="67" t="s">
        <v>69</v>
      </c>
      <c r="D39" s="68"/>
    </row>
    <row r="40" spans="1:37" ht="15.75" customHeight="1">
      <c r="A40" s="69"/>
      <c r="B40" s="454" t="s">
        <v>131</v>
      </c>
      <c r="C40" s="423"/>
      <c r="D40" s="424"/>
      <c r="E40" s="454" t="s">
        <v>132</v>
      </c>
      <c r="F40" s="423"/>
      <c r="G40" s="424"/>
      <c r="H40" s="454" t="s">
        <v>133</v>
      </c>
      <c r="I40" s="423"/>
      <c r="J40" s="424"/>
      <c r="K40" s="454" t="s">
        <v>134</v>
      </c>
      <c r="L40" s="423"/>
      <c r="M40" s="424"/>
      <c r="N40" s="454" t="s">
        <v>135</v>
      </c>
      <c r="O40" s="423"/>
      <c r="P40" s="424"/>
      <c r="Q40" s="454" t="s">
        <v>136</v>
      </c>
      <c r="R40" s="423"/>
      <c r="S40" s="424"/>
      <c r="T40" s="454" t="s">
        <v>137</v>
      </c>
      <c r="U40" s="423"/>
      <c r="V40" s="424"/>
      <c r="W40" s="454" t="s">
        <v>138</v>
      </c>
      <c r="X40" s="423"/>
      <c r="Y40" s="424"/>
      <c r="Z40" s="454" t="s">
        <v>139</v>
      </c>
      <c r="AA40" s="423"/>
      <c r="AB40" s="424"/>
      <c r="AC40" s="454" t="s">
        <v>140</v>
      </c>
      <c r="AD40" s="423"/>
      <c r="AE40" s="424"/>
      <c r="AF40" s="454" t="s">
        <v>141</v>
      </c>
      <c r="AG40" s="423"/>
      <c r="AH40" s="424"/>
      <c r="AI40" s="454" t="s">
        <v>142</v>
      </c>
      <c r="AJ40" s="423"/>
      <c r="AK40" s="424"/>
    </row>
    <row r="41" spans="1:37" ht="15.75" customHeight="1">
      <c r="A41" s="70" t="s">
        <v>82</v>
      </c>
      <c r="B41" s="71" t="s">
        <v>83</v>
      </c>
      <c r="C41" s="72" t="s">
        <v>84</v>
      </c>
      <c r="D41" s="73" t="s">
        <v>85</v>
      </c>
      <c r="E41" s="71" t="s">
        <v>83</v>
      </c>
      <c r="F41" s="72" t="s">
        <v>84</v>
      </c>
      <c r="G41" s="73" t="s">
        <v>85</v>
      </c>
      <c r="H41" s="71" t="s">
        <v>83</v>
      </c>
      <c r="I41" s="72" t="s">
        <v>84</v>
      </c>
      <c r="J41" s="73" t="s">
        <v>85</v>
      </c>
      <c r="K41" s="71" t="s">
        <v>83</v>
      </c>
      <c r="L41" s="72" t="s">
        <v>84</v>
      </c>
      <c r="M41" s="73" t="s">
        <v>85</v>
      </c>
      <c r="N41" s="71" t="s">
        <v>83</v>
      </c>
      <c r="O41" s="72" t="s">
        <v>84</v>
      </c>
      <c r="P41" s="73" t="s">
        <v>85</v>
      </c>
      <c r="Q41" s="71" t="s">
        <v>83</v>
      </c>
      <c r="R41" s="72" t="s">
        <v>84</v>
      </c>
      <c r="S41" s="73" t="s">
        <v>85</v>
      </c>
      <c r="T41" s="71" t="s">
        <v>83</v>
      </c>
      <c r="U41" s="72" t="s">
        <v>84</v>
      </c>
      <c r="V41" s="73" t="s">
        <v>85</v>
      </c>
      <c r="W41" s="71" t="s">
        <v>83</v>
      </c>
      <c r="X41" s="72" t="s">
        <v>84</v>
      </c>
      <c r="Y41" s="73" t="s">
        <v>85</v>
      </c>
      <c r="Z41" s="71" t="s">
        <v>83</v>
      </c>
      <c r="AA41" s="72" t="s">
        <v>84</v>
      </c>
      <c r="AB41" s="73" t="s">
        <v>85</v>
      </c>
      <c r="AC41" s="71" t="s">
        <v>83</v>
      </c>
      <c r="AD41" s="72" t="s">
        <v>84</v>
      </c>
      <c r="AE41" s="73" t="s">
        <v>85</v>
      </c>
      <c r="AF41" s="71" t="s">
        <v>83</v>
      </c>
      <c r="AG41" s="72" t="s">
        <v>84</v>
      </c>
      <c r="AH41" s="73" t="s">
        <v>85</v>
      </c>
      <c r="AI41" s="71" t="s">
        <v>83</v>
      </c>
      <c r="AJ41" s="72" t="s">
        <v>84</v>
      </c>
      <c r="AK41" s="73" t="s">
        <v>85</v>
      </c>
    </row>
    <row r="42" spans="1:37" ht="15.75" customHeight="1">
      <c r="A42" s="70"/>
      <c r="B42" s="77"/>
      <c r="C42" s="78"/>
      <c r="D42" s="79"/>
      <c r="E42" s="80"/>
      <c r="F42" s="81"/>
      <c r="G42" s="82"/>
      <c r="H42" s="77"/>
      <c r="I42" s="78"/>
      <c r="J42" s="79"/>
      <c r="K42" s="80"/>
      <c r="L42" s="81"/>
      <c r="M42" s="82"/>
      <c r="N42" s="77"/>
      <c r="O42" s="78"/>
      <c r="P42" s="79"/>
      <c r="Q42" s="80"/>
      <c r="R42" s="81"/>
      <c r="S42" s="82"/>
      <c r="T42" s="77"/>
      <c r="U42" s="78"/>
      <c r="V42" s="79"/>
      <c r="W42" s="80"/>
      <c r="X42" s="81"/>
      <c r="Y42" s="82"/>
      <c r="Z42" s="77"/>
      <c r="AA42" s="78"/>
      <c r="AB42" s="79"/>
      <c r="AC42" s="80"/>
      <c r="AD42" s="81"/>
      <c r="AE42" s="82"/>
      <c r="AF42" s="77"/>
      <c r="AG42" s="78"/>
      <c r="AH42" s="79"/>
      <c r="AI42" s="80"/>
      <c r="AJ42" s="81"/>
      <c r="AK42" s="82"/>
    </row>
    <row r="43" spans="1:37" ht="15.75" customHeight="1">
      <c r="A43" s="86" t="s">
        <v>18</v>
      </c>
      <c r="B43" s="87"/>
      <c r="C43" s="88">
        <f>'Lista de precios'!C7</f>
        <v>1114.3125</v>
      </c>
      <c r="D43" s="89">
        <f t="shared" ref="D43:D70" si="1">B43*C43</f>
        <v>0</v>
      </c>
      <c r="E43" s="87"/>
      <c r="F43" s="88">
        <f t="shared" ref="F43:F71" si="2">C43</f>
        <v>1114.3125</v>
      </c>
      <c r="G43" s="89">
        <f t="shared" ref="G43:G70" si="3">F43*E43</f>
        <v>0</v>
      </c>
      <c r="H43" s="87"/>
      <c r="I43" s="88">
        <f>'Lista de precios'!E7</f>
        <v>0</v>
      </c>
      <c r="J43" s="89">
        <f t="shared" ref="J43:J65" si="4">H43*I43</f>
        <v>0</v>
      </c>
      <c r="K43" s="87"/>
      <c r="L43" s="88">
        <f t="shared" ref="L43:L66" si="5">I43</f>
        <v>0</v>
      </c>
      <c r="M43" s="89">
        <f t="shared" ref="M43:M65" si="6">L43*K43</f>
        <v>0</v>
      </c>
      <c r="N43" s="87"/>
      <c r="O43" s="88">
        <f>'Lista de precios'!G7</f>
        <v>0</v>
      </c>
      <c r="P43" s="89">
        <f t="shared" ref="P43:P65" si="7">N43*O43</f>
        <v>0</v>
      </c>
      <c r="Q43" s="87"/>
      <c r="R43" s="88">
        <f t="shared" ref="R43:R66" si="8">O43</f>
        <v>0</v>
      </c>
      <c r="S43" s="89">
        <f t="shared" ref="S43:S65" si="9">R43*Q43</f>
        <v>0</v>
      </c>
      <c r="T43" s="90"/>
      <c r="U43" s="88">
        <f>'Lista de precios'!I7</f>
        <v>0</v>
      </c>
      <c r="V43" s="89">
        <f t="shared" ref="V43:V65" si="10">T43*U43</f>
        <v>0</v>
      </c>
      <c r="W43" s="87"/>
      <c r="X43" s="88">
        <f t="shared" ref="X43:X66" si="11">U43</f>
        <v>0</v>
      </c>
      <c r="Y43" s="89">
        <f t="shared" ref="Y43:Y65" si="12">X43*W43</f>
        <v>0</v>
      </c>
      <c r="Z43" s="90"/>
      <c r="AA43" s="88">
        <f>'Lista de precios'!K7</f>
        <v>0</v>
      </c>
      <c r="AB43" s="89">
        <f t="shared" ref="AB43:AB65" si="13">Z43*AA43</f>
        <v>0</v>
      </c>
      <c r="AC43" s="87"/>
      <c r="AD43" s="88">
        <f t="shared" ref="AD43:AD66" si="14">AA43</f>
        <v>0</v>
      </c>
      <c r="AE43" s="89">
        <f t="shared" ref="AE43:AE65" si="15">AD43*AC43</f>
        <v>0</v>
      </c>
      <c r="AF43" s="90"/>
      <c r="AG43" s="88">
        <f>'Lista de precios'!M7</f>
        <v>0</v>
      </c>
      <c r="AH43" s="89">
        <f t="shared" ref="AH43:AH65" si="16">AF43*AG43</f>
        <v>0</v>
      </c>
      <c r="AI43" s="87"/>
      <c r="AJ43" s="88">
        <f t="shared" ref="AJ43:AJ66" si="17">AG43</f>
        <v>0</v>
      </c>
      <c r="AK43" s="89">
        <f t="shared" ref="AK43:AK65" si="18">AJ43*AI43</f>
        <v>0</v>
      </c>
    </row>
    <row r="44" spans="1:37" ht="15.75" customHeight="1">
      <c r="A44" s="86" t="s">
        <v>19</v>
      </c>
      <c r="B44" s="87"/>
      <c r="C44" s="88">
        <f>'Lista de precios'!C8</f>
        <v>1231.05</v>
      </c>
      <c r="D44" s="89">
        <f t="shared" si="1"/>
        <v>0</v>
      </c>
      <c r="E44" s="87"/>
      <c r="F44" s="88">
        <f t="shared" si="2"/>
        <v>1231.05</v>
      </c>
      <c r="G44" s="89">
        <f t="shared" si="3"/>
        <v>0</v>
      </c>
      <c r="H44" s="87"/>
      <c r="I44" s="88">
        <f>'Lista de precios'!E8</f>
        <v>0</v>
      </c>
      <c r="J44" s="89">
        <f t="shared" si="4"/>
        <v>0</v>
      </c>
      <c r="K44" s="90"/>
      <c r="L44" s="88">
        <f t="shared" si="5"/>
        <v>0</v>
      </c>
      <c r="M44" s="89">
        <f t="shared" si="6"/>
        <v>0</v>
      </c>
      <c r="N44" s="90"/>
      <c r="O44" s="88">
        <f>'Lista de precios'!G8</f>
        <v>0</v>
      </c>
      <c r="P44" s="89">
        <f t="shared" si="7"/>
        <v>0</v>
      </c>
      <c r="Q44" s="90"/>
      <c r="R44" s="88">
        <f t="shared" si="8"/>
        <v>0</v>
      </c>
      <c r="S44" s="89">
        <f t="shared" si="9"/>
        <v>0</v>
      </c>
      <c r="T44" s="90"/>
      <c r="U44" s="88">
        <f>'Lista de precios'!I8</f>
        <v>0</v>
      </c>
      <c r="V44" s="89">
        <f t="shared" si="10"/>
        <v>0</v>
      </c>
      <c r="W44" s="90"/>
      <c r="X44" s="88">
        <f t="shared" si="11"/>
        <v>0</v>
      </c>
      <c r="Y44" s="89">
        <f t="shared" si="12"/>
        <v>0</v>
      </c>
      <c r="Z44" s="90"/>
      <c r="AA44" s="88">
        <f>'Lista de precios'!K8</f>
        <v>0</v>
      </c>
      <c r="AB44" s="89">
        <f t="shared" si="13"/>
        <v>0</v>
      </c>
      <c r="AC44" s="90"/>
      <c r="AD44" s="88">
        <f t="shared" si="14"/>
        <v>0</v>
      </c>
      <c r="AE44" s="89">
        <f t="shared" si="15"/>
        <v>0</v>
      </c>
      <c r="AF44" s="90"/>
      <c r="AG44" s="88">
        <f>'Lista de precios'!M8</f>
        <v>0</v>
      </c>
      <c r="AH44" s="89">
        <f t="shared" si="16"/>
        <v>0</v>
      </c>
      <c r="AI44" s="90"/>
      <c r="AJ44" s="88">
        <f t="shared" si="17"/>
        <v>0</v>
      </c>
      <c r="AK44" s="89">
        <f t="shared" si="18"/>
        <v>0</v>
      </c>
    </row>
    <row r="45" spans="1:37" ht="15.75" customHeight="1">
      <c r="A45" s="86" t="s">
        <v>20</v>
      </c>
      <c r="B45" s="87"/>
      <c r="C45" s="88">
        <f>'Lista de precios'!C9</f>
        <v>1273.5</v>
      </c>
      <c r="D45" s="89">
        <f t="shared" si="1"/>
        <v>0</v>
      </c>
      <c r="E45" s="87"/>
      <c r="F45" s="88">
        <f t="shared" si="2"/>
        <v>1273.5</v>
      </c>
      <c r="G45" s="89">
        <f t="shared" si="3"/>
        <v>0</v>
      </c>
      <c r="H45" s="87"/>
      <c r="I45" s="88">
        <f>'Lista de precios'!E9</f>
        <v>0</v>
      </c>
      <c r="J45" s="89">
        <f t="shared" si="4"/>
        <v>0</v>
      </c>
      <c r="K45" s="87"/>
      <c r="L45" s="88">
        <f t="shared" si="5"/>
        <v>0</v>
      </c>
      <c r="M45" s="89">
        <f t="shared" si="6"/>
        <v>0</v>
      </c>
      <c r="N45" s="87"/>
      <c r="O45" s="88">
        <f>'Lista de precios'!G9</f>
        <v>0</v>
      </c>
      <c r="P45" s="89">
        <f t="shared" si="7"/>
        <v>0</v>
      </c>
      <c r="Q45" s="87"/>
      <c r="R45" s="88">
        <f t="shared" si="8"/>
        <v>0</v>
      </c>
      <c r="S45" s="89">
        <f t="shared" si="9"/>
        <v>0</v>
      </c>
      <c r="T45" s="87"/>
      <c r="U45" s="88">
        <f>'Lista de precios'!I9</f>
        <v>0</v>
      </c>
      <c r="V45" s="89">
        <f t="shared" si="10"/>
        <v>0</v>
      </c>
      <c r="W45" s="87"/>
      <c r="X45" s="88">
        <f t="shared" si="11"/>
        <v>0</v>
      </c>
      <c r="Y45" s="89">
        <f t="shared" si="12"/>
        <v>0</v>
      </c>
      <c r="Z45" s="87"/>
      <c r="AA45" s="88">
        <f>'Lista de precios'!K9</f>
        <v>0</v>
      </c>
      <c r="AB45" s="89">
        <f t="shared" si="13"/>
        <v>0</v>
      </c>
      <c r="AC45" s="87"/>
      <c r="AD45" s="88">
        <f t="shared" si="14"/>
        <v>0</v>
      </c>
      <c r="AE45" s="89">
        <f t="shared" si="15"/>
        <v>0</v>
      </c>
      <c r="AF45" s="87"/>
      <c r="AG45" s="88">
        <f>'Lista de precios'!M9</f>
        <v>0</v>
      </c>
      <c r="AH45" s="89">
        <f t="shared" si="16"/>
        <v>0</v>
      </c>
      <c r="AI45" s="87"/>
      <c r="AJ45" s="88">
        <f t="shared" si="17"/>
        <v>0</v>
      </c>
      <c r="AK45" s="89">
        <f t="shared" si="18"/>
        <v>0</v>
      </c>
    </row>
    <row r="46" spans="1:37" ht="15.75" customHeight="1">
      <c r="A46" s="86" t="s">
        <v>21</v>
      </c>
      <c r="B46" s="87"/>
      <c r="C46" s="88">
        <f>'Lista de precios'!C10</f>
        <v>4775.625</v>
      </c>
      <c r="D46" s="89">
        <f t="shared" si="1"/>
        <v>0</v>
      </c>
      <c r="E46" s="87"/>
      <c r="F46" s="88">
        <f t="shared" si="2"/>
        <v>4775.625</v>
      </c>
      <c r="G46" s="89">
        <f t="shared" si="3"/>
        <v>0</v>
      </c>
      <c r="H46" s="87"/>
      <c r="I46" s="88">
        <f>'Lista de precios'!E10</f>
        <v>0</v>
      </c>
      <c r="J46" s="89">
        <f t="shared" si="4"/>
        <v>0</v>
      </c>
      <c r="K46" s="87"/>
      <c r="L46" s="88">
        <f t="shared" si="5"/>
        <v>0</v>
      </c>
      <c r="M46" s="89">
        <f t="shared" si="6"/>
        <v>0</v>
      </c>
      <c r="N46" s="87"/>
      <c r="O46" s="88">
        <f>'Lista de precios'!G10</f>
        <v>0</v>
      </c>
      <c r="P46" s="89">
        <f t="shared" si="7"/>
        <v>0</v>
      </c>
      <c r="Q46" s="87"/>
      <c r="R46" s="88">
        <f t="shared" si="8"/>
        <v>0</v>
      </c>
      <c r="S46" s="89">
        <f t="shared" si="9"/>
        <v>0</v>
      </c>
      <c r="T46" s="87"/>
      <c r="U46" s="88">
        <f>'Lista de precios'!I10</f>
        <v>0</v>
      </c>
      <c r="V46" s="89">
        <f t="shared" si="10"/>
        <v>0</v>
      </c>
      <c r="W46" s="87"/>
      <c r="X46" s="88">
        <f t="shared" si="11"/>
        <v>0</v>
      </c>
      <c r="Y46" s="89">
        <f t="shared" si="12"/>
        <v>0</v>
      </c>
      <c r="Z46" s="87"/>
      <c r="AA46" s="88">
        <f>'Lista de precios'!K10</f>
        <v>0</v>
      </c>
      <c r="AB46" s="89">
        <f t="shared" si="13"/>
        <v>0</v>
      </c>
      <c r="AC46" s="87"/>
      <c r="AD46" s="88">
        <f t="shared" si="14"/>
        <v>0</v>
      </c>
      <c r="AE46" s="89">
        <f t="shared" si="15"/>
        <v>0</v>
      </c>
      <c r="AF46" s="87"/>
      <c r="AG46" s="88">
        <f>'Lista de precios'!M10</f>
        <v>0</v>
      </c>
      <c r="AH46" s="89">
        <f t="shared" si="16"/>
        <v>0</v>
      </c>
      <c r="AI46" s="87"/>
      <c r="AJ46" s="88">
        <f t="shared" si="17"/>
        <v>0</v>
      </c>
      <c r="AK46" s="89">
        <f t="shared" si="18"/>
        <v>0</v>
      </c>
    </row>
    <row r="47" spans="1:37" ht="15.75" customHeight="1">
      <c r="A47" s="86" t="s">
        <v>22</v>
      </c>
      <c r="B47" s="87"/>
      <c r="C47" s="88">
        <f>'Lista de precios'!C11</f>
        <v>4775.625</v>
      </c>
      <c r="D47" s="98">
        <f t="shared" si="1"/>
        <v>0</v>
      </c>
      <c r="E47" s="100"/>
      <c r="F47" s="88">
        <f t="shared" si="2"/>
        <v>4775.625</v>
      </c>
      <c r="G47" s="89">
        <f t="shared" si="3"/>
        <v>0</v>
      </c>
      <c r="H47" s="87"/>
      <c r="I47" s="88">
        <f>'Lista de precios'!E11</f>
        <v>0</v>
      </c>
      <c r="J47" s="98">
        <f t="shared" si="4"/>
        <v>0</v>
      </c>
      <c r="K47" s="99"/>
      <c r="L47" s="88">
        <f t="shared" si="5"/>
        <v>0</v>
      </c>
      <c r="M47" s="89">
        <f t="shared" si="6"/>
        <v>0</v>
      </c>
      <c r="N47" s="87"/>
      <c r="O47" s="88">
        <f>'Lista de precios'!G11</f>
        <v>0</v>
      </c>
      <c r="P47" s="98">
        <f t="shared" si="7"/>
        <v>0</v>
      </c>
      <c r="Q47" s="99"/>
      <c r="R47" s="88">
        <f t="shared" si="8"/>
        <v>0</v>
      </c>
      <c r="S47" s="89">
        <f t="shared" si="9"/>
        <v>0</v>
      </c>
      <c r="T47" s="87"/>
      <c r="U47" s="88">
        <f>'Lista de precios'!I11</f>
        <v>0</v>
      </c>
      <c r="V47" s="98">
        <f t="shared" si="10"/>
        <v>0</v>
      </c>
      <c r="W47" s="99"/>
      <c r="X47" s="88">
        <f t="shared" si="11"/>
        <v>0</v>
      </c>
      <c r="Y47" s="89">
        <f t="shared" si="12"/>
        <v>0</v>
      </c>
      <c r="Z47" s="87"/>
      <c r="AA47" s="88">
        <f>'Lista de precios'!K11</f>
        <v>0</v>
      </c>
      <c r="AB47" s="98">
        <f t="shared" si="13"/>
        <v>0</v>
      </c>
      <c r="AC47" s="99"/>
      <c r="AD47" s="88">
        <f t="shared" si="14"/>
        <v>0</v>
      </c>
      <c r="AE47" s="89">
        <f t="shared" si="15"/>
        <v>0</v>
      </c>
      <c r="AF47" s="87"/>
      <c r="AG47" s="88">
        <f>'Lista de precios'!M11</f>
        <v>0</v>
      </c>
      <c r="AH47" s="98">
        <f t="shared" si="16"/>
        <v>0</v>
      </c>
      <c r="AI47" s="99"/>
      <c r="AJ47" s="88">
        <f t="shared" si="17"/>
        <v>0</v>
      </c>
      <c r="AK47" s="89">
        <f t="shared" si="18"/>
        <v>0</v>
      </c>
    </row>
    <row r="48" spans="1:37" ht="15.75" customHeight="1">
      <c r="A48" s="86" t="s">
        <v>23</v>
      </c>
      <c r="B48" s="87"/>
      <c r="C48" s="88">
        <f>'Lista de precios'!C12</f>
        <v>4987.875</v>
      </c>
      <c r="D48" s="98">
        <f t="shared" si="1"/>
        <v>0</v>
      </c>
      <c r="E48" s="100"/>
      <c r="F48" s="88">
        <f t="shared" si="2"/>
        <v>4987.875</v>
      </c>
      <c r="G48" s="89">
        <f t="shared" si="3"/>
        <v>0</v>
      </c>
      <c r="H48" s="87"/>
      <c r="I48" s="88">
        <f>'Lista de precios'!E12</f>
        <v>0</v>
      </c>
      <c r="J48" s="98">
        <f t="shared" si="4"/>
        <v>0</v>
      </c>
      <c r="K48" s="99"/>
      <c r="L48" s="88">
        <f t="shared" si="5"/>
        <v>0</v>
      </c>
      <c r="M48" s="89">
        <f t="shared" si="6"/>
        <v>0</v>
      </c>
      <c r="N48" s="87"/>
      <c r="O48" s="88">
        <f>'Lista de precios'!G12</f>
        <v>0</v>
      </c>
      <c r="P48" s="98">
        <f t="shared" si="7"/>
        <v>0</v>
      </c>
      <c r="Q48" s="99"/>
      <c r="R48" s="88">
        <f t="shared" si="8"/>
        <v>0</v>
      </c>
      <c r="S48" s="89">
        <f t="shared" si="9"/>
        <v>0</v>
      </c>
      <c r="T48" s="87"/>
      <c r="U48" s="88">
        <f>'Lista de precios'!I12</f>
        <v>0</v>
      </c>
      <c r="V48" s="98">
        <f t="shared" si="10"/>
        <v>0</v>
      </c>
      <c r="W48" s="99"/>
      <c r="X48" s="88">
        <f t="shared" si="11"/>
        <v>0</v>
      </c>
      <c r="Y48" s="89">
        <f t="shared" si="12"/>
        <v>0</v>
      </c>
      <c r="Z48" s="87"/>
      <c r="AA48" s="88">
        <f>'Lista de precios'!K12</f>
        <v>0</v>
      </c>
      <c r="AB48" s="98">
        <f t="shared" si="13"/>
        <v>0</v>
      </c>
      <c r="AC48" s="99"/>
      <c r="AD48" s="88">
        <f t="shared" si="14"/>
        <v>0</v>
      </c>
      <c r="AE48" s="89">
        <f t="shared" si="15"/>
        <v>0</v>
      </c>
      <c r="AF48" s="87"/>
      <c r="AG48" s="88">
        <f>'Lista de precios'!M12</f>
        <v>0</v>
      </c>
      <c r="AH48" s="98">
        <f t="shared" si="16"/>
        <v>0</v>
      </c>
      <c r="AI48" s="99"/>
      <c r="AJ48" s="88">
        <f t="shared" si="17"/>
        <v>0</v>
      </c>
      <c r="AK48" s="89">
        <f t="shared" si="18"/>
        <v>0</v>
      </c>
    </row>
    <row r="49" spans="1:37" ht="15.75" customHeight="1">
      <c r="A49" s="86" t="s">
        <v>24</v>
      </c>
      <c r="B49" s="87"/>
      <c r="C49" s="88">
        <f>'Lista de precios'!C13</f>
        <v>477.5625</v>
      </c>
      <c r="D49" s="98">
        <f t="shared" si="1"/>
        <v>0</v>
      </c>
      <c r="E49" s="100"/>
      <c r="F49" s="88">
        <f t="shared" si="2"/>
        <v>477.5625</v>
      </c>
      <c r="G49" s="89">
        <f t="shared" si="3"/>
        <v>0</v>
      </c>
      <c r="H49" s="90"/>
      <c r="I49" s="88">
        <f>'Lista de precios'!E13</f>
        <v>0</v>
      </c>
      <c r="J49" s="98">
        <f t="shared" si="4"/>
        <v>0</v>
      </c>
      <c r="K49" s="99"/>
      <c r="L49" s="88">
        <f t="shared" si="5"/>
        <v>0</v>
      </c>
      <c r="M49" s="89">
        <f t="shared" si="6"/>
        <v>0</v>
      </c>
      <c r="N49" s="90"/>
      <c r="O49" s="88">
        <f>'Lista de precios'!G13</f>
        <v>0</v>
      </c>
      <c r="P49" s="98">
        <f t="shared" si="7"/>
        <v>0</v>
      </c>
      <c r="Q49" s="99"/>
      <c r="R49" s="88">
        <f t="shared" si="8"/>
        <v>0</v>
      </c>
      <c r="S49" s="89">
        <f t="shared" si="9"/>
        <v>0</v>
      </c>
      <c r="T49" s="90"/>
      <c r="U49" s="88">
        <f>'Lista de precios'!I13</f>
        <v>0</v>
      </c>
      <c r="V49" s="98">
        <f t="shared" si="10"/>
        <v>0</v>
      </c>
      <c r="W49" s="99"/>
      <c r="X49" s="88">
        <f t="shared" si="11"/>
        <v>0</v>
      </c>
      <c r="Y49" s="89">
        <f t="shared" si="12"/>
        <v>0</v>
      </c>
      <c r="Z49" s="90"/>
      <c r="AA49" s="88">
        <f>'Lista de precios'!K13</f>
        <v>0</v>
      </c>
      <c r="AB49" s="98">
        <f t="shared" si="13"/>
        <v>0</v>
      </c>
      <c r="AC49" s="99"/>
      <c r="AD49" s="88">
        <f t="shared" si="14"/>
        <v>0</v>
      </c>
      <c r="AE49" s="89">
        <f t="shared" si="15"/>
        <v>0</v>
      </c>
      <c r="AF49" s="90"/>
      <c r="AG49" s="88">
        <f>'Lista de precios'!M13</f>
        <v>0</v>
      </c>
      <c r="AH49" s="98">
        <f t="shared" si="16"/>
        <v>0</v>
      </c>
      <c r="AI49" s="99"/>
      <c r="AJ49" s="88">
        <f t="shared" si="17"/>
        <v>0</v>
      </c>
      <c r="AK49" s="89">
        <f t="shared" si="18"/>
        <v>0</v>
      </c>
    </row>
    <row r="50" spans="1:37" ht="15.75" customHeight="1">
      <c r="A50" s="86" t="s">
        <v>25</v>
      </c>
      <c r="B50" s="87"/>
      <c r="C50" s="88">
        <f>'Lista de precios'!C14</f>
        <v>742.875</v>
      </c>
      <c r="D50" s="98">
        <f t="shared" si="1"/>
        <v>0</v>
      </c>
      <c r="E50" s="100"/>
      <c r="F50" s="88">
        <f t="shared" si="2"/>
        <v>742.875</v>
      </c>
      <c r="G50" s="89">
        <f t="shared" si="3"/>
        <v>0</v>
      </c>
      <c r="H50" s="87"/>
      <c r="I50" s="88">
        <f>'Lista de precios'!E14</f>
        <v>0</v>
      </c>
      <c r="J50" s="98">
        <f t="shared" si="4"/>
        <v>0</v>
      </c>
      <c r="K50" s="99"/>
      <c r="L50" s="88">
        <f t="shared" si="5"/>
        <v>0</v>
      </c>
      <c r="M50" s="89">
        <f t="shared" si="6"/>
        <v>0</v>
      </c>
      <c r="N50" s="87"/>
      <c r="O50" s="88">
        <f>'Lista de precios'!G14</f>
        <v>0</v>
      </c>
      <c r="P50" s="98">
        <f t="shared" si="7"/>
        <v>0</v>
      </c>
      <c r="Q50" s="99"/>
      <c r="R50" s="88">
        <f t="shared" si="8"/>
        <v>0</v>
      </c>
      <c r="S50" s="89">
        <f t="shared" si="9"/>
        <v>0</v>
      </c>
      <c r="T50" s="87"/>
      <c r="U50" s="88">
        <f>'Lista de precios'!I14</f>
        <v>0</v>
      </c>
      <c r="V50" s="98">
        <f t="shared" si="10"/>
        <v>0</v>
      </c>
      <c r="W50" s="99"/>
      <c r="X50" s="88">
        <f t="shared" si="11"/>
        <v>0</v>
      </c>
      <c r="Y50" s="89">
        <f t="shared" si="12"/>
        <v>0</v>
      </c>
      <c r="Z50" s="87"/>
      <c r="AA50" s="88">
        <f>'Lista de precios'!K14</f>
        <v>0</v>
      </c>
      <c r="AB50" s="98">
        <f t="shared" si="13"/>
        <v>0</v>
      </c>
      <c r="AC50" s="99"/>
      <c r="AD50" s="88">
        <f t="shared" si="14"/>
        <v>0</v>
      </c>
      <c r="AE50" s="89">
        <f t="shared" si="15"/>
        <v>0</v>
      </c>
      <c r="AF50" s="87"/>
      <c r="AG50" s="88">
        <f>'Lista de precios'!M14</f>
        <v>0</v>
      </c>
      <c r="AH50" s="98">
        <f t="shared" si="16"/>
        <v>0</v>
      </c>
      <c r="AI50" s="99"/>
      <c r="AJ50" s="88">
        <f t="shared" si="17"/>
        <v>0</v>
      </c>
      <c r="AK50" s="89">
        <f t="shared" si="18"/>
        <v>0</v>
      </c>
    </row>
    <row r="51" spans="1:37" ht="15.75" customHeight="1">
      <c r="A51" s="86" t="s">
        <v>26</v>
      </c>
      <c r="B51" s="87"/>
      <c r="C51" s="88">
        <f>'Lista de precios'!C15</f>
        <v>2207.4</v>
      </c>
      <c r="D51" s="98">
        <f t="shared" si="1"/>
        <v>0</v>
      </c>
      <c r="E51" s="100"/>
      <c r="F51" s="88">
        <f t="shared" si="2"/>
        <v>2207.4</v>
      </c>
      <c r="G51" s="89">
        <f t="shared" si="3"/>
        <v>0</v>
      </c>
      <c r="H51" s="90"/>
      <c r="I51" s="88">
        <f>'Lista de precios'!E15</f>
        <v>0</v>
      </c>
      <c r="J51" s="98">
        <f t="shared" si="4"/>
        <v>0</v>
      </c>
      <c r="K51" s="100"/>
      <c r="L51" s="88">
        <f t="shared" si="5"/>
        <v>0</v>
      </c>
      <c r="M51" s="89">
        <f t="shared" si="6"/>
        <v>0</v>
      </c>
      <c r="N51" s="90"/>
      <c r="O51" s="88">
        <f>'Lista de precios'!G15</f>
        <v>0</v>
      </c>
      <c r="P51" s="98">
        <f t="shared" si="7"/>
        <v>0</v>
      </c>
      <c r="Q51" s="100"/>
      <c r="R51" s="88">
        <f t="shared" si="8"/>
        <v>0</v>
      </c>
      <c r="S51" s="89">
        <f t="shared" si="9"/>
        <v>0</v>
      </c>
      <c r="T51" s="90"/>
      <c r="U51" s="88">
        <f>'Lista de precios'!I15</f>
        <v>0</v>
      </c>
      <c r="V51" s="98">
        <f t="shared" si="10"/>
        <v>0</v>
      </c>
      <c r="W51" s="100"/>
      <c r="X51" s="88">
        <f t="shared" si="11"/>
        <v>0</v>
      </c>
      <c r="Y51" s="89">
        <f t="shared" si="12"/>
        <v>0</v>
      </c>
      <c r="Z51" s="90"/>
      <c r="AA51" s="88">
        <f>'Lista de precios'!K15</f>
        <v>0</v>
      </c>
      <c r="AB51" s="98">
        <f t="shared" si="13"/>
        <v>0</v>
      </c>
      <c r="AC51" s="100"/>
      <c r="AD51" s="88">
        <f t="shared" si="14"/>
        <v>0</v>
      </c>
      <c r="AE51" s="89">
        <f t="shared" si="15"/>
        <v>0</v>
      </c>
      <c r="AF51" s="90"/>
      <c r="AG51" s="88">
        <f>'Lista de precios'!M15</f>
        <v>0</v>
      </c>
      <c r="AH51" s="98">
        <f t="shared" si="16"/>
        <v>0</v>
      </c>
      <c r="AI51" s="100"/>
      <c r="AJ51" s="88">
        <f t="shared" si="17"/>
        <v>0</v>
      </c>
      <c r="AK51" s="89">
        <f t="shared" si="18"/>
        <v>0</v>
      </c>
    </row>
    <row r="52" spans="1:37" ht="15.75" customHeight="1">
      <c r="A52" s="86" t="s">
        <v>27</v>
      </c>
      <c r="B52" s="87"/>
      <c r="C52" s="88">
        <f>'Lista de precios'!C16</f>
        <v>4733.1750000000002</v>
      </c>
      <c r="D52" s="98">
        <f t="shared" si="1"/>
        <v>0</v>
      </c>
      <c r="E52" s="100"/>
      <c r="F52" s="88">
        <f t="shared" si="2"/>
        <v>4733.1750000000002</v>
      </c>
      <c r="G52" s="89">
        <f t="shared" si="3"/>
        <v>0</v>
      </c>
      <c r="H52" s="87"/>
      <c r="I52" s="88">
        <f>'Lista de precios'!E16</f>
        <v>0</v>
      </c>
      <c r="J52" s="98">
        <f t="shared" si="4"/>
        <v>0</v>
      </c>
      <c r="K52" s="100"/>
      <c r="L52" s="88">
        <f t="shared" si="5"/>
        <v>0</v>
      </c>
      <c r="M52" s="89">
        <f t="shared" si="6"/>
        <v>0</v>
      </c>
      <c r="N52" s="87"/>
      <c r="O52" s="88">
        <f>'Lista de precios'!G16</f>
        <v>0</v>
      </c>
      <c r="P52" s="98">
        <f t="shared" si="7"/>
        <v>0</v>
      </c>
      <c r="Q52" s="100"/>
      <c r="R52" s="88">
        <f t="shared" si="8"/>
        <v>0</v>
      </c>
      <c r="S52" s="89">
        <f t="shared" si="9"/>
        <v>0</v>
      </c>
      <c r="T52" s="87"/>
      <c r="U52" s="88">
        <f>'Lista de precios'!I16</f>
        <v>0</v>
      </c>
      <c r="V52" s="98">
        <f t="shared" si="10"/>
        <v>0</v>
      </c>
      <c r="W52" s="100"/>
      <c r="X52" s="88">
        <f t="shared" si="11"/>
        <v>0</v>
      </c>
      <c r="Y52" s="89">
        <f t="shared" si="12"/>
        <v>0</v>
      </c>
      <c r="Z52" s="87"/>
      <c r="AA52" s="88">
        <f>'Lista de precios'!K16</f>
        <v>0</v>
      </c>
      <c r="AB52" s="98">
        <f t="shared" si="13"/>
        <v>0</v>
      </c>
      <c r="AC52" s="100"/>
      <c r="AD52" s="88">
        <f t="shared" si="14"/>
        <v>0</v>
      </c>
      <c r="AE52" s="89">
        <f t="shared" si="15"/>
        <v>0</v>
      </c>
      <c r="AF52" s="87"/>
      <c r="AG52" s="88">
        <f>'Lista de precios'!M16</f>
        <v>0</v>
      </c>
      <c r="AH52" s="98">
        <f t="shared" si="16"/>
        <v>0</v>
      </c>
      <c r="AI52" s="100"/>
      <c r="AJ52" s="88">
        <f t="shared" si="17"/>
        <v>0</v>
      </c>
      <c r="AK52" s="89">
        <f t="shared" si="18"/>
        <v>0</v>
      </c>
    </row>
    <row r="53" spans="1:37" ht="15.75" customHeight="1">
      <c r="A53" s="86" t="s">
        <v>28</v>
      </c>
      <c r="B53" s="87"/>
      <c r="C53" s="88">
        <f>'Lista de precios'!C17</f>
        <v>742.875</v>
      </c>
      <c r="D53" s="98">
        <f t="shared" si="1"/>
        <v>0</v>
      </c>
      <c r="E53" s="100"/>
      <c r="F53" s="88">
        <f t="shared" si="2"/>
        <v>742.875</v>
      </c>
      <c r="G53" s="89">
        <f t="shared" si="3"/>
        <v>0</v>
      </c>
      <c r="H53" s="90"/>
      <c r="I53" s="88">
        <f>'Lista de precios'!E17</f>
        <v>0</v>
      </c>
      <c r="J53" s="98">
        <f t="shared" si="4"/>
        <v>0</v>
      </c>
      <c r="K53" s="99"/>
      <c r="L53" s="88">
        <f t="shared" si="5"/>
        <v>0</v>
      </c>
      <c r="M53" s="89">
        <f t="shared" si="6"/>
        <v>0</v>
      </c>
      <c r="N53" s="90"/>
      <c r="O53" s="88">
        <f>'Lista de precios'!G17</f>
        <v>0</v>
      </c>
      <c r="P53" s="98">
        <f t="shared" si="7"/>
        <v>0</v>
      </c>
      <c r="Q53" s="99"/>
      <c r="R53" s="88">
        <f t="shared" si="8"/>
        <v>0</v>
      </c>
      <c r="S53" s="89">
        <f t="shared" si="9"/>
        <v>0</v>
      </c>
      <c r="T53" s="90"/>
      <c r="U53" s="88">
        <f>'Lista de precios'!I17</f>
        <v>0</v>
      </c>
      <c r="V53" s="98">
        <f t="shared" si="10"/>
        <v>0</v>
      </c>
      <c r="W53" s="99"/>
      <c r="X53" s="88">
        <f t="shared" si="11"/>
        <v>0</v>
      </c>
      <c r="Y53" s="89">
        <f t="shared" si="12"/>
        <v>0</v>
      </c>
      <c r="Z53" s="90"/>
      <c r="AA53" s="88">
        <f>'Lista de precios'!K17</f>
        <v>0</v>
      </c>
      <c r="AB53" s="98">
        <f t="shared" si="13"/>
        <v>0</v>
      </c>
      <c r="AC53" s="99"/>
      <c r="AD53" s="88">
        <f t="shared" si="14"/>
        <v>0</v>
      </c>
      <c r="AE53" s="89">
        <f t="shared" si="15"/>
        <v>0</v>
      </c>
      <c r="AF53" s="90"/>
      <c r="AG53" s="88">
        <f>'Lista de precios'!M17</f>
        <v>0</v>
      </c>
      <c r="AH53" s="98">
        <f t="shared" si="16"/>
        <v>0</v>
      </c>
      <c r="AI53" s="99"/>
      <c r="AJ53" s="88">
        <f t="shared" si="17"/>
        <v>0</v>
      </c>
      <c r="AK53" s="89">
        <f t="shared" si="18"/>
        <v>0</v>
      </c>
    </row>
    <row r="54" spans="1:37" ht="15.75" customHeight="1">
      <c r="A54" s="86" t="s">
        <v>29</v>
      </c>
      <c r="B54" s="87"/>
      <c r="C54" s="88">
        <f>'Lista de precios'!C18</f>
        <v>3289.875</v>
      </c>
      <c r="D54" s="98">
        <f t="shared" si="1"/>
        <v>0</v>
      </c>
      <c r="E54" s="100"/>
      <c r="F54" s="88">
        <f t="shared" si="2"/>
        <v>3289.875</v>
      </c>
      <c r="G54" s="89">
        <f t="shared" si="3"/>
        <v>0</v>
      </c>
      <c r="H54" s="87"/>
      <c r="I54" s="88">
        <f>'Lista de precios'!E18</f>
        <v>0</v>
      </c>
      <c r="J54" s="98">
        <f t="shared" si="4"/>
        <v>0</v>
      </c>
      <c r="K54" s="100"/>
      <c r="L54" s="88">
        <f t="shared" si="5"/>
        <v>0</v>
      </c>
      <c r="M54" s="89">
        <f t="shared" si="6"/>
        <v>0</v>
      </c>
      <c r="N54" s="87"/>
      <c r="O54" s="88">
        <f>'Lista de precios'!G18</f>
        <v>0</v>
      </c>
      <c r="P54" s="98">
        <f t="shared" si="7"/>
        <v>0</v>
      </c>
      <c r="Q54" s="100"/>
      <c r="R54" s="88">
        <f t="shared" si="8"/>
        <v>0</v>
      </c>
      <c r="S54" s="89">
        <f t="shared" si="9"/>
        <v>0</v>
      </c>
      <c r="T54" s="87"/>
      <c r="U54" s="88">
        <f>'Lista de precios'!I18</f>
        <v>0</v>
      </c>
      <c r="V54" s="98">
        <f t="shared" si="10"/>
        <v>0</v>
      </c>
      <c r="W54" s="100"/>
      <c r="X54" s="88">
        <f t="shared" si="11"/>
        <v>0</v>
      </c>
      <c r="Y54" s="89">
        <f t="shared" si="12"/>
        <v>0</v>
      </c>
      <c r="Z54" s="87"/>
      <c r="AA54" s="88">
        <f>'Lista de precios'!K18</f>
        <v>0</v>
      </c>
      <c r="AB54" s="98">
        <f t="shared" si="13"/>
        <v>0</v>
      </c>
      <c r="AC54" s="100"/>
      <c r="AD54" s="88">
        <f t="shared" si="14"/>
        <v>0</v>
      </c>
      <c r="AE54" s="89">
        <f t="shared" si="15"/>
        <v>0</v>
      </c>
      <c r="AF54" s="87"/>
      <c r="AG54" s="88">
        <f>'Lista de precios'!M18</f>
        <v>0</v>
      </c>
      <c r="AH54" s="98">
        <f t="shared" si="16"/>
        <v>0</v>
      </c>
      <c r="AI54" s="100"/>
      <c r="AJ54" s="88">
        <f t="shared" si="17"/>
        <v>0</v>
      </c>
      <c r="AK54" s="89">
        <f t="shared" si="18"/>
        <v>0</v>
      </c>
    </row>
    <row r="55" spans="1:37" ht="15.75" customHeight="1">
      <c r="A55" s="86" t="s">
        <v>30</v>
      </c>
      <c r="B55" s="87"/>
      <c r="C55" s="88">
        <f>'Lista de precios'!C19</f>
        <v>530.625</v>
      </c>
      <c r="D55" s="98">
        <f t="shared" si="1"/>
        <v>0</v>
      </c>
      <c r="E55" s="100"/>
      <c r="F55" s="88">
        <f t="shared" si="2"/>
        <v>530.625</v>
      </c>
      <c r="G55" s="89">
        <f t="shared" si="3"/>
        <v>0</v>
      </c>
      <c r="H55" s="87"/>
      <c r="I55" s="88">
        <f>'Lista de precios'!E19</f>
        <v>0</v>
      </c>
      <c r="J55" s="98">
        <f t="shared" si="4"/>
        <v>0</v>
      </c>
      <c r="K55" s="99"/>
      <c r="L55" s="88">
        <f t="shared" si="5"/>
        <v>0</v>
      </c>
      <c r="M55" s="89">
        <f t="shared" si="6"/>
        <v>0</v>
      </c>
      <c r="N55" s="90"/>
      <c r="O55" s="88">
        <f>'Lista de precios'!G19</f>
        <v>0</v>
      </c>
      <c r="P55" s="98">
        <f t="shared" si="7"/>
        <v>0</v>
      </c>
      <c r="Q55" s="99"/>
      <c r="R55" s="88">
        <f t="shared" si="8"/>
        <v>0</v>
      </c>
      <c r="S55" s="89">
        <f t="shared" si="9"/>
        <v>0</v>
      </c>
      <c r="T55" s="90"/>
      <c r="U55" s="88">
        <f>'Lista de precios'!I19</f>
        <v>0</v>
      </c>
      <c r="V55" s="98">
        <f t="shared" si="10"/>
        <v>0</v>
      </c>
      <c r="W55" s="99"/>
      <c r="X55" s="88">
        <f t="shared" si="11"/>
        <v>0</v>
      </c>
      <c r="Y55" s="89">
        <f t="shared" si="12"/>
        <v>0</v>
      </c>
      <c r="Z55" s="90"/>
      <c r="AA55" s="88">
        <f>'Lista de precios'!K19</f>
        <v>0</v>
      </c>
      <c r="AB55" s="98">
        <f t="shared" si="13"/>
        <v>0</v>
      </c>
      <c r="AC55" s="99"/>
      <c r="AD55" s="88">
        <f t="shared" si="14"/>
        <v>0</v>
      </c>
      <c r="AE55" s="89">
        <f t="shared" si="15"/>
        <v>0</v>
      </c>
      <c r="AF55" s="90"/>
      <c r="AG55" s="88">
        <f>'Lista de precios'!M19</f>
        <v>0</v>
      </c>
      <c r="AH55" s="98">
        <f t="shared" si="16"/>
        <v>0</v>
      </c>
      <c r="AI55" s="99"/>
      <c r="AJ55" s="88">
        <f t="shared" si="17"/>
        <v>0</v>
      </c>
      <c r="AK55" s="89">
        <f t="shared" si="18"/>
        <v>0</v>
      </c>
    </row>
    <row r="56" spans="1:37" ht="15.75" customHeight="1">
      <c r="A56" s="86" t="s">
        <v>31</v>
      </c>
      <c r="B56" s="87"/>
      <c r="C56" s="88">
        <f>'Lista de precios'!C20</f>
        <v>647.36249999999995</v>
      </c>
      <c r="D56" s="98">
        <f t="shared" si="1"/>
        <v>0</v>
      </c>
      <c r="E56" s="100"/>
      <c r="F56" s="88">
        <f t="shared" si="2"/>
        <v>647.36249999999995</v>
      </c>
      <c r="G56" s="89">
        <f t="shared" si="3"/>
        <v>0</v>
      </c>
      <c r="H56" s="87"/>
      <c r="I56" s="88">
        <f>'Lista de precios'!E20</f>
        <v>0</v>
      </c>
      <c r="J56" s="98">
        <f t="shared" si="4"/>
        <v>0</v>
      </c>
      <c r="K56" s="100"/>
      <c r="L56" s="88">
        <f t="shared" si="5"/>
        <v>0</v>
      </c>
      <c r="M56" s="89">
        <f t="shared" si="6"/>
        <v>0</v>
      </c>
      <c r="N56" s="87"/>
      <c r="O56" s="88">
        <f>'Lista de precios'!G20</f>
        <v>0</v>
      </c>
      <c r="P56" s="98">
        <f t="shared" si="7"/>
        <v>0</v>
      </c>
      <c r="Q56" s="99"/>
      <c r="R56" s="88">
        <f t="shared" si="8"/>
        <v>0</v>
      </c>
      <c r="S56" s="89">
        <f t="shared" si="9"/>
        <v>0</v>
      </c>
      <c r="T56" s="90"/>
      <c r="U56" s="88">
        <f>'Lista de precios'!I20</f>
        <v>0</v>
      </c>
      <c r="V56" s="98">
        <f t="shared" si="10"/>
        <v>0</v>
      </c>
      <c r="W56" s="99"/>
      <c r="X56" s="88">
        <f t="shared" si="11"/>
        <v>0</v>
      </c>
      <c r="Y56" s="89">
        <f t="shared" si="12"/>
        <v>0</v>
      </c>
      <c r="Z56" s="90"/>
      <c r="AA56" s="88">
        <f>'Lista de precios'!K20</f>
        <v>0</v>
      </c>
      <c r="AB56" s="98">
        <f t="shared" si="13"/>
        <v>0</v>
      </c>
      <c r="AC56" s="99"/>
      <c r="AD56" s="88">
        <f t="shared" si="14"/>
        <v>0</v>
      </c>
      <c r="AE56" s="89">
        <f t="shared" si="15"/>
        <v>0</v>
      </c>
      <c r="AF56" s="90"/>
      <c r="AG56" s="88">
        <f>'Lista de precios'!M20</f>
        <v>0</v>
      </c>
      <c r="AH56" s="98">
        <f t="shared" si="16"/>
        <v>0</v>
      </c>
      <c r="AI56" s="99"/>
      <c r="AJ56" s="88">
        <f t="shared" si="17"/>
        <v>0</v>
      </c>
      <c r="AK56" s="89">
        <f t="shared" si="18"/>
        <v>0</v>
      </c>
    </row>
    <row r="57" spans="1:37" ht="15.75" customHeight="1">
      <c r="A57" s="86" t="s">
        <v>32</v>
      </c>
      <c r="B57" s="87"/>
      <c r="C57" s="88">
        <f>'Lista de precios'!C21</f>
        <v>4775.625</v>
      </c>
      <c r="D57" s="98">
        <f t="shared" si="1"/>
        <v>0</v>
      </c>
      <c r="E57" s="100"/>
      <c r="F57" s="88">
        <f t="shared" si="2"/>
        <v>4775.625</v>
      </c>
      <c r="G57" s="89">
        <f t="shared" si="3"/>
        <v>0</v>
      </c>
      <c r="H57" s="90"/>
      <c r="I57" s="88">
        <f>'Lista de precios'!E21</f>
        <v>0</v>
      </c>
      <c r="J57" s="98">
        <f t="shared" si="4"/>
        <v>0</v>
      </c>
      <c r="K57" s="99"/>
      <c r="L57" s="88">
        <f t="shared" si="5"/>
        <v>0</v>
      </c>
      <c r="M57" s="89">
        <f t="shared" si="6"/>
        <v>0</v>
      </c>
      <c r="N57" s="90"/>
      <c r="O57" s="88">
        <f>'Lista de precios'!G21</f>
        <v>0</v>
      </c>
      <c r="P57" s="98">
        <f t="shared" si="7"/>
        <v>0</v>
      </c>
      <c r="Q57" s="99"/>
      <c r="R57" s="88">
        <f t="shared" si="8"/>
        <v>0</v>
      </c>
      <c r="S57" s="89">
        <f t="shared" si="9"/>
        <v>0</v>
      </c>
      <c r="T57" s="90"/>
      <c r="U57" s="88">
        <f>'Lista de precios'!I21</f>
        <v>0</v>
      </c>
      <c r="V57" s="98">
        <f t="shared" si="10"/>
        <v>0</v>
      </c>
      <c r="W57" s="99"/>
      <c r="X57" s="88">
        <f t="shared" si="11"/>
        <v>0</v>
      </c>
      <c r="Y57" s="89">
        <f t="shared" si="12"/>
        <v>0</v>
      </c>
      <c r="Z57" s="90"/>
      <c r="AA57" s="88">
        <f>'Lista de precios'!K21</f>
        <v>0</v>
      </c>
      <c r="AB57" s="98">
        <f t="shared" si="13"/>
        <v>0</v>
      </c>
      <c r="AC57" s="99"/>
      <c r="AD57" s="88">
        <f t="shared" si="14"/>
        <v>0</v>
      </c>
      <c r="AE57" s="89">
        <f t="shared" si="15"/>
        <v>0</v>
      </c>
      <c r="AF57" s="90"/>
      <c r="AG57" s="88">
        <f>'Lista de precios'!M21</f>
        <v>0</v>
      </c>
      <c r="AH57" s="98">
        <f t="shared" si="16"/>
        <v>0</v>
      </c>
      <c r="AI57" s="99"/>
      <c r="AJ57" s="88">
        <f t="shared" si="17"/>
        <v>0</v>
      </c>
      <c r="AK57" s="89">
        <f t="shared" si="18"/>
        <v>0</v>
      </c>
    </row>
    <row r="58" spans="1:37" ht="15.75" customHeight="1">
      <c r="A58" s="86" t="s">
        <v>33</v>
      </c>
      <c r="B58" s="87"/>
      <c r="C58" s="88">
        <f>'Lista de precios'!C22</f>
        <v>4775.625</v>
      </c>
      <c r="D58" s="98">
        <f t="shared" si="1"/>
        <v>0</v>
      </c>
      <c r="E58" s="100"/>
      <c r="F58" s="88">
        <f t="shared" si="2"/>
        <v>4775.625</v>
      </c>
      <c r="G58" s="89">
        <f t="shared" si="3"/>
        <v>0</v>
      </c>
      <c r="H58" s="90"/>
      <c r="I58" s="88">
        <f>'Lista de precios'!E22</f>
        <v>0</v>
      </c>
      <c r="J58" s="98">
        <f t="shared" si="4"/>
        <v>0</v>
      </c>
      <c r="K58" s="99"/>
      <c r="L58" s="88">
        <f t="shared" si="5"/>
        <v>0</v>
      </c>
      <c r="M58" s="89">
        <f t="shared" si="6"/>
        <v>0</v>
      </c>
      <c r="N58" s="90"/>
      <c r="O58" s="88">
        <f>'Lista de precios'!G22</f>
        <v>0</v>
      </c>
      <c r="P58" s="98">
        <f t="shared" si="7"/>
        <v>0</v>
      </c>
      <c r="Q58" s="99"/>
      <c r="R58" s="88">
        <f t="shared" si="8"/>
        <v>0</v>
      </c>
      <c r="S58" s="89">
        <f t="shared" si="9"/>
        <v>0</v>
      </c>
      <c r="T58" s="90"/>
      <c r="U58" s="88">
        <f>'Lista de precios'!I22</f>
        <v>0</v>
      </c>
      <c r="V58" s="98">
        <f t="shared" si="10"/>
        <v>0</v>
      </c>
      <c r="W58" s="99"/>
      <c r="X58" s="88">
        <f t="shared" si="11"/>
        <v>0</v>
      </c>
      <c r="Y58" s="89">
        <f t="shared" si="12"/>
        <v>0</v>
      </c>
      <c r="Z58" s="90"/>
      <c r="AA58" s="88">
        <f>'Lista de precios'!K22</f>
        <v>0</v>
      </c>
      <c r="AB58" s="98">
        <f t="shared" si="13"/>
        <v>0</v>
      </c>
      <c r="AC58" s="99"/>
      <c r="AD58" s="88">
        <f t="shared" si="14"/>
        <v>0</v>
      </c>
      <c r="AE58" s="89">
        <f t="shared" si="15"/>
        <v>0</v>
      </c>
      <c r="AF58" s="90"/>
      <c r="AG58" s="88">
        <f>'Lista de precios'!M22</f>
        <v>0</v>
      </c>
      <c r="AH58" s="98">
        <f t="shared" si="16"/>
        <v>0</v>
      </c>
      <c r="AI58" s="99"/>
      <c r="AJ58" s="88">
        <f t="shared" si="17"/>
        <v>0</v>
      </c>
      <c r="AK58" s="89">
        <f t="shared" si="18"/>
        <v>0</v>
      </c>
    </row>
    <row r="59" spans="1:37" ht="15.75" customHeight="1">
      <c r="A59" s="86" t="s">
        <v>34</v>
      </c>
      <c r="B59" s="87"/>
      <c r="C59" s="88">
        <f>'Lista de precios'!C23</f>
        <v>4775.625</v>
      </c>
      <c r="D59" s="98">
        <f t="shared" si="1"/>
        <v>0</v>
      </c>
      <c r="E59" s="100"/>
      <c r="F59" s="88">
        <f t="shared" si="2"/>
        <v>4775.625</v>
      </c>
      <c r="G59" s="89">
        <f t="shared" si="3"/>
        <v>0</v>
      </c>
      <c r="H59" s="87"/>
      <c r="I59" s="88">
        <f>'Lista de precios'!E23</f>
        <v>0</v>
      </c>
      <c r="J59" s="98">
        <f t="shared" si="4"/>
        <v>0</v>
      </c>
      <c r="K59" s="100"/>
      <c r="L59" s="88">
        <f t="shared" si="5"/>
        <v>0</v>
      </c>
      <c r="M59" s="89">
        <f t="shared" si="6"/>
        <v>0</v>
      </c>
      <c r="N59" s="87"/>
      <c r="O59" s="88">
        <f>'Lista de precios'!G23</f>
        <v>0</v>
      </c>
      <c r="P59" s="98">
        <f t="shared" si="7"/>
        <v>0</v>
      </c>
      <c r="Q59" s="100"/>
      <c r="R59" s="88">
        <f t="shared" si="8"/>
        <v>0</v>
      </c>
      <c r="S59" s="89">
        <f t="shared" si="9"/>
        <v>0</v>
      </c>
      <c r="T59" s="87"/>
      <c r="U59" s="88">
        <f>'Lista de precios'!I23</f>
        <v>0</v>
      </c>
      <c r="V59" s="98">
        <f t="shared" si="10"/>
        <v>0</v>
      </c>
      <c r="W59" s="100"/>
      <c r="X59" s="88">
        <f t="shared" si="11"/>
        <v>0</v>
      </c>
      <c r="Y59" s="89">
        <f t="shared" si="12"/>
        <v>0</v>
      </c>
      <c r="Z59" s="87"/>
      <c r="AA59" s="88">
        <f>'Lista de precios'!K23</f>
        <v>0</v>
      </c>
      <c r="AB59" s="98">
        <f t="shared" si="13"/>
        <v>0</v>
      </c>
      <c r="AC59" s="100"/>
      <c r="AD59" s="88">
        <f t="shared" si="14"/>
        <v>0</v>
      </c>
      <c r="AE59" s="89">
        <f t="shared" si="15"/>
        <v>0</v>
      </c>
      <c r="AF59" s="87"/>
      <c r="AG59" s="88">
        <f>'Lista de precios'!M23</f>
        <v>0</v>
      </c>
      <c r="AH59" s="98">
        <f t="shared" si="16"/>
        <v>0</v>
      </c>
      <c r="AI59" s="100"/>
      <c r="AJ59" s="88">
        <f t="shared" si="17"/>
        <v>0</v>
      </c>
      <c r="AK59" s="89">
        <f t="shared" si="18"/>
        <v>0</v>
      </c>
    </row>
    <row r="60" spans="1:37" ht="15.75" customHeight="1">
      <c r="A60" s="86" t="s">
        <v>35</v>
      </c>
      <c r="B60" s="87"/>
      <c r="C60" s="88">
        <f>'Lista de precios'!C24</f>
        <v>4775.625</v>
      </c>
      <c r="D60" s="98">
        <f t="shared" si="1"/>
        <v>0</v>
      </c>
      <c r="E60" s="100"/>
      <c r="F60" s="88">
        <f t="shared" si="2"/>
        <v>4775.625</v>
      </c>
      <c r="G60" s="89">
        <f t="shared" si="3"/>
        <v>0</v>
      </c>
      <c r="H60" s="87"/>
      <c r="I60" s="88">
        <f>'Lista de precios'!E24</f>
        <v>0</v>
      </c>
      <c r="J60" s="98">
        <f t="shared" si="4"/>
        <v>0</v>
      </c>
      <c r="K60" s="100"/>
      <c r="L60" s="88">
        <f t="shared" si="5"/>
        <v>0</v>
      </c>
      <c r="M60" s="89">
        <f t="shared" si="6"/>
        <v>0</v>
      </c>
      <c r="N60" s="87"/>
      <c r="O60" s="88">
        <f>'Lista de precios'!G24</f>
        <v>0</v>
      </c>
      <c r="P60" s="98">
        <f t="shared" si="7"/>
        <v>0</v>
      </c>
      <c r="Q60" s="100"/>
      <c r="R60" s="88">
        <f t="shared" si="8"/>
        <v>0</v>
      </c>
      <c r="S60" s="89">
        <f t="shared" si="9"/>
        <v>0</v>
      </c>
      <c r="T60" s="87"/>
      <c r="U60" s="88">
        <f>'Lista de precios'!I24</f>
        <v>0</v>
      </c>
      <c r="V60" s="98">
        <f t="shared" si="10"/>
        <v>0</v>
      </c>
      <c r="W60" s="100"/>
      <c r="X60" s="88">
        <f t="shared" si="11"/>
        <v>0</v>
      </c>
      <c r="Y60" s="89">
        <f t="shared" si="12"/>
        <v>0</v>
      </c>
      <c r="Z60" s="87"/>
      <c r="AA60" s="88">
        <f>'Lista de precios'!K24</f>
        <v>0</v>
      </c>
      <c r="AB60" s="98">
        <f t="shared" si="13"/>
        <v>0</v>
      </c>
      <c r="AC60" s="100"/>
      <c r="AD60" s="88">
        <f t="shared" si="14"/>
        <v>0</v>
      </c>
      <c r="AE60" s="89">
        <f t="shared" si="15"/>
        <v>0</v>
      </c>
      <c r="AF60" s="87"/>
      <c r="AG60" s="88">
        <f>'Lista de precios'!M24</f>
        <v>0</v>
      </c>
      <c r="AH60" s="98">
        <f t="shared" si="16"/>
        <v>0</v>
      </c>
      <c r="AI60" s="100"/>
      <c r="AJ60" s="88">
        <f t="shared" si="17"/>
        <v>0</v>
      </c>
      <c r="AK60" s="89">
        <f t="shared" si="18"/>
        <v>0</v>
      </c>
    </row>
    <row r="61" spans="1:37" ht="15.75" customHeight="1">
      <c r="A61" s="86" t="s">
        <v>36</v>
      </c>
      <c r="B61" s="87"/>
      <c r="C61" s="88">
        <f>'Lista de precios'!C25</f>
        <v>1379.625</v>
      </c>
      <c r="D61" s="98">
        <f t="shared" si="1"/>
        <v>0</v>
      </c>
      <c r="E61" s="100"/>
      <c r="F61" s="88">
        <f t="shared" si="2"/>
        <v>1379.625</v>
      </c>
      <c r="G61" s="89">
        <f t="shared" si="3"/>
        <v>0</v>
      </c>
      <c r="H61" s="87"/>
      <c r="I61" s="88">
        <f>'Lista de precios'!E25</f>
        <v>0</v>
      </c>
      <c r="J61" s="98">
        <f t="shared" si="4"/>
        <v>0</v>
      </c>
      <c r="K61" s="100"/>
      <c r="L61" s="88">
        <f t="shared" si="5"/>
        <v>0</v>
      </c>
      <c r="M61" s="89">
        <f t="shared" si="6"/>
        <v>0</v>
      </c>
      <c r="N61" s="90"/>
      <c r="O61" s="88">
        <f>'Lista de precios'!G25</f>
        <v>0</v>
      </c>
      <c r="P61" s="98">
        <f t="shared" si="7"/>
        <v>0</v>
      </c>
      <c r="Q61" s="100"/>
      <c r="R61" s="88">
        <f t="shared" si="8"/>
        <v>0</v>
      </c>
      <c r="S61" s="89">
        <f t="shared" si="9"/>
        <v>0</v>
      </c>
      <c r="T61" s="90"/>
      <c r="U61" s="88">
        <f>'Lista de precios'!I25</f>
        <v>0</v>
      </c>
      <c r="V61" s="98">
        <f t="shared" si="10"/>
        <v>0</v>
      </c>
      <c r="W61" s="100"/>
      <c r="X61" s="88">
        <f t="shared" si="11"/>
        <v>0</v>
      </c>
      <c r="Y61" s="89">
        <f t="shared" si="12"/>
        <v>0</v>
      </c>
      <c r="Z61" s="90"/>
      <c r="AA61" s="88">
        <f>'Lista de precios'!K25</f>
        <v>0</v>
      </c>
      <c r="AB61" s="98">
        <f t="shared" si="13"/>
        <v>0</v>
      </c>
      <c r="AC61" s="100"/>
      <c r="AD61" s="88">
        <f t="shared" si="14"/>
        <v>0</v>
      </c>
      <c r="AE61" s="89">
        <f t="shared" si="15"/>
        <v>0</v>
      </c>
      <c r="AF61" s="90"/>
      <c r="AG61" s="88">
        <f>'Lista de precios'!M25</f>
        <v>0</v>
      </c>
      <c r="AH61" s="98">
        <f t="shared" si="16"/>
        <v>0</v>
      </c>
      <c r="AI61" s="100"/>
      <c r="AJ61" s="88">
        <f t="shared" si="17"/>
        <v>0</v>
      </c>
      <c r="AK61" s="89">
        <f t="shared" si="18"/>
        <v>0</v>
      </c>
    </row>
    <row r="62" spans="1:37" ht="15.75" customHeight="1">
      <c r="A62" s="86" t="s">
        <v>37</v>
      </c>
      <c r="B62" s="87"/>
      <c r="C62" s="88">
        <f>'Lista de precios'!C26</f>
        <v>2568.2249999999999</v>
      </c>
      <c r="D62" s="89">
        <f t="shared" si="1"/>
        <v>0</v>
      </c>
      <c r="E62" s="87"/>
      <c r="F62" s="88">
        <f t="shared" si="2"/>
        <v>2568.2249999999999</v>
      </c>
      <c r="G62" s="89">
        <f t="shared" si="3"/>
        <v>0</v>
      </c>
      <c r="H62" s="87"/>
      <c r="I62" s="88">
        <f>'Lista de precios'!E26</f>
        <v>0</v>
      </c>
      <c r="J62" s="89">
        <f t="shared" si="4"/>
        <v>0</v>
      </c>
      <c r="K62" s="87"/>
      <c r="L62" s="88">
        <f t="shared" si="5"/>
        <v>0</v>
      </c>
      <c r="M62" s="89">
        <f t="shared" si="6"/>
        <v>0</v>
      </c>
      <c r="N62" s="87"/>
      <c r="O62" s="88">
        <f>'Lista de precios'!G26</f>
        <v>0</v>
      </c>
      <c r="P62" s="89">
        <f t="shared" si="7"/>
        <v>0</v>
      </c>
      <c r="Q62" s="87"/>
      <c r="R62" s="88">
        <f t="shared" si="8"/>
        <v>0</v>
      </c>
      <c r="S62" s="89">
        <f t="shared" si="9"/>
        <v>0</v>
      </c>
      <c r="T62" s="87"/>
      <c r="U62" s="88">
        <f>'Lista de precios'!I26</f>
        <v>0</v>
      </c>
      <c r="V62" s="89">
        <f t="shared" si="10"/>
        <v>0</v>
      </c>
      <c r="W62" s="87"/>
      <c r="X62" s="88">
        <f t="shared" si="11"/>
        <v>0</v>
      </c>
      <c r="Y62" s="89">
        <f t="shared" si="12"/>
        <v>0</v>
      </c>
      <c r="Z62" s="87"/>
      <c r="AA62" s="88">
        <f>'Lista de precios'!K26</f>
        <v>0</v>
      </c>
      <c r="AB62" s="89">
        <f t="shared" si="13"/>
        <v>0</v>
      </c>
      <c r="AC62" s="87"/>
      <c r="AD62" s="88">
        <f t="shared" si="14"/>
        <v>0</v>
      </c>
      <c r="AE62" s="89">
        <f t="shared" si="15"/>
        <v>0</v>
      </c>
      <c r="AF62" s="87"/>
      <c r="AG62" s="88">
        <f>'Lista de precios'!M26</f>
        <v>0</v>
      </c>
      <c r="AH62" s="89">
        <f t="shared" si="16"/>
        <v>0</v>
      </c>
      <c r="AI62" s="87"/>
      <c r="AJ62" s="88">
        <f t="shared" si="17"/>
        <v>0</v>
      </c>
      <c r="AK62" s="89">
        <f t="shared" si="18"/>
        <v>0</v>
      </c>
    </row>
    <row r="63" spans="1:37" ht="15.75" customHeight="1">
      <c r="A63" s="86" t="s">
        <v>38</v>
      </c>
      <c r="B63" s="87"/>
      <c r="C63" s="88">
        <f>'Lista de precios'!C27</f>
        <v>51258.375</v>
      </c>
      <c r="D63" s="89">
        <f t="shared" si="1"/>
        <v>0</v>
      </c>
      <c r="E63" s="87"/>
      <c r="F63" s="88">
        <f t="shared" si="2"/>
        <v>51258.375</v>
      </c>
      <c r="G63" s="89">
        <f t="shared" si="3"/>
        <v>0</v>
      </c>
      <c r="H63" s="87"/>
      <c r="I63" s="88">
        <f>'Lista de precios'!E27</f>
        <v>0</v>
      </c>
      <c r="J63" s="89">
        <f t="shared" si="4"/>
        <v>0</v>
      </c>
      <c r="K63" s="87"/>
      <c r="L63" s="88">
        <f t="shared" si="5"/>
        <v>0</v>
      </c>
      <c r="M63" s="89">
        <f t="shared" si="6"/>
        <v>0</v>
      </c>
      <c r="N63" s="87"/>
      <c r="O63" s="88">
        <f>'Lista de precios'!G27</f>
        <v>0</v>
      </c>
      <c r="P63" s="89">
        <f t="shared" si="7"/>
        <v>0</v>
      </c>
      <c r="Q63" s="87"/>
      <c r="R63" s="88">
        <f t="shared" si="8"/>
        <v>0</v>
      </c>
      <c r="S63" s="89">
        <f t="shared" si="9"/>
        <v>0</v>
      </c>
      <c r="T63" s="87"/>
      <c r="U63" s="88">
        <f>'Lista de precios'!I27</f>
        <v>0</v>
      </c>
      <c r="V63" s="89">
        <f t="shared" si="10"/>
        <v>0</v>
      </c>
      <c r="W63" s="87"/>
      <c r="X63" s="88">
        <f t="shared" si="11"/>
        <v>0</v>
      </c>
      <c r="Y63" s="89">
        <f t="shared" si="12"/>
        <v>0</v>
      </c>
      <c r="Z63" s="87"/>
      <c r="AA63" s="88">
        <f>'Lista de precios'!K27</f>
        <v>0</v>
      </c>
      <c r="AB63" s="89">
        <f t="shared" si="13"/>
        <v>0</v>
      </c>
      <c r="AC63" s="87"/>
      <c r="AD63" s="88">
        <f t="shared" si="14"/>
        <v>0</v>
      </c>
      <c r="AE63" s="89">
        <f t="shared" si="15"/>
        <v>0</v>
      </c>
      <c r="AF63" s="87"/>
      <c r="AG63" s="88">
        <f>'Lista de precios'!M27</f>
        <v>0</v>
      </c>
      <c r="AH63" s="89">
        <f t="shared" si="16"/>
        <v>0</v>
      </c>
      <c r="AI63" s="87"/>
      <c r="AJ63" s="88">
        <f t="shared" si="17"/>
        <v>0</v>
      </c>
      <c r="AK63" s="89">
        <f t="shared" si="18"/>
        <v>0</v>
      </c>
    </row>
    <row r="64" spans="1:37" ht="15.75" customHeight="1">
      <c r="A64" s="86" t="s">
        <v>39</v>
      </c>
      <c r="B64" s="87"/>
      <c r="C64" s="88">
        <f>'Lista de precios'!C28</f>
        <v>700.42500000000007</v>
      </c>
      <c r="D64" s="89">
        <f t="shared" si="1"/>
        <v>0</v>
      </c>
      <c r="E64" s="87"/>
      <c r="F64" s="88">
        <f t="shared" si="2"/>
        <v>700.42500000000007</v>
      </c>
      <c r="G64" s="89">
        <f t="shared" si="3"/>
        <v>0</v>
      </c>
      <c r="H64" s="87"/>
      <c r="I64" s="88">
        <f>'Lista de precios'!E28</f>
        <v>0</v>
      </c>
      <c r="J64" s="89">
        <f t="shared" si="4"/>
        <v>0</v>
      </c>
      <c r="K64" s="87"/>
      <c r="L64" s="88">
        <f t="shared" si="5"/>
        <v>0</v>
      </c>
      <c r="M64" s="89">
        <f t="shared" si="6"/>
        <v>0</v>
      </c>
      <c r="N64" s="87"/>
      <c r="O64" s="88">
        <f>'Lista de precios'!G28</f>
        <v>0</v>
      </c>
      <c r="P64" s="89">
        <f t="shared" si="7"/>
        <v>0</v>
      </c>
      <c r="Q64" s="87"/>
      <c r="R64" s="88">
        <f t="shared" si="8"/>
        <v>0</v>
      </c>
      <c r="S64" s="89">
        <f t="shared" si="9"/>
        <v>0</v>
      </c>
      <c r="T64" s="87"/>
      <c r="U64" s="88">
        <f>'Lista de precios'!I28</f>
        <v>0</v>
      </c>
      <c r="V64" s="89">
        <f t="shared" si="10"/>
        <v>0</v>
      </c>
      <c r="W64" s="87"/>
      <c r="X64" s="88">
        <f t="shared" si="11"/>
        <v>0</v>
      </c>
      <c r="Y64" s="89">
        <f t="shared" si="12"/>
        <v>0</v>
      </c>
      <c r="Z64" s="87"/>
      <c r="AA64" s="88">
        <f>'Lista de precios'!K28</f>
        <v>0</v>
      </c>
      <c r="AB64" s="89">
        <f t="shared" si="13"/>
        <v>0</v>
      </c>
      <c r="AC64" s="87"/>
      <c r="AD64" s="88">
        <f t="shared" si="14"/>
        <v>0</v>
      </c>
      <c r="AE64" s="89">
        <f t="shared" si="15"/>
        <v>0</v>
      </c>
      <c r="AF64" s="87"/>
      <c r="AG64" s="88">
        <f>'Lista de precios'!M28</f>
        <v>0</v>
      </c>
      <c r="AH64" s="89">
        <f t="shared" si="16"/>
        <v>0</v>
      </c>
      <c r="AI64" s="87"/>
      <c r="AJ64" s="88">
        <f t="shared" si="17"/>
        <v>0</v>
      </c>
      <c r="AK64" s="89">
        <f t="shared" si="18"/>
        <v>0</v>
      </c>
    </row>
    <row r="65" spans="1:37" ht="15.75" customHeight="1">
      <c r="A65" s="86" t="s">
        <v>40</v>
      </c>
      <c r="B65" s="87"/>
      <c r="C65" s="88">
        <f>'Lista de precios'!C29</f>
        <v>26000.625</v>
      </c>
      <c r="D65" s="89">
        <f t="shared" si="1"/>
        <v>0</v>
      </c>
      <c r="E65" s="87"/>
      <c r="F65" s="88">
        <f t="shared" si="2"/>
        <v>26000.625</v>
      </c>
      <c r="G65" s="89">
        <f t="shared" si="3"/>
        <v>0</v>
      </c>
      <c r="H65" s="87"/>
      <c r="I65" s="88">
        <f>'Lista de precios'!E29</f>
        <v>0</v>
      </c>
      <c r="J65" s="89">
        <f t="shared" si="4"/>
        <v>0</v>
      </c>
      <c r="K65" s="87"/>
      <c r="L65" s="88">
        <f t="shared" si="5"/>
        <v>0</v>
      </c>
      <c r="M65" s="89">
        <f t="shared" si="6"/>
        <v>0</v>
      </c>
      <c r="N65" s="87"/>
      <c r="O65" s="88">
        <f>'Lista de precios'!G29</f>
        <v>0</v>
      </c>
      <c r="P65" s="89">
        <f t="shared" si="7"/>
        <v>0</v>
      </c>
      <c r="Q65" s="87"/>
      <c r="R65" s="88">
        <f t="shared" si="8"/>
        <v>0</v>
      </c>
      <c r="S65" s="89">
        <f t="shared" si="9"/>
        <v>0</v>
      </c>
      <c r="T65" s="87"/>
      <c r="U65" s="88">
        <f>'Lista de precios'!I29</f>
        <v>0</v>
      </c>
      <c r="V65" s="89">
        <f t="shared" si="10"/>
        <v>0</v>
      </c>
      <c r="W65" s="87"/>
      <c r="X65" s="88">
        <f t="shared" si="11"/>
        <v>0</v>
      </c>
      <c r="Y65" s="89">
        <f t="shared" si="12"/>
        <v>0</v>
      </c>
      <c r="Z65" s="87"/>
      <c r="AA65" s="88">
        <f>'Lista de precios'!K29</f>
        <v>0</v>
      </c>
      <c r="AB65" s="89">
        <f t="shared" si="13"/>
        <v>0</v>
      </c>
      <c r="AC65" s="87"/>
      <c r="AD65" s="88">
        <f t="shared" si="14"/>
        <v>0</v>
      </c>
      <c r="AE65" s="89">
        <f t="shared" si="15"/>
        <v>0</v>
      </c>
      <c r="AF65" s="87"/>
      <c r="AG65" s="88">
        <f>'Lista de precios'!M29</f>
        <v>0</v>
      </c>
      <c r="AH65" s="89">
        <f t="shared" si="16"/>
        <v>0</v>
      </c>
      <c r="AI65" s="87"/>
      <c r="AJ65" s="88">
        <f t="shared" si="17"/>
        <v>0</v>
      </c>
      <c r="AK65" s="89">
        <f t="shared" si="18"/>
        <v>0</v>
      </c>
    </row>
    <row r="66" spans="1:37" ht="15.75" customHeight="1">
      <c r="A66" s="324" t="s">
        <v>41</v>
      </c>
      <c r="B66" s="87"/>
      <c r="C66" s="88">
        <f>'Lista de precios'!C30</f>
        <v>711.03750000000002</v>
      </c>
      <c r="D66" s="89">
        <f t="shared" si="1"/>
        <v>0</v>
      </c>
      <c r="E66" s="87"/>
      <c r="F66" s="88">
        <f t="shared" si="2"/>
        <v>711.03750000000002</v>
      </c>
      <c r="G66" s="89">
        <f t="shared" si="3"/>
        <v>0</v>
      </c>
      <c r="H66" s="87"/>
      <c r="I66" s="88">
        <f>'Lista de precios'!E30</f>
        <v>0</v>
      </c>
      <c r="J66" s="89"/>
      <c r="K66" s="87"/>
      <c r="L66" s="88">
        <f t="shared" si="5"/>
        <v>0</v>
      </c>
      <c r="M66" s="89"/>
      <c r="N66" s="87"/>
      <c r="O66" s="88">
        <f>'Lista de precios'!G30</f>
        <v>0</v>
      </c>
      <c r="P66" s="89"/>
      <c r="Q66" s="87"/>
      <c r="R66" s="88">
        <f t="shared" si="8"/>
        <v>0</v>
      </c>
      <c r="S66" s="89"/>
      <c r="T66" s="87"/>
      <c r="U66" s="88">
        <f>'Lista de precios'!I30</f>
        <v>0</v>
      </c>
      <c r="V66" s="89"/>
      <c r="W66" s="87"/>
      <c r="X66" s="88">
        <f t="shared" si="11"/>
        <v>0</v>
      </c>
      <c r="Y66" s="89"/>
      <c r="Z66" s="87"/>
      <c r="AA66" s="88">
        <f>'Lista de precios'!K30</f>
        <v>0</v>
      </c>
      <c r="AB66" s="89"/>
      <c r="AC66" s="87"/>
      <c r="AD66" s="88">
        <f t="shared" si="14"/>
        <v>0</v>
      </c>
      <c r="AE66" s="89"/>
      <c r="AF66" s="87"/>
      <c r="AG66" s="88">
        <f>'Lista de precios'!M30</f>
        <v>0</v>
      </c>
      <c r="AH66" s="89"/>
      <c r="AI66" s="87"/>
      <c r="AJ66" s="88">
        <f t="shared" si="17"/>
        <v>0</v>
      </c>
      <c r="AK66" s="89"/>
    </row>
    <row r="67" spans="1:37" ht="15.75" customHeight="1">
      <c r="A67" s="325" t="s">
        <v>42</v>
      </c>
      <c r="B67" s="108"/>
      <c r="C67" s="88">
        <f>'Lista de precios'!C31</f>
        <v>849</v>
      </c>
      <c r="D67" s="89">
        <f t="shared" si="1"/>
        <v>0</v>
      </c>
      <c r="E67" s="108"/>
      <c r="F67" s="88">
        <f t="shared" si="2"/>
        <v>849</v>
      </c>
      <c r="G67" s="89">
        <f t="shared" si="3"/>
        <v>0</v>
      </c>
      <c r="H67" s="108"/>
      <c r="I67" s="104"/>
      <c r="J67" s="105"/>
      <c r="K67" s="108"/>
      <c r="L67" s="104"/>
      <c r="M67" s="105"/>
      <c r="N67" s="108"/>
      <c r="O67" s="88"/>
      <c r="P67" s="105"/>
      <c r="Q67" s="108"/>
      <c r="R67" s="88"/>
      <c r="S67" s="105"/>
      <c r="T67" s="108"/>
      <c r="U67" s="88"/>
      <c r="V67" s="105"/>
      <c r="W67" s="108"/>
      <c r="X67" s="88"/>
      <c r="Y67" s="105"/>
      <c r="Z67" s="108"/>
      <c r="AA67" s="88"/>
      <c r="AB67" s="105"/>
      <c r="AC67" s="108"/>
      <c r="AD67" s="88"/>
      <c r="AE67" s="105"/>
      <c r="AF67" s="108"/>
      <c r="AG67" s="88"/>
      <c r="AH67" s="105"/>
      <c r="AI67" s="108"/>
      <c r="AJ67" s="88"/>
      <c r="AK67" s="105"/>
    </row>
    <row r="68" spans="1:37" ht="15.75" customHeight="1">
      <c r="A68" s="326" t="s">
        <v>43</v>
      </c>
      <c r="B68" s="108"/>
      <c r="C68" s="88">
        <f>'Lista de precios'!C32</f>
        <v>530.625</v>
      </c>
      <c r="D68" s="89">
        <f t="shared" si="1"/>
        <v>0</v>
      </c>
      <c r="E68" s="108"/>
      <c r="F68" s="88">
        <f t="shared" si="2"/>
        <v>530.625</v>
      </c>
      <c r="G68" s="89">
        <f t="shared" si="3"/>
        <v>0</v>
      </c>
      <c r="H68" s="108"/>
      <c r="I68" s="104"/>
      <c r="J68" s="105"/>
      <c r="K68" s="108"/>
      <c r="L68" s="104"/>
      <c r="M68" s="105"/>
      <c r="N68" s="108"/>
      <c r="O68" s="88"/>
      <c r="P68" s="105"/>
      <c r="Q68" s="108"/>
      <c r="R68" s="88"/>
      <c r="S68" s="105"/>
      <c r="T68" s="108"/>
      <c r="U68" s="88"/>
      <c r="V68" s="105"/>
      <c r="W68" s="108"/>
      <c r="X68" s="88"/>
      <c r="Y68" s="105"/>
      <c r="Z68" s="108"/>
      <c r="AA68" s="88"/>
      <c r="AB68" s="105"/>
      <c r="AC68" s="108"/>
      <c r="AD68" s="88"/>
      <c r="AE68" s="105"/>
      <c r="AF68" s="108"/>
      <c r="AG68" s="88"/>
      <c r="AH68" s="105"/>
      <c r="AI68" s="108"/>
      <c r="AJ68" s="88"/>
      <c r="AK68" s="105"/>
    </row>
    <row r="69" spans="1:37" ht="15.75" customHeight="1">
      <c r="A69" s="325" t="s">
        <v>44</v>
      </c>
      <c r="B69" s="108"/>
      <c r="C69" s="88">
        <f>'Lista de precios'!C33</f>
        <v>1061.25</v>
      </c>
      <c r="D69" s="89">
        <f t="shared" si="1"/>
        <v>0</v>
      </c>
      <c r="E69" s="108"/>
      <c r="F69" s="88">
        <f t="shared" si="2"/>
        <v>1061.25</v>
      </c>
      <c r="G69" s="89">
        <f t="shared" si="3"/>
        <v>0</v>
      </c>
      <c r="H69" s="108"/>
      <c r="I69" s="104"/>
      <c r="J69" s="105"/>
      <c r="K69" s="108"/>
      <c r="L69" s="104"/>
      <c r="M69" s="105"/>
      <c r="N69" s="108"/>
      <c r="O69" s="88"/>
      <c r="P69" s="105"/>
      <c r="Q69" s="108"/>
      <c r="R69" s="88"/>
      <c r="S69" s="105"/>
      <c r="T69" s="108"/>
      <c r="U69" s="88"/>
      <c r="V69" s="105"/>
      <c r="W69" s="108"/>
      <c r="X69" s="88"/>
      <c r="Y69" s="105"/>
      <c r="Z69" s="108"/>
      <c r="AA69" s="88"/>
      <c r="AB69" s="105"/>
      <c r="AC69" s="108"/>
      <c r="AD69" s="88"/>
      <c r="AE69" s="105"/>
      <c r="AF69" s="108"/>
      <c r="AG69" s="88"/>
      <c r="AH69" s="105"/>
      <c r="AI69" s="108"/>
      <c r="AJ69" s="88"/>
      <c r="AK69" s="105"/>
    </row>
    <row r="70" spans="1:37" ht="15.75" customHeight="1">
      <c r="A70" s="125" t="s">
        <v>147</v>
      </c>
      <c r="B70" s="108"/>
      <c r="C70" s="88">
        <f>'Lista de precios'!C34</f>
        <v>3576.4124999999999</v>
      </c>
      <c r="D70" s="89">
        <f t="shared" si="1"/>
        <v>0</v>
      </c>
      <c r="E70" s="108"/>
      <c r="F70" s="88">
        <f t="shared" si="2"/>
        <v>3576.4124999999999</v>
      </c>
      <c r="G70" s="89">
        <f t="shared" si="3"/>
        <v>0</v>
      </c>
      <c r="H70" s="108"/>
      <c r="I70" s="104"/>
      <c r="J70" s="105"/>
      <c r="K70" s="108"/>
      <c r="L70" s="104"/>
      <c r="M70" s="105"/>
      <c r="N70" s="108"/>
      <c r="O70" s="88"/>
      <c r="P70" s="105"/>
      <c r="Q70" s="108"/>
      <c r="R70" s="88"/>
      <c r="S70" s="105"/>
      <c r="T70" s="108"/>
      <c r="U70" s="88"/>
      <c r="V70" s="105"/>
      <c r="W70" s="108"/>
      <c r="X70" s="88"/>
      <c r="Y70" s="105"/>
      <c r="Z70" s="108"/>
      <c r="AA70" s="88"/>
      <c r="AB70" s="105"/>
      <c r="AC70" s="108"/>
      <c r="AD70" s="88"/>
      <c r="AE70" s="105"/>
      <c r="AF70" s="108"/>
      <c r="AG70" s="88"/>
      <c r="AH70" s="105"/>
      <c r="AI70" s="108"/>
      <c r="AJ70" s="88"/>
      <c r="AK70" s="105"/>
    </row>
    <row r="71" spans="1:37" ht="15.75" customHeight="1">
      <c r="A71" s="133" t="s">
        <v>96</v>
      </c>
      <c r="B71" s="134"/>
      <c r="C71" s="135"/>
      <c r="D71" s="236">
        <f>SUM(D43:D70)</f>
        <v>0</v>
      </c>
      <c r="E71" s="137"/>
      <c r="F71" s="88">
        <f t="shared" si="2"/>
        <v>0</v>
      </c>
      <c r="G71" s="237">
        <f>SUM(G43:G70)</f>
        <v>0</v>
      </c>
      <c r="H71" s="134"/>
      <c r="I71" s="135"/>
      <c r="J71" s="236">
        <f>SUM(J43:J66)</f>
        <v>0</v>
      </c>
      <c r="K71" s="137"/>
      <c r="L71" s="138"/>
      <c r="M71" s="237">
        <f>SUM(M43:M66)</f>
        <v>0</v>
      </c>
      <c r="N71" s="134"/>
      <c r="O71" s="88">
        <f>'Lista de precios'!G31</f>
        <v>0</v>
      </c>
      <c r="P71" s="236">
        <f>SUM(P43:P66)</f>
        <v>0</v>
      </c>
      <c r="Q71" s="137"/>
      <c r="R71" s="88">
        <f>O71</f>
        <v>0</v>
      </c>
      <c r="S71" s="237">
        <f>SUM(S43:S66)</f>
        <v>0</v>
      </c>
      <c r="T71" s="134"/>
      <c r="U71" s="88">
        <f>'Lista de precios'!M31</f>
        <v>0</v>
      </c>
      <c r="V71" s="236">
        <f>SUM(V43:V66)</f>
        <v>0</v>
      </c>
      <c r="W71" s="137"/>
      <c r="X71" s="88">
        <f>U71</f>
        <v>0</v>
      </c>
      <c r="Y71" s="237">
        <f>SUM(Y43:Y66)</f>
        <v>0</v>
      </c>
      <c r="Z71" s="134"/>
      <c r="AA71" s="88">
        <f>'Lista de precios'!S31</f>
        <v>0</v>
      </c>
      <c r="AB71" s="236">
        <f>SUM(AB43:AB66)</f>
        <v>0</v>
      </c>
      <c r="AC71" s="137"/>
      <c r="AD71" s="88">
        <f>AA71</f>
        <v>0</v>
      </c>
      <c r="AE71" s="237">
        <f>SUM(AE43:AE66)</f>
        <v>0</v>
      </c>
      <c r="AF71" s="134"/>
      <c r="AG71" s="88">
        <f>'Lista de precios'!Y31</f>
        <v>0</v>
      </c>
      <c r="AH71" s="236">
        <f>SUM(AH43:AH66)</f>
        <v>0</v>
      </c>
      <c r="AI71" s="137"/>
      <c r="AJ71" s="88">
        <f>AG71</f>
        <v>0</v>
      </c>
      <c r="AK71" s="237">
        <f>SUM(AK43:AK66)</f>
        <v>0</v>
      </c>
    </row>
    <row r="72" spans="1:37" ht="15.75" customHeight="1">
      <c r="A72" s="141" t="s">
        <v>97</v>
      </c>
      <c r="B72" s="456">
        <f>D71+G71</f>
        <v>0</v>
      </c>
      <c r="C72" s="413"/>
      <c r="D72" s="413"/>
      <c r="E72" s="413"/>
      <c r="F72" s="413"/>
      <c r="G72" s="401"/>
      <c r="H72" s="456">
        <f>J71+M71</f>
        <v>0</v>
      </c>
      <c r="I72" s="413"/>
      <c r="J72" s="413"/>
      <c r="K72" s="413"/>
      <c r="L72" s="413"/>
      <c r="M72" s="401"/>
      <c r="N72" s="456">
        <f>P71+S71</f>
        <v>0</v>
      </c>
      <c r="O72" s="413"/>
      <c r="P72" s="413"/>
      <c r="Q72" s="413"/>
      <c r="R72" s="413"/>
      <c r="S72" s="401"/>
      <c r="T72" s="456">
        <f>V71+Y71</f>
        <v>0</v>
      </c>
      <c r="U72" s="413"/>
      <c r="V72" s="413"/>
      <c r="W72" s="413"/>
      <c r="X72" s="413"/>
      <c r="Y72" s="401"/>
      <c r="Z72" s="456">
        <f>AB71+AE71</f>
        <v>0</v>
      </c>
      <c r="AA72" s="413"/>
      <c r="AB72" s="413"/>
      <c r="AC72" s="413"/>
      <c r="AD72" s="413"/>
      <c r="AE72" s="401"/>
      <c r="AF72" s="456">
        <f>AH71+AK71</f>
        <v>0</v>
      </c>
      <c r="AG72" s="413"/>
      <c r="AH72" s="413"/>
      <c r="AI72" s="413"/>
      <c r="AJ72" s="413"/>
      <c r="AK72" s="401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29" priority="1" operator="lessThan">
      <formula>0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Lista de precios</vt:lpstr>
      <vt:lpstr>DEUDA TOTAL</vt:lpstr>
      <vt:lpstr>CULTIVO</vt:lpstr>
      <vt:lpstr>AMBROGGIO</vt:lpstr>
      <vt:lpstr>BARRA</vt:lpstr>
      <vt:lpstr>BIGNANTE</vt:lpstr>
      <vt:lpstr>BISIG</vt:lpstr>
      <vt:lpstr>CARRIZO</vt:lpstr>
      <vt:lpstr>CONTIN</vt:lpstr>
      <vt:lpstr>DEGANO</vt:lpstr>
      <vt:lpstr>GALIANO</vt:lpstr>
      <vt:lpstr>GARBARINO</vt:lpstr>
      <vt:lpstr>GIL</vt:lpstr>
      <vt:lpstr>GUIDO</vt:lpstr>
      <vt:lpstr>IRAZOQUI</vt:lpstr>
      <vt:lpstr>LOPEZ</vt:lpstr>
      <vt:lpstr>MONTI</vt:lpstr>
      <vt:lpstr>PRUCCA</vt:lpstr>
      <vt:lpstr>SMANIA</vt:lpstr>
      <vt:lpstr>SOSA</vt:lpstr>
      <vt:lpstr>VALDEZ</vt:lpstr>
      <vt:lpstr>VILCAES</vt:lpstr>
      <vt:lpstr>OTROS</vt:lpstr>
      <vt:lpstr>MARIANI</vt:lpstr>
      <vt:lpstr>Nuevo Usuario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Ana</cp:lastModifiedBy>
  <dcterms:modified xsi:type="dcterms:W3CDTF">2025-04-01T18:22:00Z</dcterms:modified>
</cp:coreProperties>
</file>