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Lista de precios" sheetId="1" r:id="rId4"/>
    <sheet state="visible" name="Cálculo con horas de uso" sheetId="2" r:id="rId5"/>
    <sheet state="visible" name="DEUDA TOTAL" sheetId="3" r:id="rId6"/>
    <sheet state="visible" name="CULTIVO" sheetId="4" r:id="rId7"/>
    <sheet state="visible" name="AMBROGGIO" sheetId="5" r:id="rId8"/>
    <sheet state="visible" name="BARRA" sheetId="6" r:id="rId9"/>
    <sheet state="visible" name="BIGNANTE" sheetId="7" r:id="rId10"/>
    <sheet state="visible" name="BISIG" sheetId="8" r:id="rId11"/>
    <sheet state="visible" name="CARRIZO" sheetId="9" r:id="rId12"/>
    <sheet state="visible" name="CONTIN" sheetId="10" r:id="rId13"/>
    <sheet state="visible" name="DEGANO" sheetId="11" r:id="rId14"/>
    <sheet state="visible" name="GALIANO" sheetId="12" r:id="rId15"/>
    <sheet state="visible" name="GARBARINO" sheetId="13" r:id="rId16"/>
    <sheet state="visible" name="GIL" sheetId="14" r:id="rId17"/>
    <sheet state="visible" name="GUIDO" sheetId="15" r:id="rId18"/>
    <sheet state="visible" name="IRAZOQUI" sheetId="16" r:id="rId19"/>
    <sheet state="visible" name="LOPEZ" sheetId="17" r:id="rId20"/>
    <sheet state="visible" name="MONTI" sheetId="18" r:id="rId21"/>
    <sheet state="visible" name="PRUCCA" sheetId="19" r:id="rId22"/>
    <sheet state="visible" name="SMANIA" sheetId="20" r:id="rId23"/>
    <sheet state="visible" name="SOSA" sheetId="21" r:id="rId24"/>
    <sheet state="visible" name="VALDEZ" sheetId="22" r:id="rId25"/>
    <sheet state="visible" name="VILCAES" sheetId="23" r:id="rId26"/>
    <sheet state="visible" name="OTROS" sheetId="24" r:id="rId27"/>
    <sheet state="visible" name="MARIANI" sheetId="25" r:id="rId28"/>
    <sheet state="visible" name="Nuevo Usuario" sheetId="26" r:id="rId29"/>
  </sheets>
  <definedNames/>
  <calcPr/>
</workbook>
</file>

<file path=xl/sharedStrings.xml><?xml version="1.0" encoding="utf-8"?>
<sst xmlns="http://schemas.openxmlformats.org/spreadsheetml/2006/main" count="3303" uniqueCount="219">
  <si>
    <t>MATERIAL PROVISTO POR CULTIVO - PRECIOS</t>
  </si>
  <si>
    <t>Precio x Unidad - Año 2025</t>
  </si>
  <si>
    <t>Valor dolar BNA al cierre del bimestre</t>
  </si>
  <si>
    <t>Valor BNA al 28/02</t>
  </si>
  <si>
    <t>Valor BNA al 30/04</t>
  </si>
  <si>
    <t>Valor BNA al 30/06</t>
  </si>
  <si>
    <t>Valor BNA al 31/08</t>
  </si>
  <si>
    <t>Valor BNA al 31/10</t>
  </si>
  <si>
    <t>Valor BNA al 31/12</t>
  </si>
  <si>
    <t xml:space="preserve">Insumos </t>
  </si>
  <si>
    <t>Ene/Feb</t>
  </si>
  <si>
    <t>Mar/Abr</t>
  </si>
  <si>
    <t>May/Jun</t>
  </si>
  <si>
    <t>Jul/Ago</t>
  </si>
  <si>
    <t>Sep/Oct</t>
  </si>
  <si>
    <t>Nov/Dic</t>
  </si>
  <si>
    <t>US$</t>
  </si>
  <si>
    <t>$</t>
  </si>
  <si>
    <t>C35</t>
  </si>
  <si>
    <t>C60</t>
  </si>
  <si>
    <t>C100</t>
  </si>
  <si>
    <t>M6</t>
  </si>
  <si>
    <t>M24</t>
  </si>
  <si>
    <t>M96</t>
  </si>
  <si>
    <t>T15</t>
  </si>
  <si>
    <t>T50</t>
  </si>
  <si>
    <t>F25</t>
  </si>
  <si>
    <t>F75</t>
  </si>
  <si>
    <t>CRIO</t>
  </si>
  <si>
    <t>Filtros</t>
  </si>
  <si>
    <t>Cubres</t>
  </si>
  <si>
    <t>Pip. Nuevas</t>
  </si>
  <si>
    <t>DMEM</t>
  </si>
  <si>
    <t>SFB Unidad 10 ml</t>
  </si>
  <si>
    <t>HS</t>
  </si>
  <si>
    <t>CALF</t>
  </si>
  <si>
    <t>TRIPS.</t>
  </si>
  <si>
    <t>POLY</t>
  </si>
  <si>
    <t>Poly 1 mg</t>
  </si>
  <si>
    <t>Jeringas</t>
  </si>
  <si>
    <t>Suero GIBCO Unidad 5 ml</t>
  </si>
  <si>
    <t>Glutamina (1ml)</t>
  </si>
  <si>
    <t>DMSO (1ML)</t>
  </si>
  <si>
    <t>ATB 1ML (100X)</t>
  </si>
  <si>
    <t>CMF (50ML)</t>
  </si>
  <si>
    <t>Glutamina (5ml)</t>
  </si>
  <si>
    <t>GRUPO</t>
  </si>
  <si>
    <t>Total horas ABRIL</t>
  </si>
  <si>
    <t>porcentaje de uso</t>
  </si>
  <si>
    <t>Total horas Marzo</t>
  </si>
  <si>
    <t>Total bimestre</t>
  </si>
  <si>
    <t>Porcentaje total del bimestre</t>
  </si>
  <si>
    <t>Gasto total de cultivo</t>
  </si>
  <si>
    <t>Gasto en función de horas</t>
  </si>
  <si>
    <t>Gastos en función de material</t>
  </si>
  <si>
    <t>AMBROGIO</t>
  </si>
  <si>
    <t>BARRA</t>
  </si>
  <si>
    <t>BIGNANTE</t>
  </si>
  <si>
    <t>BISIG</t>
  </si>
  <si>
    <t>CARRIZO</t>
  </si>
  <si>
    <t>CONTIN</t>
  </si>
  <si>
    <t>DEGANO</t>
  </si>
  <si>
    <t>GALIANO</t>
  </si>
  <si>
    <t>GARBARINO</t>
  </si>
  <si>
    <t>GIL</t>
  </si>
  <si>
    <t xml:space="preserve">GUIDO </t>
  </si>
  <si>
    <t>IRAZOQUI</t>
  </si>
  <si>
    <t>LOPEZ</t>
  </si>
  <si>
    <t>MONTI</t>
  </si>
  <si>
    <t>PRUCCA</t>
  </si>
  <si>
    <t>SMANIA</t>
  </si>
  <si>
    <t>SOSA</t>
  </si>
  <si>
    <t>Valdez</t>
  </si>
  <si>
    <t>VILCAES</t>
  </si>
  <si>
    <t>total horas</t>
  </si>
  <si>
    <t>DEUDA POR GRUPO</t>
  </si>
  <si>
    <t>Ambroggio</t>
  </si>
  <si>
    <t>Barra</t>
  </si>
  <si>
    <t>Bignante</t>
  </si>
  <si>
    <t>Bisig</t>
  </si>
  <si>
    <t>Carrizo</t>
  </si>
  <si>
    <t>Contín</t>
  </si>
  <si>
    <t>Degano</t>
  </si>
  <si>
    <t>Galiano</t>
  </si>
  <si>
    <t>Garbarino</t>
  </si>
  <si>
    <t>Gil</t>
  </si>
  <si>
    <t>Guido</t>
  </si>
  <si>
    <t>Irazoqui</t>
  </si>
  <si>
    <t>López</t>
  </si>
  <si>
    <t>Monti</t>
  </si>
  <si>
    <t>Prucca</t>
  </si>
  <si>
    <t>Smania</t>
  </si>
  <si>
    <t>Vilcaes</t>
  </si>
  <si>
    <t>Sosa</t>
  </si>
  <si>
    <t>Mariani</t>
  </si>
  <si>
    <t>Deuda total</t>
  </si>
  <si>
    <t>CULTIVO</t>
  </si>
  <si>
    <t>CONSUMOS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</si>
  <si>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</si>
  <si>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</si>
  <si>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</si>
  <si>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</si>
  <si>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</si>
  <si>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</si>
  <si>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</si>
  <si>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</si>
  <si>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</si>
  <si>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</si>
  <si>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</si>
  <si>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</si>
  <si>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Insumo</t>
  </si>
  <si>
    <t>Consumo</t>
  </si>
  <si>
    <t>Precio Unit.</t>
  </si>
  <si>
    <t>Total</t>
  </si>
  <si>
    <t>GASTOS EXTRAORDINARIOS</t>
  </si>
  <si>
    <t>Nitrógeno</t>
  </si>
  <si>
    <t>70% N2</t>
  </si>
  <si>
    <t>70%N2</t>
  </si>
  <si>
    <t>CO2</t>
  </si>
  <si>
    <t>Papel</t>
  </si>
  <si>
    <t>Barbijos, cofias, guantes</t>
  </si>
  <si>
    <t>ART LIMP</t>
  </si>
  <si>
    <t>Facemes</t>
  </si>
  <si>
    <t>Otros</t>
  </si>
  <si>
    <t>filtros</t>
  </si>
  <si>
    <t>tubos led</t>
  </si>
  <si>
    <t>facemes</t>
  </si>
  <si>
    <t>Gasto Total por mes</t>
  </si>
  <si>
    <t>Gasto total bimestral</t>
  </si>
  <si>
    <t>Gasto de N2 entre todos</t>
  </si>
  <si>
    <t>30%N2</t>
  </si>
  <si>
    <t xml:space="preserve">Total bimestral de 30%N2 </t>
  </si>
  <si>
    <t xml:space="preserve">30% Nitrógeno </t>
  </si>
  <si>
    <t>GASTOS PROPOCIONALES POR GRUPO</t>
  </si>
  <si>
    <t>Grupo</t>
  </si>
  <si>
    <t>Gasto Bimestral</t>
  </si>
  <si>
    <t>% del Gs. Bimestral</t>
  </si>
  <si>
    <t>Proporc. Gs. de Cultivo</t>
  </si>
  <si>
    <t xml:space="preserve">Guido </t>
  </si>
  <si>
    <t>30% Gastos de Nitrógeno entre todos</t>
  </si>
  <si>
    <t>SEP/OCT</t>
  </si>
  <si>
    <t>NOV/DIC</t>
  </si>
  <si>
    <t>30% del total</t>
  </si>
  <si>
    <t>AMBROGGIO</t>
  </si>
  <si>
    <t>TOTAL</t>
  </si>
  <si>
    <t>Aportes</t>
  </si>
  <si>
    <t>Gastos</t>
  </si>
  <si>
    <t>Saldo</t>
  </si>
  <si>
    <t>Saldo al bimestre anterior</t>
  </si>
  <si>
    <t>Aportes del bimestre</t>
  </si>
  <si>
    <t>Saldo restante en dolares</t>
  </si>
  <si>
    <t>Deuda actualizada en pesos</t>
  </si>
  <si>
    <t>Gastos en cultivo bimestre</t>
  </si>
  <si>
    <t>Consumo Cultivo Proporcional</t>
  </si>
  <si>
    <t>Gasto por N2</t>
  </si>
  <si>
    <t>Gasto extraordinario por arreglo de la sala</t>
  </si>
  <si>
    <t>Saldo al día de la fecha</t>
  </si>
  <si>
    <t>Saldo para próximo mes en dolares</t>
  </si>
  <si>
    <t>APORTES</t>
  </si>
  <si>
    <t>PROVEEDOR</t>
  </si>
  <si>
    <t>INSUMO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</si>
  <si>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</si>
  <si>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</si>
  <si>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</si>
  <si>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</si>
  <si>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</si>
  <si>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</si>
  <si>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</si>
  <si>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</si>
  <si>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</si>
  <si>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</si>
  <si>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</si>
  <si>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</si>
  <si>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Thermofisher</t>
  </si>
  <si>
    <t>medios</t>
  </si>
  <si>
    <t>Aristobulo</t>
  </si>
  <si>
    <t>cubres</t>
  </si>
  <si>
    <t>TOTAL MENSUAL</t>
  </si>
  <si>
    <t>TOTAL BIMESTRE</t>
  </si>
  <si>
    <t>Otro</t>
  </si>
  <si>
    <t xml:space="preserve">                 BARRA          </t>
  </si>
  <si>
    <t>Saldo del bimestre anterior</t>
  </si>
  <si>
    <t>Saldo restante en dólares</t>
  </si>
  <si>
    <t>Gastos  bimestre actual</t>
  </si>
  <si>
    <t>Consumo  Proporcional Cultivo</t>
  </si>
  <si>
    <t>Saldo al día de la fecha $</t>
  </si>
  <si>
    <t>GBO</t>
  </si>
  <si>
    <t>plásticos</t>
  </si>
  <si>
    <t>Consumo Unidades</t>
  </si>
  <si>
    <t>Precio Unit. Pesos</t>
  </si>
  <si>
    <t>Total $</t>
  </si>
  <si>
    <t>Gasto Total por mes $</t>
  </si>
  <si>
    <t>MEDIO F12 GIBCO</t>
  </si>
  <si>
    <t>ATB</t>
  </si>
  <si>
    <t>Tubos led</t>
  </si>
  <si>
    <t>Inmuovi</t>
  </si>
  <si>
    <t>Art limpieza</t>
  </si>
  <si>
    <t>Aristóbulo</t>
  </si>
  <si>
    <t xml:space="preserve"> </t>
  </si>
  <si>
    <t>GUIDO</t>
  </si>
  <si>
    <t>Deuda para próximo mes en dolares</t>
  </si>
  <si>
    <t>Internegocios</t>
  </si>
  <si>
    <t>SFB</t>
  </si>
  <si>
    <t>Ene/Febr</t>
  </si>
  <si>
    <t>Inmouvi</t>
  </si>
  <si>
    <t>INSER</t>
  </si>
  <si>
    <t>Set/Oct</t>
  </si>
  <si>
    <t>Plásticos</t>
  </si>
  <si>
    <t>Apertura termo N2 extra</t>
  </si>
  <si>
    <t>VALDEZ</t>
  </si>
  <si>
    <t>Consumos chicos</t>
  </si>
  <si>
    <t>Farmacia Romina</t>
  </si>
  <si>
    <t>Farmacia Mar/Abril</t>
  </si>
  <si>
    <t>FIDELIO MAR/ABR</t>
  </si>
  <si>
    <t>Consumo 
Unidades</t>
  </si>
  <si>
    <t>Precio Unit. 
Pesos</t>
  </si>
  <si>
    <t>Glutamax (1ml)</t>
  </si>
  <si>
    <t>PAGADO</t>
  </si>
  <si>
    <t>MARIANI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</si>
</sst>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dd/mm/yy"/>
    <numFmt numFmtId="165" formatCode="[$-2C0A]0.00"/>
    <numFmt numFmtId="166" formatCode="[$-2C0A]General"/>
    <numFmt numFmtId="167" formatCode="&quot; $ &quot;#,##0&quot; &quot;;&quot;-$ &quot;#,##0&quot; &quot;;&quot; $ - &quot;;&quot; &quot;@&quot; &quot;"/>
  </numFmts>
  <fonts count="51">
    <font>
      <sz val="11.0"/>
      <color theme="1"/>
      <name val="Calibri"/>
      <scheme val="minor"/>
    </font>
    <font>
      <b/>
      <u/>
      <sz val="14.0"/>
      <color theme="1"/>
      <name val="Arial"/>
    </font>
    <font>
      <color theme="1"/>
      <name val="Calibri"/>
    </font>
    <font>
      <b/>
      <sz val="12.0"/>
      <color theme="1"/>
      <name val="Arial"/>
    </font>
    <font/>
    <font>
      <b/>
      <sz val="10.0"/>
      <color theme="1"/>
      <name val="Arial"/>
    </font>
    <font>
      <sz val="12.0"/>
      <color theme="1"/>
      <name val="Arial"/>
    </font>
    <font>
      <sz val="11.0"/>
      <color theme="1"/>
      <name val="Calibri"/>
    </font>
    <font>
      <sz val="10.0"/>
      <color theme="1"/>
      <name val="Arial"/>
    </font>
    <font>
      <sz val="13.0"/>
      <color theme="1"/>
      <name val="Arial"/>
    </font>
    <font>
      <color theme="1"/>
      <name val="Calibri"/>
      <scheme val="minor"/>
    </font>
    <font>
      <color theme="1"/>
      <name val="Verdana"/>
    </font>
    <font>
      <b/>
      <sz val="14.0"/>
      <color theme="1"/>
      <name val="Arial"/>
    </font>
    <font>
      <b/>
      <sz val="11.0"/>
      <color theme="1"/>
      <name val="Arial"/>
    </font>
    <font>
      <sz val="11.0"/>
      <color theme="1"/>
      <name val="Arial"/>
    </font>
    <font>
      <sz val="11.0"/>
      <color rgb="FF000000"/>
      <name val="Calibri"/>
    </font>
    <font>
      <sz val="11.0"/>
      <color rgb="FFFF0000"/>
      <name val="Calibri"/>
    </font>
    <font>
      <sz val="12.0"/>
      <color theme="1"/>
      <name val="Calibri"/>
      <scheme val="minor"/>
    </font>
    <font>
      <color rgb="FF000000"/>
      <name val="Calibri"/>
    </font>
    <font>
      <b/>
      <sz val="26.0"/>
      <color theme="1"/>
      <name val="Calibri"/>
    </font>
    <font>
      <b/>
      <sz val="18.0"/>
      <color theme="1"/>
      <name val="Calibri"/>
    </font>
    <font>
      <b/>
      <sz val="11.0"/>
      <color rgb="FF000000"/>
      <name val="Arial"/>
    </font>
    <font>
      <b/>
      <sz val="12.0"/>
      <color rgb="FF000000"/>
      <name val="Arial"/>
    </font>
    <font>
      <b/>
      <u/>
      <sz val="14.0"/>
      <color rgb="FF000000"/>
      <name val="Arial"/>
    </font>
    <font>
      <b/>
      <sz val="10.0"/>
      <color rgb="FF000000"/>
      <name val="Arial"/>
    </font>
    <font>
      <b/>
      <color theme="1"/>
      <name val="Arial"/>
    </font>
    <font>
      <sz val="12.0"/>
      <color theme="1"/>
      <name val="Calibri"/>
    </font>
    <font>
      <b/>
      <sz val="12.0"/>
      <color rgb="FF000000"/>
      <name val="Calibri"/>
    </font>
    <font>
      <sz val="10.0"/>
      <color rgb="FF000000"/>
      <name val="Arial"/>
    </font>
    <font>
      <color theme="1"/>
      <name val="Arial"/>
    </font>
    <font>
      <sz val="14.0"/>
      <color theme="1"/>
      <name val="Arial"/>
    </font>
    <font>
      <b/>
      <sz val="14.0"/>
      <color theme="1"/>
      <name val="Calibri"/>
    </font>
    <font>
      <sz val="16.0"/>
      <color theme="1"/>
      <name val="Calibri"/>
    </font>
    <font>
      <b/>
      <sz val="8.0"/>
      <color theme="1"/>
      <name val="Arial"/>
    </font>
    <font>
      <b/>
      <sz val="11.0"/>
      <color theme="1"/>
      <name val="Calibri"/>
    </font>
    <font>
      <b/>
      <sz val="13.0"/>
      <color theme="1"/>
      <name val="Calibri"/>
    </font>
    <font>
      <b/>
      <sz val="12.0"/>
      <color theme="1"/>
      <name val="Calibri"/>
    </font>
    <font>
      <b/>
      <sz val="14.0"/>
      <color rgb="FF000000"/>
      <name val="Arial"/>
    </font>
    <font>
      <sz val="11.0"/>
      <color rgb="FF000000"/>
      <name val="Arial"/>
    </font>
    <font>
      <b/>
      <sz val="11.0"/>
      <color rgb="FFFF0000"/>
      <name val="Arial"/>
    </font>
    <font>
      <sz val="11.0"/>
      <color rgb="FFFF0000"/>
      <name val="Arial"/>
    </font>
    <font>
      <sz val="11.0"/>
      <color rgb="FF674EA7"/>
      <name val="Arial"/>
    </font>
    <font>
      <b/>
      <sz val="16.0"/>
      <color rgb="FF1F497D"/>
      <name val="Calibri"/>
    </font>
    <font>
      <b/>
      <u/>
      <sz val="14.0"/>
      <color rgb="FF000000"/>
      <name val="Arial"/>
    </font>
    <font>
      <sz val="11.0"/>
      <color rgb="FF000000"/>
      <name val="Docs-Calibri"/>
    </font>
    <font>
      <b/>
      <sz val="11.0"/>
      <color rgb="FF9C0006"/>
      <name val="Arial"/>
    </font>
    <font>
      <b/>
      <color rgb="FF000000"/>
      <name val="Arial"/>
    </font>
    <font>
      <sz val="12.0"/>
      <color rgb="FF000000"/>
      <name val="Calibri"/>
    </font>
    <font>
      <color rgb="FF000000"/>
      <name val="Arial"/>
    </font>
    <font>
      <sz val="14.0"/>
      <color rgb="FF000000"/>
      <name val="Arial"/>
    </font>
    <font>
      <b/>
      <color theme="1"/>
      <name val="Calibri"/>
    </font>
  </fonts>
  <fills count="32">
    <fill>
      <patternFill patternType="none"/>
    </fill>
    <fill>
      <patternFill patternType="lightGray"/>
    </fill>
    <fill>
      <patternFill patternType="solid">
        <fgColor rgb="FFFDE9D9"/>
        <bgColor rgb="FFFDE9D9"/>
      </patternFill>
    </fill>
    <fill>
      <patternFill patternType="solid">
        <fgColor rgb="FFB6DDE8"/>
        <bgColor rgb="FFB6DDE8"/>
      </patternFill>
    </fill>
    <fill>
      <patternFill patternType="solid">
        <fgColor rgb="FFE5DFEC"/>
        <bgColor rgb="FFE5DFEC"/>
      </patternFill>
    </fill>
    <fill>
      <patternFill patternType="solid">
        <fgColor rgb="FFEAF1DD"/>
        <bgColor rgb="FFEAF1DD"/>
      </patternFill>
    </fill>
    <fill>
      <patternFill patternType="solid">
        <fgColor rgb="FFD8D8D8"/>
        <bgColor rgb="FFD8D8D8"/>
      </patternFill>
    </fill>
    <fill>
      <patternFill patternType="solid">
        <fgColor rgb="FFFFFF99"/>
        <bgColor rgb="FFFFFF99"/>
      </patternFill>
    </fill>
    <fill>
      <patternFill patternType="solid">
        <fgColor rgb="FFFCE5CD"/>
        <bgColor rgb="FFFCE5CD"/>
      </patternFill>
    </fill>
    <fill>
      <patternFill patternType="solid">
        <fgColor rgb="FFEAD1DC"/>
        <bgColor rgb="FFEAD1DC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C27BA0"/>
        <bgColor rgb="FFC27BA0"/>
      </patternFill>
    </fill>
    <fill>
      <patternFill patternType="solid">
        <fgColor rgb="FFFFFF00"/>
        <bgColor rgb="FFFFFF00"/>
      </patternFill>
    </fill>
    <fill>
      <patternFill patternType="solid">
        <fgColor rgb="FFD9D2E9"/>
        <bgColor rgb="FFD9D2E9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ED7D31"/>
        <bgColor rgb="FFED7D31"/>
      </patternFill>
    </fill>
    <fill>
      <patternFill patternType="solid">
        <fgColor rgb="FF9BC2E6"/>
        <bgColor rgb="FF9BC2E6"/>
      </patternFill>
    </fill>
    <fill>
      <patternFill patternType="solid">
        <fgColor rgb="FF00B0F0"/>
        <bgColor rgb="FF00B0F0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FF0000"/>
        <bgColor rgb="FFFF0000"/>
      </patternFill>
    </fill>
    <fill>
      <patternFill patternType="solid">
        <fgColor rgb="FFFBD4B4"/>
        <bgColor rgb="FFFBD4B4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6FA8DC"/>
        <bgColor rgb="FF6FA8DC"/>
      </patternFill>
    </fill>
  </fills>
  <borders count="88">
    <border/>
    <border>
      <left style="thin">
        <color rgb="FF000000"/>
      </left>
      <top style="thin">
        <color rgb="FF000000"/>
      </top>
    </border>
    <border>
      <left style="thick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  <top/>
      <bottom/>
    </border>
    <border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/>
    </border>
    <border>
      <top/>
    </border>
    <border>
      <left/>
    </border>
    <border>
      <left style="thin">
        <color rgb="FF000000"/>
      </left>
      <right/>
      <top/>
      <bottom style="thin">
        <color rgb="FF000000"/>
      </bottom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/>
      <top style="medium">
        <color rgb="FF000000"/>
      </top>
    </border>
    <border>
      <left style="medium">
        <color rgb="FF000000"/>
      </left>
      <right style="medium">
        <color rgb="FF000000"/>
      </right>
      <top/>
    </border>
    <border>
      <left/>
      <right/>
      <top/>
    </border>
    <border>
      <left style="medium">
        <color rgb="FF000000"/>
      </left>
      <right/>
    </border>
    <border>
      <left style="medium">
        <color rgb="FF000000"/>
      </left>
      <right style="medium">
        <color rgb="FF000000"/>
      </right>
    </border>
    <border>
      <left/>
      <right/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/>
      <right/>
      <top style="medium">
        <color rgb="FF000000"/>
      </top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ck">
        <color rgb="FFFF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FF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FF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FF0000"/>
      </bottom>
    </border>
    <border>
      <bottom style="thick">
        <color rgb="FFFF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ck">
        <color rgb="FFFF0000"/>
      </bottom>
    </border>
    <border>
      <right style="thin">
        <color rgb="FF000000"/>
      </right>
      <top style="thin">
        <color rgb="FF000000"/>
      </top>
      <bottom style="thick">
        <color rgb="FFFF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51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shrinkToFit="0" vertical="center" wrapText="1"/>
    </xf>
    <xf borderId="0" fillId="0" fontId="2" numFmtId="4" xfId="0" applyFont="1" applyNumberFormat="1"/>
    <xf borderId="1" fillId="0" fontId="3" numFmtId="0" xfId="0" applyAlignment="1" applyBorder="1" applyFont="1">
      <alignment horizontal="center" shrinkToFit="0" vertical="center" wrapText="1"/>
    </xf>
    <xf borderId="2" fillId="0" fontId="3" numFmtId="4" xfId="0" applyAlignment="1" applyBorder="1" applyFont="1" applyNumberFormat="1">
      <alignment horizontal="center" readingOrder="0" shrinkToFit="0" wrapText="1"/>
    </xf>
    <xf borderId="3" fillId="0" fontId="4" numFmtId="0" xfId="0" applyBorder="1" applyFont="1"/>
    <xf borderId="4" fillId="0" fontId="4" numFmtId="0" xfId="0" applyBorder="1" applyFont="1"/>
    <xf borderId="5" fillId="0" fontId="5" numFmtId="0" xfId="0" applyAlignment="1" applyBorder="1" applyFont="1">
      <alignment horizontal="center" shrinkToFit="0" vertical="center" wrapText="1"/>
    </xf>
    <xf borderId="6" fillId="0" fontId="5" numFmtId="4" xfId="0" applyAlignment="1" applyBorder="1" applyFont="1" applyNumberFormat="1">
      <alignment horizontal="center" readingOrder="0" shrinkToFit="0" wrapText="1"/>
    </xf>
    <xf borderId="6" fillId="0" fontId="3" numFmtId="4" xfId="0" applyAlignment="1" applyBorder="1" applyFont="1" applyNumberFormat="1">
      <alignment horizontal="center" readingOrder="0" shrinkToFit="0" wrapText="1"/>
    </xf>
    <xf borderId="6" fillId="0" fontId="5" numFmtId="4" xfId="0" applyAlignment="1" applyBorder="1" applyFont="1" applyNumberFormat="1">
      <alignment horizontal="center" shrinkToFit="0" wrapText="1"/>
    </xf>
    <xf borderId="7" fillId="0" fontId="3" numFmtId="4" xfId="0" applyAlignment="1" applyBorder="1" applyFont="1" applyNumberFormat="1">
      <alignment horizontal="center" readingOrder="0" shrinkToFit="0" wrapText="1"/>
    </xf>
    <xf borderId="7" fillId="0" fontId="5" numFmtId="4" xfId="0" applyAlignment="1" applyBorder="1" applyFont="1" applyNumberFormat="1">
      <alignment horizontal="center" shrinkToFit="0" wrapText="1"/>
    </xf>
    <xf borderId="8" fillId="0" fontId="3" numFmtId="4" xfId="0" applyAlignment="1" applyBorder="1" applyFont="1" applyNumberFormat="1">
      <alignment horizontal="center" readingOrder="0" shrinkToFit="0" wrapText="1"/>
    </xf>
    <xf borderId="9" fillId="2" fontId="3" numFmtId="4" xfId="0" applyAlignment="1" applyBorder="1" applyFill="1" applyFont="1" applyNumberFormat="1">
      <alignment horizontal="center"/>
    </xf>
    <xf borderId="6" fillId="0" fontId="4" numFmtId="0" xfId="0" applyBorder="1" applyFont="1"/>
    <xf borderId="10" fillId="3" fontId="3" numFmtId="4" xfId="0" applyAlignment="1" applyBorder="1" applyFill="1" applyFont="1" applyNumberFormat="1">
      <alignment horizontal="center"/>
    </xf>
    <xf borderId="10" fillId="4" fontId="3" numFmtId="4" xfId="0" applyAlignment="1" applyBorder="1" applyFill="1" applyFont="1" applyNumberFormat="1">
      <alignment horizontal="center"/>
    </xf>
    <xf borderId="10" fillId="5" fontId="3" numFmtId="4" xfId="0" applyAlignment="1" applyBorder="1" applyFill="1" applyFont="1" applyNumberFormat="1">
      <alignment horizontal="center"/>
    </xf>
    <xf borderId="10" fillId="6" fontId="3" numFmtId="4" xfId="0" applyAlignment="1" applyBorder="1" applyFill="1" applyFont="1" applyNumberFormat="1">
      <alignment horizontal="center"/>
    </xf>
    <xf borderId="10" fillId="7" fontId="3" numFmtId="4" xfId="0" applyAlignment="1" applyBorder="1" applyFill="1" applyFont="1" applyNumberFormat="1">
      <alignment horizontal="center"/>
    </xf>
    <xf borderId="11" fillId="0" fontId="4" numFmtId="0" xfId="0" applyBorder="1" applyFont="1"/>
    <xf borderId="10" fillId="0" fontId="3" numFmtId="0" xfId="0" applyAlignment="1" applyBorder="1" applyFont="1">
      <alignment horizontal="center" shrinkToFit="0" vertical="center" wrapText="1"/>
    </xf>
    <xf borderId="12" fillId="2" fontId="3" numFmtId="4" xfId="0" applyAlignment="1" applyBorder="1" applyFont="1" applyNumberFormat="1">
      <alignment horizontal="center"/>
    </xf>
    <xf borderId="7" fillId="2" fontId="3" numFmtId="4" xfId="0" applyAlignment="1" applyBorder="1" applyFont="1" applyNumberFormat="1">
      <alignment horizontal="center"/>
    </xf>
    <xf borderId="7" fillId="3" fontId="3" numFmtId="4" xfId="0" applyAlignment="1" applyBorder="1" applyFont="1" applyNumberFormat="1">
      <alignment horizontal="center"/>
    </xf>
    <xf borderId="7" fillId="4" fontId="3" numFmtId="4" xfId="0" applyAlignment="1" applyBorder="1" applyFont="1" applyNumberFormat="1">
      <alignment horizontal="center"/>
    </xf>
    <xf borderId="7" fillId="5" fontId="3" numFmtId="4" xfId="0" applyAlignment="1" applyBorder="1" applyFont="1" applyNumberFormat="1">
      <alignment horizontal="center"/>
    </xf>
    <xf borderId="7" fillId="6" fontId="3" numFmtId="4" xfId="0" applyAlignment="1" applyBorder="1" applyFont="1" applyNumberFormat="1">
      <alignment horizontal="center"/>
    </xf>
    <xf borderId="8" fillId="7" fontId="3" numFmtId="4" xfId="0" applyAlignment="1" applyBorder="1" applyFont="1" applyNumberFormat="1">
      <alignment horizontal="center"/>
    </xf>
    <xf borderId="10" fillId="0" fontId="6" numFmtId="0" xfId="0" applyBorder="1" applyFont="1"/>
    <xf borderId="12" fillId="2" fontId="7" numFmtId="4" xfId="0" applyAlignment="1" applyBorder="1" applyFont="1" applyNumberFormat="1">
      <alignment readingOrder="0"/>
    </xf>
    <xf borderId="7" fillId="2" fontId="7" numFmtId="4" xfId="0" applyAlignment="1" applyBorder="1" applyFont="1" applyNumberFormat="1">
      <alignment readingOrder="0"/>
    </xf>
    <xf borderId="7" fillId="3" fontId="7" numFmtId="4" xfId="0" applyAlignment="1" applyBorder="1" applyFont="1" applyNumberFormat="1">
      <alignment readingOrder="0"/>
    </xf>
    <xf borderId="7" fillId="4" fontId="7" numFmtId="4" xfId="0" applyBorder="1" applyFont="1" applyNumberFormat="1"/>
    <xf borderId="7" fillId="5" fontId="7" numFmtId="4" xfId="0" applyBorder="1" applyFont="1" applyNumberFormat="1"/>
    <xf borderId="7" fillId="6" fontId="8" numFmtId="4" xfId="0" applyAlignment="1" applyBorder="1" applyFont="1" applyNumberFormat="1">
      <alignment horizontal="center"/>
    </xf>
    <xf borderId="8" fillId="7" fontId="5" numFmtId="4" xfId="0" applyAlignment="1" applyBorder="1" applyFont="1" applyNumberFormat="1">
      <alignment horizontal="center"/>
    </xf>
    <xf borderId="10" fillId="0" fontId="9" numFmtId="0" xfId="0" applyBorder="1" applyFont="1"/>
    <xf borderId="10" fillId="0" fontId="6" numFmtId="0" xfId="0" applyAlignment="1" applyBorder="1" applyFont="1">
      <alignment readingOrder="0"/>
    </xf>
    <xf borderId="13" fillId="2" fontId="7" numFmtId="4" xfId="0" applyAlignment="1" applyBorder="1" applyFont="1" applyNumberFormat="1">
      <alignment readingOrder="0"/>
    </xf>
    <xf borderId="14" fillId="4" fontId="7" numFmtId="4" xfId="0" applyBorder="1" applyFont="1" applyNumberFormat="1"/>
    <xf borderId="7" fillId="0" fontId="6" numFmtId="0" xfId="0" applyAlignment="1" applyBorder="1" applyFont="1">
      <alignment readingOrder="0"/>
    </xf>
    <xf borderId="7" fillId="8" fontId="7" numFmtId="4" xfId="0" applyAlignment="1" applyBorder="1" applyFill="1" applyFont="1" applyNumberFormat="1">
      <alignment readingOrder="0"/>
    </xf>
    <xf borderId="7" fillId="3" fontId="7" numFmtId="4" xfId="0" applyBorder="1" applyFont="1" applyNumberFormat="1"/>
    <xf borderId="7" fillId="7" fontId="5" numFmtId="4" xfId="0" applyAlignment="1" applyBorder="1" applyFont="1" applyNumberFormat="1">
      <alignment horizontal="center"/>
    </xf>
    <xf borderId="0" fillId="0" fontId="10" numFmtId="0" xfId="0" applyAlignment="1" applyFont="1">
      <alignment readingOrder="0"/>
    </xf>
    <xf borderId="7" fillId="8" fontId="2" numFmtId="4" xfId="0" applyAlignment="1" applyBorder="1" applyFont="1" applyNumberFormat="1">
      <alignment readingOrder="0"/>
    </xf>
    <xf borderId="7" fillId="0" fontId="2" numFmtId="4" xfId="0" applyBorder="1" applyFont="1" applyNumberFormat="1"/>
    <xf borderId="7" fillId="2" fontId="2" numFmtId="4" xfId="0" applyAlignment="1" applyBorder="1" applyFont="1" applyNumberFormat="1">
      <alignment readingOrder="0"/>
    </xf>
    <xf borderId="7" fillId="0" fontId="10" numFmtId="0" xfId="0" applyAlignment="1" applyBorder="1" applyFont="1">
      <alignment readingOrder="0"/>
    </xf>
    <xf borderId="7" fillId="0" fontId="2" numFmtId="4" xfId="0" applyAlignment="1" applyBorder="1" applyFont="1" applyNumberFormat="1">
      <alignment readingOrder="0"/>
    </xf>
    <xf borderId="0" fillId="0" fontId="2" numFmtId="4" xfId="0" applyAlignment="1" applyFont="1" applyNumberFormat="1">
      <alignment readingOrder="0"/>
    </xf>
    <xf borderId="0" fillId="9" fontId="10" numFmtId="0" xfId="0" applyFill="1" applyFont="1"/>
    <xf borderId="0" fillId="9" fontId="10" numFmtId="0" xfId="0" applyAlignment="1" applyFont="1">
      <alignment readingOrder="0"/>
    </xf>
    <xf borderId="0" fillId="10" fontId="3" numFmtId="4" xfId="0" applyAlignment="1" applyFill="1" applyFont="1" applyNumberFormat="1">
      <alignment horizontal="center" readingOrder="0"/>
    </xf>
    <xf borderId="0" fillId="11" fontId="3" numFmtId="4" xfId="0" applyAlignment="1" applyFill="1" applyFont="1" applyNumberFormat="1">
      <alignment horizontal="center" readingOrder="0"/>
    </xf>
    <xf borderId="0" fillId="0" fontId="3" numFmtId="4" xfId="0" applyAlignment="1" applyFont="1" applyNumberFormat="1">
      <alignment horizontal="center"/>
    </xf>
    <xf borderId="0" fillId="12" fontId="10" numFmtId="0" xfId="0" applyFill="1" applyFont="1"/>
    <xf borderId="0" fillId="0" fontId="10" numFmtId="0" xfId="0" applyFont="1"/>
    <xf borderId="0" fillId="13" fontId="3" numFmtId="4" xfId="0" applyAlignment="1" applyFill="1" applyFont="1" applyNumberFormat="1">
      <alignment horizontal="center" readingOrder="0"/>
    </xf>
    <xf borderId="0" fillId="0" fontId="10" numFmtId="2" xfId="0" applyFont="1" applyNumberFormat="1"/>
    <xf borderId="0" fillId="12" fontId="2" numFmtId="0" xfId="0" applyAlignment="1" applyFont="1">
      <alignment horizontal="center" vertical="bottom"/>
    </xf>
    <xf borderId="0" fillId="12" fontId="2" numFmtId="0" xfId="0" applyAlignment="1" applyFont="1">
      <alignment horizontal="center" readingOrder="0" vertical="bottom"/>
    </xf>
    <xf borderId="0" fillId="14" fontId="11" numFmtId="0" xfId="0" applyAlignment="1" applyFill="1" applyFont="1">
      <alignment vertical="bottom"/>
    </xf>
    <xf borderId="0" fillId="14" fontId="10" numFmtId="0" xfId="0" applyFont="1"/>
    <xf borderId="0" fillId="14" fontId="10" numFmtId="2" xfId="0" applyFont="1" applyNumberFormat="1"/>
    <xf borderId="15" fillId="15" fontId="12" numFmtId="0" xfId="0" applyAlignment="1" applyBorder="1" applyFill="1" applyFont="1">
      <alignment horizontal="center" vertical="center"/>
    </xf>
    <xf borderId="16" fillId="0" fontId="4" numFmtId="0" xfId="0" applyBorder="1" applyFont="1"/>
    <xf borderId="7" fillId="16" fontId="12" numFmtId="0" xfId="0" applyAlignment="1" applyBorder="1" applyFill="1" applyFont="1">
      <alignment horizontal="center" vertical="center"/>
    </xf>
    <xf borderId="17" fillId="16" fontId="13" numFmtId="0" xfId="0" applyAlignment="1" applyBorder="1" applyFont="1">
      <alignment horizontal="center" vertical="center"/>
    </xf>
    <xf borderId="7" fillId="16" fontId="13" numFmtId="0" xfId="0" applyAlignment="1" applyBorder="1" applyFont="1">
      <alignment horizontal="center" vertical="center"/>
    </xf>
    <xf borderId="18" fillId="16" fontId="14" numFmtId="0" xfId="0" applyAlignment="1" applyBorder="1" applyFont="1">
      <alignment horizontal="center" vertical="center"/>
    </xf>
    <xf borderId="17" fillId="17" fontId="7" numFmtId="4" xfId="0" applyAlignment="1" applyBorder="1" applyFill="1" applyFont="1" applyNumberFormat="1">
      <alignment horizontal="right" vertical="center"/>
    </xf>
    <xf borderId="17" fillId="17" fontId="13" numFmtId="4" xfId="0" applyAlignment="1" applyBorder="1" applyFont="1" applyNumberFormat="1">
      <alignment horizontal="center" vertical="center"/>
    </xf>
    <xf borderId="17" fillId="17" fontId="13" numFmtId="4" xfId="0" applyAlignment="1" applyBorder="1" applyFont="1" applyNumberFormat="1">
      <alignment horizontal="right" vertical="center"/>
    </xf>
    <xf borderId="7" fillId="17" fontId="13" numFmtId="4" xfId="0" applyAlignment="1" applyBorder="1" applyFont="1" applyNumberFormat="1">
      <alignment horizontal="center" vertical="center"/>
    </xf>
    <xf borderId="18" fillId="16" fontId="14" numFmtId="0" xfId="0" applyBorder="1" applyFont="1"/>
    <xf borderId="7" fillId="0" fontId="7" numFmtId="4" xfId="0" applyBorder="1" applyFont="1" applyNumberFormat="1"/>
    <xf borderId="19" fillId="16" fontId="14" numFmtId="0" xfId="0" applyAlignment="1" applyBorder="1" applyFont="1">
      <alignment readingOrder="0"/>
    </xf>
    <xf borderId="7" fillId="0" fontId="15" numFmtId="4" xfId="0" applyBorder="1" applyFont="1" applyNumberFormat="1"/>
    <xf borderId="7" fillId="16" fontId="14" numFmtId="0" xfId="0" applyBorder="1" applyFont="1"/>
    <xf borderId="7" fillId="16" fontId="14" numFmtId="4" xfId="0" applyBorder="1" applyFont="1" applyNumberFormat="1"/>
    <xf borderId="7" fillId="16" fontId="14" numFmtId="4" xfId="0" applyAlignment="1" applyBorder="1" applyFont="1" applyNumberFormat="1">
      <alignment readingOrder="0"/>
    </xf>
    <xf borderId="7" fillId="0" fontId="16" numFmtId="4" xfId="0" applyBorder="1" applyFont="1" applyNumberFormat="1"/>
    <xf borderId="7" fillId="16" fontId="17" numFmtId="0" xfId="0" applyAlignment="1" applyBorder="1" applyFont="1">
      <alignment readingOrder="0"/>
    </xf>
    <xf borderId="7" fillId="0" fontId="10" numFmtId="4" xfId="0" applyAlignment="1" applyBorder="1" applyFont="1" applyNumberFormat="1">
      <alignment readingOrder="0"/>
    </xf>
    <xf borderId="7" fillId="0" fontId="10" numFmtId="4" xfId="0" applyBorder="1" applyFont="1" applyNumberFormat="1"/>
    <xf borderId="7" fillId="16" fontId="2" numFmtId="0" xfId="0" applyAlignment="1" applyBorder="1" applyFont="1">
      <alignment readingOrder="0"/>
    </xf>
    <xf borderId="7" fillId="0" fontId="18" numFmtId="4" xfId="0" applyBorder="1" applyFont="1" applyNumberFormat="1"/>
    <xf borderId="7" fillId="0" fontId="2" numFmtId="0" xfId="0" applyBorder="1" applyFont="1"/>
    <xf borderId="7" fillId="17" fontId="2" numFmtId="4" xfId="0" applyBorder="1" applyFont="1" applyNumberFormat="1"/>
    <xf borderId="7" fillId="13" fontId="2" numFmtId="0" xfId="0" applyBorder="1" applyFont="1"/>
    <xf borderId="7" fillId="13" fontId="2" numFmtId="4" xfId="0" applyBorder="1" applyFont="1" applyNumberFormat="1"/>
    <xf borderId="20" fillId="13" fontId="19" numFmtId="0" xfId="0" applyAlignment="1" applyBorder="1" applyFont="1">
      <alignment horizontal="center" vertical="center"/>
    </xf>
    <xf borderId="21" fillId="0" fontId="4" numFmtId="0" xfId="0" applyBorder="1" applyFont="1"/>
    <xf borderId="22" fillId="0" fontId="4" numFmtId="0" xfId="0" applyBorder="1" applyFont="1"/>
    <xf borderId="7" fillId="0" fontId="20" numFmtId="0" xfId="0" applyAlignment="1" applyBorder="1" applyFont="1">
      <alignment horizontal="center"/>
    </xf>
    <xf borderId="0" fillId="0" fontId="7" numFmtId="0" xfId="0" applyFont="1"/>
    <xf borderId="23" fillId="18" fontId="21" numFmtId="0" xfId="0" applyBorder="1" applyFill="1" applyFont="1"/>
    <xf borderId="24" fillId="19" fontId="22" numFmtId="164" xfId="0" applyAlignment="1" applyBorder="1" applyFill="1" applyFont="1" applyNumberFormat="1">
      <alignment horizontal="center"/>
    </xf>
    <xf borderId="25" fillId="0" fontId="4" numFmtId="0" xfId="0" applyBorder="1" applyFont="1"/>
    <xf borderId="26" fillId="0" fontId="4" numFmtId="0" xfId="0" applyBorder="1" applyFont="1"/>
    <xf borderId="27" fillId="19" fontId="22" numFmtId="164" xfId="0" applyAlignment="1" applyBorder="1" applyFont="1" applyNumberFormat="1">
      <alignment horizontal="center"/>
    </xf>
    <xf borderId="28" fillId="0" fontId="4" numFmtId="0" xfId="0" applyBorder="1" applyFont="1"/>
    <xf borderId="29" fillId="0" fontId="4" numFmtId="0" xfId="0" applyBorder="1" applyFont="1"/>
    <xf borderId="27" fillId="19" fontId="22" numFmtId="0" xfId="0" applyAlignment="1" applyBorder="1" applyFont="1">
      <alignment horizontal="center"/>
    </xf>
    <xf borderId="27" fillId="19" fontId="3" numFmtId="0" xfId="0" applyAlignment="1" applyBorder="1" applyFont="1">
      <alignment horizontal="center" vertical="bottom"/>
    </xf>
    <xf borderId="28" fillId="19" fontId="3" numFmtId="0" xfId="0" applyAlignment="1" applyBorder="1" applyFont="1">
      <alignment horizontal="center" vertical="bottom"/>
    </xf>
    <xf borderId="1" fillId="0" fontId="23" numFmtId="165" xfId="0" applyAlignment="1" applyBorder="1" applyFont="1" applyNumberFormat="1">
      <alignment horizontal="center" shrinkToFit="0" vertical="center" wrapText="1"/>
    </xf>
    <xf borderId="30" fillId="19" fontId="24" numFmtId="164" xfId="0" applyAlignment="1" applyBorder="1" applyFont="1" applyNumberFormat="1">
      <alignment horizontal="center"/>
    </xf>
    <xf borderId="7" fillId="19" fontId="24" numFmtId="166" xfId="0" applyAlignment="1" applyBorder="1" applyFont="1" applyNumberFormat="1">
      <alignment horizontal="center"/>
    </xf>
    <xf borderId="7" fillId="19" fontId="24" numFmtId="164" xfId="0" applyAlignment="1" applyBorder="1" applyFont="1" applyNumberFormat="1">
      <alignment horizontal="center"/>
    </xf>
    <xf borderId="19" fillId="19" fontId="25" numFmtId="164" xfId="0" applyAlignment="1" applyBorder="1" applyFont="1" applyNumberFormat="1">
      <alignment horizontal="center" vertical="bottom"/>
    </xf>
    <xf borderId="31" fillId="19" fontId="25" numFmtId="166" xfId="0" applyAlignment="1" applyBorder="1" applyFont="1" applyNumberFormat="1">
      <alignment horizontal="center" vertical="bottom"/>
    </xf>
    <xf borderId="31" fillId="19" fontId="25" numFmtId="164" xfId="0" applyAlignment="1" applyBorder="1" applyFont="1" applyNumberFormat="1">
      <alignment horizontal="center" vertical="bottom"/>
    </xf>
    <xf borderId="7" fillId="0" fontId="26" numFmtId="0" xfId="0" applyBorder="1" applyFont="1"/>
    <xf borderId="31" fillId="0" fontId="27" numFmtId="4" xfId="0" applyBorder="1" applyFont="1" applyNumberFormat="1"/>
    <xf borderId="19" fillId="0" fontId="26" numFmtId="167" xfId="0" applyBorder="1" applyFont="1" applyNumberFormat="1"/>
    <xf borderId="7" fillId="0" fontId="14" numFmtId="0" xfId="0" applyBorder="1" applyFont="1"/>
    <xf borderId="31" fillId="0" fontId="22" numFmtId="4" xfId="0" applyBorder="1" applyFont="1" applyNumberFormat="1"/>
    <xf borderId="19" fillId="0" fontId="14" numFmtId="167" xfId="0" applyBorder="1" applyFont="1" applyNumberFormat="1"/>
    <xf borderId="19" fillId="0" fontId="7" numFmtId="167" xfId="0" applyAlignment="1" applyBorder="1" applyFont="1" applyNumberFormat="1">
      <alignment vertical="bottom"/>
    </xf>
    <xf borderId="31" fillId="0" fontId="7" numFmtId="4" xfId="0" applyAlignment="1" applyBorder="1" applyFont="1" applyNumberFormat="1">
      <alignment vertical="bottom"/>
    </xf>
    <xf borderId="31" fillId="0" fontId="7" numFmtId="167" xfId="0" applyAlignment="1" applyBorder="1" applyFont="1" applyNumberFormat="1">
      <alignment vertical="bottom"/>
    </xf>
    <xf borderId="7" fillId="0" fontId="6" numFmtId="0" xfId="0" applyBorder="1" applyFont="1"/>
    <xf borderId="7" fillId="0" fontId="8" numFmtId="3" xfId="0" applyBorder="1" applyFont="1" applyNumberFormat="1"/>
    <xf borderId="6" fillId="0" fontId="28" numFmtId="4" xfId="0" applyBorder="1" applyFont="1" applyNumberFormat="1"/>
    <xf borderId="7" fillId="0" fontId="5" numFmtId="4" xfId="0" applyBorder="1" applyFont="1" applyNumberFormat="1"/>
    <xf borderId="7" fillId="0" fontId="8" numFmtId="3" xfId="0" applyAlignment="1" applyBorder="1" applyFont="1" applyNumberFormat="1">
      <alignment readingOrder="0"/>
    </xf>
    <xf borderId="19" fillId="0" fontId="29" numFmtId="3" xfId="0" applyAlignment="1" applyBorder="1" applyFont="1" applyNumberFormat="1">
      <alignment horizontal="right" readingOrder="0" vertical="bottom"/>
    </xf>
    <xf borderId="31" fillId="0" fontId="29" numFmtId="4" xfId="0" applyAlignment="1" applyBorder="1" applyFont="1" applyNumberFormat="1">
      <alignment horizontal="right" vertical="bottom"/>
    </xf>
    <xf borderId="31" fillId="0" fontId="25" numFmtId="4" xfId="0" applyAlignment="1" applyBorder="1" applyFont="1" applyNumberFormat="1">
      <alignment horizontal="right" vertical="bottom"/>
    </xf>
    <xf borderId="31" fillId="0" fontId="29" numFmtId="3" xfId="0" applyAlignment="1" applyBorder="1" applyFont="1" applyNumberFormat="1">
      <alignment horizontal="right" readingOrder="0" vertical="bottom"/>
    </xf>
    <xf borderId="19" fillId="0" fontId="7" numFmtId="3" xfId="0" applyAlignment="1" applyBorder="1" applyFont="1" applyNumberFormat="1">
      <alignment vertical="bottom"/>
    </xf>
    <xf borderId="31" fillId="0" fontId="29" numFmtId="3" xfId="0" applyAlignment="1" applyBorder="1" applyFont="1" applyNumberFormat="1">
      <alignment horizontal="right" vertical="bottom"/>
    </xf>
    <xf borderId="31" fillId="0" fontId="7" numFmtId="3" xfId="0" applyAlignment="1" applyBorder="1" applyFont="1" applyNumberFormat="1">
      <alignment vertical="bottom"/>
    </xf>
    <xf borderId="10" fillId="0" fontId="5" numFmtId="4" xfId="0" applyBorder="1" applyFont="1" applyNumberFormat="1"/>
    <xf borderId="7" fillId="0" fontId="8" numFmtId="0" xfId="0" applyAlignment="1" applyBorder="1" applyFont="1">
      <alignment readingOrder="0"/>
    </xf>
    <xf borderId="7" fillId="0" fontId="8" numFmtId="0" xfId="0" applyBorder="1" applyFont="1"/>
    <xf borderId="19" fillId="0" fontId="29" numFmtId="3" xfId="0" applyAlignment="1" applyBorder="1" applyFont="1" applyNumberFormat="1">
      <alignment horizontal="right" vertical="bottom"/>
    </xf>
    <xf borderId="31" fillId="0" fontId="29" numFmtId="4" xfId="0" applyAlignment="1" applyBorder="1" applyFont="1" applyNumberFormat="1">
      <alignment horizontal="right" readingOrder="0" vertical="bottom"/>
    </xf>
    <xf borderId="32" fillId="15" fontId="13" numFmtId="0" xfId="0" applyAlignment="1" applyBorder="1" applyFont="1">
      <alignment horizontal="center" shrinkToFit="0" vertical="center" wrapText="1"/>
    </xf>
    <xf borderId="33" fillId="0" fontId="28" numFmtId="4" xfId="0" applyBorder="1" applyFont="1" applyNumberFormat="1"/>
    <xf borderId="14" fillId="0" fontId="5" numFmtId="4" xfId="0" applyBorder="1" applyFont="1" applyNumberFormat="1"/>
    <xf borderId="7" fillId="0" fontId="5" numFmtId="2" xfId="0" applyAlignment="1" applyBorder="1" applyFont="1" applyNumberFormat="1">
      <alignment horizontal="right" readingOrder="0"/>
    </xf>
    <xf borderId="14" fillId="0" fontId="6" numFmtId="0" xfId="0" applyBorder="1" applyFont="1"/>
    <xf borderId="14" fillId="0" fontId="8" numFmtId="3" xfId="0" applyBorder="1" applyFont="1" applyNumberFormat="1"/>
    <xf borderId="7" fillId="0" fontId="7" numFmtId="0" xfId="0" applyBorder="1" applyFont="1"/>
    <xf borderId="33" fillId="0" fontId="28" numFmtId="9" xfId="0" applyAlignment="1" applyBorder="1" applyFont="1" applyNumberFormat="1">
      <alignment readingOrder="0"/>
    </xf>
    <xf borderId="7" fillId="0" fontId="7" numFmtId="9" xfId="0" applyAlignment="1" applyBorder="1" applyFont="1" applyNumberFormat="1">
      <alignment readingOrder="0"/>
    </xf>
    <xf borderId="7" fillId="0" fontId="7" numFmtId="0" xfId="0" applyAlignment="1" applyBorder="1" applyFont="1">
      <alignment readingOrder="0"/>
    </xf>
    <xf borderId="14" fillId="0" fontId="8" numFmtId="0" xfId="0" applyAlignment="1" applyBorder="1" applyFont="1">
      <alignment readingOrder="0"/>
    </xf>
    <xf borderId="7" fillId="0" fontId="8" numFmtId="2" xfId="0" applyAlignment="1" applyBorder="1" applyFont="1" applyNumberFormat="1">
      <alignment horizontal="right" readingOrder="0"/>
    </xf>
    <xf borderId="7" fillId="0" fontId="5" numFmtId="2" xfId="0" applyAlignment="1" applyBorder="1" applyFont="1" applyNumberFormat="1">
      <alignment horizontal="right"/>
    </xf>
    <xf borderId="19" fillId="0" fontId="7" numFmtId="2" xfId="0" applyAlignment="1" applyBorder="1" applyFont="1" applyNumberFormat="1">
      <alignment vertical="bottom"/>
    </xf>
    <xf borderId="7" fillId="0" fontId="10" numFmtId="0" xfId="0" applyBorder="1" applyFont="1"/>
    <xf borderId="31" fillId="0" fontId="7" numFmtId="2" xfId="0" applyAlignment="1" applyBorder="1" applyFont="1" applyNumberFormat="1">
      <alignment readingOrder="0" vertical="bottom"/>
    </xf>
    <xf borderId="31" fillId="0" fontId="7" numFmtId="2" xfId="0" applyAlignment="1" applyBorder="1" applyFont="1" applyNumberFormat="1">
      <alignment vertical="bottom"/>
    </xf>
    <xf borderId="7" fillId="0" fontId="5" numFmtId="2" xfId="0" applyAlignment="1" applyBorder="1" applyFont="1" applyNumberFormat="1">
      <alignment readingOrder="0"/>
    </xf>
    <xf borderId="7" fillId="0" fontId="5" numFmtId="2" xfId="0" applyBorder="1" applyFont="1" applyNumberFormat="1"/>
    <xf borderId="7" fillId="0" fontId="8" numFmtId="2" xfId="0" applyAlignment="1" applyBorder="1" applyFont="1" applyNumberFormat="1">
      <alignment readingOrder="0"/>
    </xf>
    <xf borderId="14" fillId="0" fontId="8" numFmtId="3" xfId="0" applyAlignment="1" applyBorder="1" applyFont="1" applyNumberFormat="1">
      <alignment readingOrder="0"/>
    </xf>
    <xf borderId="7" fillId="0" fontId="8" numFmtId="2" xfId="0" applyBorder="1" applyFont="1" applyNumberFormat="1"/>
    <xf borderId="14" fillId="0" fontId="6" numFmtId="0" xfId="0" applyAlignment="1" applyBorder="1" applyFont="1">
      <alignment readingOrder="0"/>
    </xf>
    <xf borderId="34" fillId="0" fontId="28" numFmtId="4" xfId="0" applyBorder="1" applyFont="1" applyNumberFormat="1"/>
    <xf borderId="35" fillId="0" fontId="5" numFmtId="4" xfId="0" applyBorder="1" applyFont="1" applyNumberFormat="1"/>
    <xf borderId="14" fillId="0" fontId="5" numFmtId="4" xfId="0" applyAlignment="1" applyBorder="1" applyFont="1" applyNumberFormat="1">
      <alignment readingOrder="0"/>
    </xf>
    <xf borderId="34" fillId="0" fontId="28" numFmtId="4" xfId="0" applyAlignment="1" applyBorder="1" applyFont="1" applyNumberFormat="1">
      <alignment readingOrder="0"/>
    </xf>
    <xf borderId="33" fillId="0" fontId="28" numFmtId="4" xfId="0" applyAlignment="1" applyBorder="1" applyFont="1" applyNumberFormat="1">
      <alignment readingOrder="0"/>
    </xf>
    <xf borderId="31" fillId="0" fontId="7" numFmtId="4" xfId="0" applyAlignment="1" applyBorder="1" applyFont="1" applyNumberFormat="1">
      <alignment readingOrder="0" vertical="bottom"/>
    </xf>
    <xf borderId="14" fillId="0" fontId="8" numFmtId="4" xfId="0" applyAlignment="1" applyBorder="1" applyFont="1" applyNumberFormat="1">
      <alignment readingOrder="0"/>
    </xf>
    <xf borderId="7" fillId="0" fontId="7" numFmtId="4" xfId="0" applyAlignment="1" applyBorder="1" applyFont="1" applyNumberFormat="1">
      <alignment vertical="bottom"/>
    </xf>
    <xf borderId="32" fillId="20" fontId="3" numFmtId="0" xfId="0" applyAlignment="1" applyBorder="1" applyFill="1" applyFont="1">
      <alignment horizontal="center"/>
    </xf>
    <xf borderId="14" fillId="0" fontId="8" numFmtId="0" xfId="0" applyBorder="1" applyFont="1"/>
    <xf borderId="33" fillId="0" fontId="8" numFmtId="0" xfId="0" applyBorder="1" applyFont="1"/>
    <xf borderId="32" fillId="20" fontId="3" numFmtId="4" xfId="0" applyBorder="1" applyFont="1" applyNumberFormat="1"/>
    <xf borderId="14" fillId="0" fontId="30" numFmtId="0" xfId="0" applyBorder="1" applyFont="1"/>
    <xf borderId="33" fillId="0" fontId="30" numFmtId="0" xfId="0" applyBorder="1" applyFont="1"/>
    <xf borderId="19" fillId="0" fontId="7" numFmtId="4" xfId="0" applyAlignment="1" applyBorder="1" applyFont="1" applyNumberFormat="1">
      <alignment vertical="bottom"/>
    </xf>
    <xf borderId="31" fillId="20" fontId="3" numFmtId="4" xfId="0" applyAlignment="1" applyBorder="1" applyFont="1" applyNumberFormat="1">
      <alignment horizontal="right" vertical="bottom"/>
    </xf>
    <xf borderId="7" fillId="13" fontId="3" numFmtId="0" xfId="0" applyAlignment="1" applyBorder="1" applyFont="1">
      <alignment horizontal="center"/>
    </xf>
    <xf borderId="10" fillId="13" fontId="3" numFmtId="4" xfId="0" applyAlignment="1" applyBorder="1" applyFont="1" applyNumberFormat="1">
      <alignment horizontal="center"/>
    </xf>
    <xf borderId="36" fillId="0" fontId="4" numFmtId="0" xfId="0" applyBorder="1" applyFont="1"/>
    <xf borderId="37" fillId="13" fontId="3" numFmtId="4" xfId="0" applyAlignment="1" applyBorder="1" applyFont="1" applyNumberFormat="1">
      <alignment horizontal="center" vertical="bottom"/>
    </xf>
    <xf borderId="38" fillId="0" fontId="4" numFmtId="0" xfId="0" applyBorder="1" applyFont="1"/>
    <xf borderId="31" fillId="0" fontId="4" numFmtId="0" xfId="0" applyBorder="1" applyFont="1"/>
    <xf borderId="0" fillId="21" fontId="31" numFmtId="0" xfId="0" applyAlignment="1" applyFill="1" applyFont="1">
      <alignment horizontal="center"/>
    </xf>
    <xf borderId="0" fillId="0" fontId="10" numFmtId="9" xfId="0" applyAlignment="1" applyFont="1" applyNumberFormat="1">
      <alignment readingOrder="0"/>
    </xf>
    <xf borderId="0" fillId="0" fontId="7" numFmtId="0" xfId="0" applyAlignment="1" applyFont="1">
      <alignment vertical="bottom"/>
    </xf>
    <xf borderId="0" fillId="0" fontId="7" numFmtId="2" xfId="0" applyFont="1" applyNumberFormat="1"/>
    <xf borderId="0" fillId="0" fontId="10" numFmtId="0" xfId="0" applyAlignment="1" applyFont="1">
      <alignment horizontal="center"/>
    </xf>
    <xf borderId="0" fillId="22" fontId="2" numFmtId="0" xfId="0" applyFill="1" applyFont="1"/>
    <xf borderId="0" fillId="22" fontId="2" numFmtId="0" xfId="0" applyAlignment="1" applyFont="1">
      <alignment readingOrder="0"/>
    </xf>
    <xf borderId="0" fillId="22" fontId="10" numFmtId="0" xfId="0" applyAlignment="1" applyFont="1">
      <alignment readingOrder="0"/>
    </xf>
    <xf borderId="0" fillId="22" fontId="7" numFmtId="0" xfId="0" applyAlignment="1" applyFont="1">
      <alignment shrinkToFit="0" vertical="bottom" wrapText="0"/>
    </xf>
    <xf borderId="0" fillId="22" fontId="7" numFmtId="0" xfId="0" applyAlignment="1" applyFont="1">
      <alignment vertical="bottom"/>
    </xf>
    <xf borderId="0" fillId="22" fontId="7" numFmtId="0" xfId="0" applyAlignment="1" applyFont="1">
      <alignment horizontal="right" vertical="bottom"/>
    </xf>
    <xf borderId="0" fillId="0" fontId="7" numFmtId="0" xfId="0" applyAlignment="1" applyFont="1">
      <alignment readingOrder="0" vertical="bottom"/>
    </xf>
    <xf borderId="10" fillId="2" fontId="32" numFmtId="0" xfId="0" applyAlignment="1" applyBorder="1" applyFont="1">
      <alignment horizontal="center" vertical="center"/>
    </xf>
    <xf borderId="0" fillId="0" fontId="7" numFmtId="0" xfId="0" applyAlignment="1" applyFont="1">
      <alignment vertical="center"/>
    </xf>
    <xf borderId="0" fillId="0" fontId="32" numFmtId="0" xfId="0" applyAlignment="1" applyFont="1">
      <alignment horizontal="center" vertical="center"/>
    </xf>
    <xf borderId="10" fillId="2" fontId="3" numFmtId="0" xfId="0" applyAlignment="1" applyBorder="1" applyFont="1">
      <alignment horizontal="center"/>
    </xf>
    <xf borderId="10" fillId="2" fontId="3" numFmtId="0" xfId="0" applyAlignment="1" applyBorder="1" applyFont="1">
      <alignment horizontal="center" readingOrder="0"/>
    </xf>
    <xf borderId="39" fillId="2" fontId="13" numFmtId="0" xfId="0" applyAlignment="1" applyBorder="1" applyFont="1">
      <alignment horizontal="center" shrinkToFit="0" vertical="center" wrapText="1"/>
    </xf>
    <xf borderId="40" fillId="2" fontId="33" numFmtId="0" xfId="0" applyAlignment="1" applyBorder="1" applyFont="1">
      <alignment horizontal="center" shrinkToFit="0" vertical="center" wrapText="1"/>
    </xf>
    <xf borderId="41" fillId="2" fontId="33" numFmtId="0" xfId="0" applyAlignment="1" applyBorder="1" applyFont="1">
      <alignment horizontal="center" shrinkToFit="0" vertical="center" wrapText="1"/>
    </xf>
    <xf borderId="42" fillId="0" fontId="4" numFmtId="0" xfId="0" applyBorder="1" applyFont="1"/>
    <xf borderId="43" fillId="0" fontId="4" numFmtId="0" xfId="0" applyBorder="1" applyFont="1"/>
    <xf borderId="44" fillId="0" fontId="4" numFmtId="0" xfId="0" applyBorder="1" applyFont="1"/>
    <xf borderId="45" fillId="2" fontId="7" numFmtId="0" xfId="0" applyBorder="1" applyFont="1"/>
    <xf borderId="46" fillId="2" fontId="7" numFmtId="2" xfId="0" applyBorder="1" applyFont="1" applyNumberFormat="1"/>
    <xf borderId="47" fillId="2" fontId="7" numFmtId="2" xfId="0" applyBorder="1" applyFont="1" applyNumberFormat="1"/>
    <xf borderId="46" fillId="23" fontId="7" numFmtId="2" xfId="0" applyBorder="1" applyFill="1" applyFont="1" applyNumberFormat="1"/>
    <xf borderId="46" fillId="24" fontId="7" numFmtId="2" xfId="0" applyBorder="1" applyFill="1" applyFont="1" applyNumberFormat="1"/>
    <xf borderId="48" fillId="2" fontId="7" numFmtId="0" xfId="0" applyBorder="1" applyFont="1"/>
    <xf borderId="49" fillId="2" fontId="7" numFmtId="2" xfId="0" applyBorder="1" applyFont="1" applyNumberFormat="1"/>
    <xf borderId="50" fillId="2" fontId="7" numFmtId="2" xfId="0" applyBorder="1" applyFont="1" applyNumberFormat="1"/>
    <xf borderId="49" fillId="23" fontId="7" numFmtId="2" xfId="0" applyBorder="1" applyFont="1" applyNumberFormat="1"/>
    <xf borderId="42" fillId="2" fontId="7" numFmtId="2" xfId="0" applyAlignment="1" applyBorder="1" applyFont="1" applyNumberFormat="1">
      <alignment readingOrder="0"/>
    </xf>
    <xf borderId="43" fillId="2" fontId="7" numFmtId="2" xfId="0" applyBorder="1" applyFont="1" applyNumberFormat="1"/>
    <xf borderId="43" fillId="2" fontId="34" numFmtId="2" xfId="0" applyBorder="1" applyFont="1" applyNumberFormat="1"/>
    <xf borderId="44" fillId="2" fontId="34" numFmtId="2" xfId="0" applyBorder="1" applyFont="1" applyNumberFormat="1"/>
    <xf borderId="51" fillId="2" fontId="34" numFmtId="2" xfId="0" applyBorder="1" applyFont="1" applyNumberFormat="1"/>
    <xf borderId="52" fillId="2" fontId="34" numFmtId="2" xfId="0" applyBorder="1" applyFont="1" applyNumberFormat="1"/>
    <xf borderId="53" fillId="2" fontId="7" numFmtId="2" xfId="0" applyBorder="1" applyFont="1" applyNumberFormat="1"/>
    <xf borderId="54" fillId="2" fontId="7" numFmtId="2" xfId="0" applyBorder="1" applyFont="1" applyNumberFormat="1"/>
    <xf borderId="42" fillId="2" fontId="7" numFmtId="2" xfId="0" applyBorder="1" applyFont="1" applyNumberFormat="1"/>
    <xf borderId="54" fillId="2" fontId="7" numFmtId="2" xfId="0" applyAlignment="1" applyBorder="1" applyFont="1" applyNumberFormat="1">
      <alignment readingOrder="0"/>
    </xf>
    <xf borderId="53" fillId="2" fontId="7" numFmtId="2" xfId="0" applyAlignment="1" applyBorder="1" applyFont="1" applyNumberFormat="1">
      <alignment readingOrder="0"/>
    </xf>
    <xf borderId="43" fillId="2" fontId="7" numFmtId="2" xfId="0" applyAlignment="1" applyBorder="1" applyFont="1" applyNumberFormat="1">
      <alignment readingOrder="0"/>
    </xf>
    <xf borderId="42" fillId="2" fontId="7" numFmtId="2" xfId="0" applyAlignment="1" applyBorder="1" applyFont="1" applyNumberFormat="1">
      <alignment readingOrder="0"/>
    </xf>
    <xf borderId="43" fillId="2" fontId="34" numFmtId="2" xfId="0" applyAlignment="1" applyBorder="1" applyFont="1" applyNumberFormat="1">
      <alignment readingOrder="0"/>
    </xf>
    <xf borderId="55" fillId="2" fontId="34" numFmtId="2" xfId="0" applyBorder="1" applyFont="1" applyNumberFormat="1"/>
    <xf borderId="56" fillId="2" fontId="34" numFmtId="2" xfId="0" applyBorder="1" applyFont="1" applyNumberFormat="1"/>
    <xf borderId="57" fillId="2" fontId="34" numFmtId="2" xfId="0" applyBorder="1" applyFont="1" applyNumberFormat="1"/>
    <xf borderId="56" fillId="23" fontId="34" numFmtId="2" xfId="0" applyBorder="1" applyFont="1" applyNumberFormat="1"/>
    <xf borderId="0" fillId="25" fontId="35" numFmtId="0" xfId="0" applyAlignment="1" applyFill="1" applyFont="1">
      <alignment horizontal="center"/>
    </xf>
    <xf borderId="7" fillId="22" fontId="34" numFmtId="0" xfId="0" applyAlignment="1" applyBorder="1" applyFont="1">
      <alignment horizontal="center"/>
    </xf>
    <xf borderId="10" fillId="22" fontId="36" numFmtId="0" xfId="0" applyAlignment="1" applyBorder="1" applyFont="1">
      <alignment horizontal="center" readingOrder="0"/>
    </xf>
    <xf borderId="10" fillId="22" fontId="36" numFmtId="0" xfId="0" applyAlignment="1" applyBorder="1" applyFont="1">
      <alignment horizontal="center"/>
    </xf>
    <xf borderId="7" fillId="22" fontId="7" numFmtId="0" xfId="0" applyBorder="1" applyFont="1"/>
    <xf borderId="10" fillId="22" fontId="2" numFmtId="0" xfId="0" applyBorder="1" applyFont="1"/>
    <xf borderId="7" fillId="22" fontId="2" numFmtId="0" xfId="0" applyBorder="1" applyFont="1"/>
    <xf borderId="7" fillId="22" fontId="2" numFmtId="0" xfId="0" applyAlignment="1" applyBorder="1" applyFont="1">
      <alignment readingOrder="0"/>
    </xf>
    <xf borderId="58" fillId="22" fontId="7" numFmtId="2" xfId="0" applyAlignment="1" applyBorder="1" applyFont="1" applyNumberFormat="1">
      <alignment readingOrder="0"/>
    </xf>
    <xf borderId="58" fillId="22" fontId="7" numFmtId="2" xfId="0" applyBorder="1" applyFont="1" applyNumberFormat="1"/>
    <xf borderId="58" fillId="26" fontId="7" numFmtId="2" xfId="0" applyBorder="1" applyFill="1" applyFont="1" applyNumberFormat="1"/>
    <xf borderId="7" fillId="22" fontId="7" numFmtId="2" xfId="0" applyBorder="1" applyFont="1" applyNumberFormat="1"/>
    <xf borderId="0" fillId="22" fontId="7" numFmtId="2" xfId="0" applyFont="1" applyNumberFormat="1"/>
    <xf borderId="42" fillId="22" fontId="7" numFmtId="2" xfId="0" applyAlignment="1" applyBorder="1" applyFont="1" applyNumberFormat="1">
      <alignment readingOrder="0"/>
    </xf>
    <xf borderId="42" fillId="26" fontId="7" numFmtId="2" xfId="0" applyBorder="1" applyFont="1" applyNumberFormat="1"/>
    <xf borderId="0" fillId="26" fontId="2" numFmtId="2" xfId="0" applyAlignment="1" applyFont="1" applyNumberFormat="1">
      <alignment readingOrder="0"/>
    </xf>
    <xf borderId="1" fillId="27" fontId="37" numFmtId="165" xfId="0" applyAlignment="1" applyBorder="1" applyFill="1" applyFont="1" applyNumberFormat="1">
      <alignment horizontal="center" shrinkToFit="0" vertical="center" wrapText="1"/>
    </xf>
    <xf borderId="27" fillId="6" fontId="22" numFmtId="166" xfId="0" applyAlignment="1" applyBorder="1" applyFont="1" applyNumberFormat="1">
      <alignment horizontal="center" readingOrder="0" shrinkToFit="0" vertical="center" wrapText="1"/>
    </xf>
    <xf borderId="5" fillId="0" fontId="4" numFmtId="0" xfId="0" applyBorder="1" applyFont="1"/>
    <xf borderId="59" fillId="28" fontId="21" numFmtId="166" xfId="0" applyAlignment="1" applyBorder="1" applyFill="1" applyFont="1" applyNumberFormat="1">
      <alignment horizontal="center" vertical="center"/>
    </xf>
    <xf borderId="14" fillId="28" fontId="21" numFmtId="166" xfId="0" applyAlignment="1" applyBorder="1" applyFont="1" applyNumberFormat="1">
      <alignment horizontal="center" vertical="center"/>
    </xf>
    <xf borderId="60" fillId="28" fontId="21" numFmtId="166" xfId="0" applyAlignment="1" applyBorder="1" applyFont="1" applyNumberFormat="1">
      <alignment horizontal="center" vertical="center"/>
    </xf>
    <xf borderId="37" fillId="0" fontId="4" numFmtId="0" xfId="0" applyBorder="1" applyFont="1"/>
    <xf borderId="61" fillId="0" fontId="4" numFmtId="0" xfId="0" applyBorder="1" applyFont="1"/>
    <xf borderId="19" fillId="0" fontId="4" numFmtId="0" xfId="0" applyBorder="1" applyFont="1"/>
    <xf borderId="62" fillId="0" fontId="4" numFmtId="0" xfId="0" applyBorder="1" applyFont="1"/>
    <xf borderId="10" fillId="0" fontId="21" numFmtId="166" xfId="0" applyAlignment="1" applyBorder="1" applyFont="1" applyNumberFormat="1">
      <alignment horizontal="left"/>
    </xf>
    <xf borderId="63" fillId="0" fontId="38" numFmtId="4" xfId="0" applyAlignment="1" applyBorder="1" applyFont="1" applyNumberFormat="1">
      <alignment readingOrder="0"/>
    </xf>
    <xf borderId="7" fillId="0" fontId="39" numFmtId="4" xfId="0" applyBorder="1" applyFont="1" applyNumberFormat="1"/>
    <xf borderId="64" fillId="0" fontId="38" numFmtId="4" xfId="0" applyBorder="1" applyFont="1" applyNumberFormat="1"/>
    <xf borderId="63" fillId="0" fontId="38" numFmtId="4" xfId="0" applyBorder="1" applyFont="1" applyNumberFormat="1"/>
    <xf borderId="64" fillId="0" fontId="40" numFmtId="4" xfId="0" applyBorder="1" applyFont="1" applyNumberFormat="1"/>
    <xf borderId="7" fillId="0" fontId="39" numFmtId="4" xfId="0" applyAlignment="1" applyBorder="1" applyFont="1" applyNumberFormat="1">
      <alignment readingOrder="0"/>
    </xf>
    <xf borderId="37" fillId="0" fontId="21" numFmtId="166" xfId="0" applyAlignment="1" applyBorder="1" applyFont="1" applyNumberFormat="1">
      <alignment horizontal="left"/>
    </xf>
    <xf borderId="7" fillId="0" fontId="40" numFmtId="4" xfId="0" applyBorder="1" applyFont="1" applyNumberFormat="1"/>
    <xf borderId="65" fillId="0" fontId="21" numFmtId="166" xfId="0" applyAlignment="1" applyBorder="1" applyFont="1" applyNumberFormat="1">
      <alignment horizontal="left" readingOrder="0"/>
    </xf>
    <xf borderId="66" fillId="0" fontId="38" numFmtId="4" xfId="0" applyBorder="1" applyFont="1" applyNumberFormat="1"/>
    <xf borderId="67" fillId="0" fontId="14" numFmtId="4" xfId="0" applyBorder="1" applyFont="1" applyNumberFormat="1"/>
    <xf borderId="68" fillId="0" fontId="38" numFmtId="4" xfId="0" applyBorder="1" applyFont="1" applyNumberFormat="1"/>
    <xf borderId="69" fillId="0" fontId="2" numFmtId="0" xfId="0" applyBorder="1" applyFont="1"/>
    <xf borderId="61" fillId="0" fontId="38" numFmtId="4" xfId="0" applyBorder="1" applyFont="1" applyNumberFormat="1"/>
    <xf borderId="19" fillId="0" fontId="14" numFmtId="4" xfId="0" applyBorder="1" applyFont="1" applyNumberFormat="1"/>
    <xf borderId="62" fillId="0" fontId="38" numFmtId="4" xfId="0" applyBorder="1" applyFont="1" applyNumberFormat="1"/>
    <xf borderId="62" fillId="0" fontId="41" numFmtId="4" xfId="0" applyBorder="1" applyFont="1" applyNumberFormat="1"/>
    <xf borderId="7" fillId="0" fontId="14" numFmtId="4" xfId="0" applyBorder="1" applyFont="1" applyNumberFormat="1"/>
    <xf borderId="54" fillId="0" fontId="13" numFmtId="0" xfId="0" applyBorder="1" applyFont="1"/>
    <xf borderId="36" fillId="0" fontId="13" numFmtId="4" xfId="0" applyBorder="1" applyFont="1" applyNumberFormat="1"/>
    <xf borderId="7" fillId="0" fontId="38" numFmtId="4" xfId="0" applyBorder="1" applyFont="1" applyNumberFormat="1"/>
    <xf borderId="64" fillId="0" fontId="13" numFmtId="4" xfId="0" applyBorder="1" applyFont="1" applyNumberFormat="1"/>
    <xf borderId="36" fillId="0" fontId="21" numFmtId="166" xfId="0" applyAlignment="1" applyBorder="1" applyFont="1" applyNumberFormat="1">
      <alignment horizontal="left" readingOrder="0"/>
    </xf>
    <xf borderId="7" fillId="0" fontId="21" numFmtId="4" xfId="0" applyAlignment="1" applyBorder="1" applyFont="1" applyNumberFormat="1">
      <alignment readingOrder="0"/>
    </xf>
    <xf borderId="70" fillId="0" fontId="7" numFmtId="0" xfId="0" applyBorder="1" applyFont="1"/>
    <xf borderId="71" fillId="0" fontId="7" numFmtId="0" xfId="0" applyBorder="1" applyFont="1"/>
    <xf borderId="72" fillId="0" fontId="7" numFmtId="4" xfId="0" applyBorder="1" applyFont="1" applyNumberFormat="1"/>
    <xf borderId="73" fillId="0" fontId="42" numFmtId="0" xfId="0" applyAlignment="1" applyBorder="1" applyFont="1">
      <alignment horizontal="center" vertical="center"/>
    </xf>
    <xf borderId="74" fillId="0" fontId="4" numFmtId="0" xfId="0" applyBorder="1" applyFont="1"/>
    <xf borderId="75" fillId="0" fontId="4" numFmtId="0" xfId="0" applyBorder="1" applyFont="1"/>
    <xf borderId="18" fillId="27" fontId="7" numFmtId="0" xfId="0" applyAlignment="1" applyBorder="1" applyFont="1">
      <alignment horizontal="center" vertical="center"/>
    </xf>
    <xf borderId="18" fillId="2" fontId="7" numFmtId="0" xfId="0" applyAlignment="1" applyBorder="1" applyFont="1">
      <alignment horizontal="center" vertical="center"/>
    </xf>
    <xf borderId="7" fillId="2" fontId="7" numFmtId="0" xfId="0" applyAlignment="1" applyBorder="1" applyFont="1">
      <alignment horizontal="center" vertical="center"/>
    </xf>
    <xf borderId="7" fillId="0" fontId="7" numFmtId="4" xfId="0" applyAlignment="1" applyBorder="1" applyFont="1" applyNumberFormat="1">
      <alignment readingOrder="0"/>
    </xf>
    <xf borderId="10" fillId="29" fontId="7" numFmtId="0" xfId="0" applyAlignment="1" applyBorder="1" applyFill="1" applyFont="1">
      <alignment horizontal="center"/>
    </xf>
    <xf borderId="7" fillId="29" fontId="7" numFmtId="0" xfId="0" applyBorder="1" applyFont="1"/>
    <xf borderId="10" fillId="30" fontId="7" numFmtId="0" xfId="0" applyAlignment="1" applyBorder="1" applyFill="1" applyFont="1">
      <alignment horizontal="center"/>
    </xf>
    <xf borderId="24" fillId="19" fontId="22" numFmtId="0" xfId="0" applyAlignment="1" applyBorder="1" applyFont="1">
      <alignment horizontal="center" readingOrder="0"/>
    </xf>
    <xf borderId="24" fillId="19" fontId="3" numFmtId="0" xfId="0" applyAlignment="1" applyBorder="1" applyFont="1">
      <alignment horizontal="center" readingOrder="0" vertical="bottom"/>
    </xf>
    <xf borderId="30" fillId="19" fontId="25" numFmtId="164" xfId="0" applyAlignment="1" applyBorder="1" applyFont="1" applyNumberFormat="1">
      <alignment horizontal="center" vertical="bottom"/>
    </xf>
    <xf borderId="7" fillId="19" fontId="25" numFmtId="166" xfId="0" applyAlignment="1" applyBorder="1" applyFont="1" applyNumberFormat="1">
      <alignment horizontal="center" vertical="bottom"/>
    </xf>
    <xf borderId="7" fillId="19" fontId="25" numFmtId="164" xfId="0" applyAlignment="1" applyBorder="1" applyFont="1" applyNumberFormat="1">
      <alignment horizontal="center" vertical="bottom"/>
    </xf>
    <xf borderId="7" fillId="0" fontId="7" numFmtId="167" xfId="0" applyAlignment="1" applyBorder="1" applyFont="1" applyNumberFormat="1">
      <alignment vertical="bottom"/>
    </xf>
    <xf borderId="7" fillId="0" fontId="7" numFmtId="3" xfId="0" applyAlignment="1" applyBorder="1" applyFont="1" applyNumberFormat="1">
      <alignment vertical="bottom"/>
    </xf>
    <xf borderId="6" fillId="0" fontId="29" numFmtId="4" xfId="0" applyAlignment="1" applyBorder="1" applyFont="1" applyNumberFormat="1">
      <alignment horizontal="right" vertical="bottom"/>
    </xf>
    <xf borderId="7" fillId="0" fontId="25" numFmtId="4" xfId="0" applyAlignment="1" applyBorder="1" applyFont="1" applyNumberFormat="1">
      <alignment horizontal="right" vertical="bottom"/>
    </xf>
    <xf borderId="7" fillId="0" fontId="29" numFmtId="3" xfId="0" applyAlignment="1" applyBorder="1" applyFont="1" applyNumberFormat="1">
      <alignment horizontal="right" vertical="bottom"/>
    </xf>
    <xf borderId="7" fillId="0" fontId="29" numFmtId="3" xfId="0" applyAlignment="1" applyBorder="1" applyFont="1" applyNumberFormat="1">
      <alignment horizontal="right" readingOrder="0" vertical="bottom"/>
    </xf>
    <xf borderId="7" fillId="0" fontId="7" numFmtId="3" xfId="0" applyAlignment="1" applyBorder="1" applyFont="1" applyNumberFormat="1">
      <alignment readingOrder="0" vertical="bottom"/>
    </xf>
    <xf borderId="10" fillId="0" fontId="25" numFmtId="4" xfId="0" applyAlignment="1" applyBorder="1" applyFont="1" applyNumberFormat="1">
      <alignment horizontal="right" vertical="bottom"/>
    </xf>
    <xf borderId="7" fillId="0" fontId="29" numFmtId="4" xfId="0" applyAlignment="1" applyBorder="1" applyFont="1" applyNumberFormat="1">
      <alignment horizontal="right" vertical="bottom"/>
    </xf>
    <xf borderId="7" fillId="0" fontId="29" numFmtId="4" xfId="0" applyAlignment="1" applyBorder="1" applyFont="1" applyNumberFormat="1">
      <alignment horizontal="right" readingOrder="0" vertical="bottom"/>
    </xf>
    <xf borderId="14" fillId="0" fontId="7" numFmtId="3" xfId="0" applyAlignment="1" applyBorder="1" applyFont="1" applyNumberFormat="1">
      <alignment vertical="bottom"/>
    </xf>
    <xf borderId="14" fillId="0" fontId="25" numFmtId="4" xfId="0" applyAlignment="1" applyBorder="1" applyFont="1" applyNumberFormat="1">
      <alignment horizontal="right" vertical="bottom"/>
    </xf>
    <xf borderId="0" fillId="0" fontId="6" numFmtId="0" xfId="0" applyAlignment="1" applyFont="1">
      <alignment readingOrder="0"/>
    </xf>
    <xf borderId="32" fillId="20" fontId="5" numFmtId="4" xfId="0" applyBorder="1" applyFont="1" applyNumberFormat="1"/>
    <xf borderId="32" fillId="20" fontId="13" numFmtId="4" xfId="0" applyBorder="1" applyFont="1" applyNumberFormat="1"/>
    <xf borderId="14" fillId="0" fontId="7" numFmtId="4" xfId="0" applyAlignment="1" applyBorder="1" applyFont="1" applyNumberFormat="1">
      <alignment vertical="bottom"/>
    </xf>
    <xf borderId="6" fillId="0" fontId="7" numFmtId="4" xfId="0" applyAlignment="1" applyBorder="1" applyFont="1" applyNumberFormat="1">
      <alignment vertical="bottom"/>
    </xf>
    <xf borderId="32" fillId="20" fontId="25" numFmtId="4" xfId="0" applyAlignment="1" applyBorder="1" applyFont="1" applyNumberFormat="1">
      <alignment horizontal="right" vertical="bottom"/>
    </xf>
    <xf borderId="32" fillId="20" fontId="13" numFmtId="4" xfId="0" applyAlignment="1" applyBorder="1" applyFont="1" applyNumberFormat="1">
      <alignment horizontal="right" vertical="bottom"/>
    </xf>
    <xf borderId="10" fillId="13" fontId="36" numFmtId="4" xfId="0" applyAlignment="1" applyBorder="1" applyFont="1" applyNumberFormat="1">
      <alignment horizontal="center"/>
    </xf>
    <xf borderId="10" fillId="13" fontId="36" numFmtId="4" xfId="0" applyAlignment="1" applyBorder="1" applyFont="1" applyNumberFormat="1">
      <alignment horizontal="center" vertical="bottom"/>
    </xf>
    <xf borderId="20" fillId="13" fontId="19" numFmtId="0" xfId="0" applyAlignment="1" applyBorder="1" applyFont="1">
      <alignment horizontal="center" readingOrder="0" vertical="center"/>
    </xf>
    <xf borderId="27" fillId="6" fontId="22" numFmtId="166" xfId="0" applyAlignment="1" applyBorder="1" applyFont="1" applyNumberFormat="1">
      <alignment horizontal="center" shrinkToFit="0" vertical="center" wrapText="1"/>
    </xf>
    <xf borderId="76" fillId="0" fontId="4" numFmtId="0" xfId="0" applyBorder="1" applyFont="1"/>
    <xf borderId="28" fillId="6" fontId="22" numFmtId="166" xfId="0" applyAlignment="1" applyBorder="1" applyFont="1" applyNumberFormat="1">
      <alignment horizontal="center" shrinkToFit="0" vertical="center" wrapText="1"/>
    </xf>
    <xf borderId="1" fillId="28" fontId="21" numFmtId="166" xfId="0" applyAlignment="1" applyBorder="1" applyFont="1" applyNumberFormat="1">
      <alignment horizontal="center" vertical="center"/>
    </xf>
    <xf borderId="33" fillId="28" fontId="21" numFmtId="166" xfId="0" applyAlignment="1" applyBorder="1" applyFont="1" applyNumberFormat="1">
      <alignment horizontal="center" vertical="center"/>
    </xf>
    <xf borderId="10" fillId="0" fontId="38" numFmtId="4" xfId="0" applyBorder="1" applyFont="1" applyNumberFormat="1"/>
    <xf borderId="6" fillId="0" fontId="38" numFmtId="4" xfId="0" applyBorder="1" applyFont="1" applyNumberFormat="1"/>
    <xf borderId="10" fillId="0" fontId="38" numFmtId="4" xfId="0" applyAlignment="1" applyBorder="1" applyFont="1" applyNumberFormat="1">
      <alignment readingOrder="0"/>
    </xf>
    <xf borderId="65" fillId="0" fontId="21" numFmtId="166" xfId="0" applyAlignment="1" applyBorder="1" applyFont="1" applyNumberFormat="1">
      <alignment horizontal="left"/>
    </xf>
    <xf borderId="77" fillId="0" fontId="38" numFmtId="4" xfId="0" applyBorder="1" applyFont="1" applyNumberFormat="1"/>
    <xf borderId="78" fillId="0" fontId="38" numFmtId="4" xfId="0" applyBorder="1" applyFont="1" applyNumberFormat="1"/>
    <xf borderId="0" fillId="0" fontId="2" numFmtId="0" xfId="0" applyFont="1"/>
    <xf borderId="37" fillId="0" fontId="38" numFmtId="4" xfId="0" applyBorder="1" applyFont="1" applyNumberFormat="1"/>
    <xf borderId="31" fillId="0" fontId="38" numFmtId="4" xfId="0" applyBorder="1" applyFont="1" applyNumberFormat="1"/>
    <xf borderId="36" fillId="0" fontId="13" numFmtId="0" xfId="0" applyBorder="1" applyFont="1"/>
    <xf borderId="10" fillId="0" fontId="21" numFmtId="4" xfId="0" applyBorder="1" applyFont="1" applyNumberFormat="1"/>
    <xf borderId="64" fillId="0" fontId="21" numFmtId="4" xfId="0" applyBorder="1" applyFont="1" applyNumberFormat="1"/>
    <xf borderId="79" fillId="0" fontId="7" numFmtId="2" xfId="0" applyBorder="1" applyFont="1" applyNumberFormat="1"/>
    <xf borderId="72" fillId="0" fontId="7" numFmtId="2" xfId="0" applyBorder="1" applyFont="1" applyNumberFormat="1"/>
    <xf borderId="80" fillId="0" fontId="7" numFmtId="0" xfId="0" applyBorder="1" applyFont="1"/>
    <xf borderId="24" fillId="19" fontId="22" numFmtId="0" xfId="0" applyAlignment="1" applyBorder="1" applyFont="1">
      <alignment horizontal="center"/>
    </xf>
    <xf borderId="30" fillId="19" fontId="24" numFmtId="0" xfId="0" applyAlignment="1" applyBorder="1" applyFont="1">
      <alignment horizontal="center" shrinkToFit="0" wrapText="1"/>
    </xf>
    <xf borderId="7" fillId="19" fontId="24" numFmtId="166" xfId="0" applyAlignment="1" applyBorder="1" applyFont="1" applyNumberFormat="1">
      <alignment horizontal="center" shrinkToFit="0" wrapText="1"/>
    </xf>
    <xf borderId="7" fillId="19" fontId="24" numFmtId="0" xfId="0" applyAlignment="1" applyBorder="1" applyFont="1">
      <alignment horizontal="center"/>
    </xf>
    <xf borderId="20" fillId="13" fontId="19" numFmtId="4" xfId="0" applyAlignment="1" applyBorder="1" applyFont="1" applyNumberFormat="1">
      <alignment horizontal="center" readingOrder="0" vertical="center"/>
    </xf>
    <xf borderId="1" fillId="27" fontId="37" numFmtId="4" xfId="0" applyAlignment="1" applyBorder="1" applyFont="1" applyNumberFormat="1">
      <alignment horizontal="center" shrinkToFit="0" vertical="center" wrapText="1"/>
    </xf>
    <xf borderId="27" fillId="6" fontId="22" numFmtId="4" xfId="0" applyAlignment="1" applyBorder="1" applyFont="1" applyNumberFormat="1">
      <alignment horizontal="center" shrinkToFit="0" vertical="center" wrapText="1"/>
    </xf>
    <xf borderId="28" fillId="6" fontId="22" numFmtId="4" xfId="0" applyAlignment="1" applyBorder="1" applyFont="1" applyNumberFormat="1">
      <alignment horizontal="center" shrinkToFit="0" vertical="center" wrapText="1"/>
    </xf>
    <xf borderId="14" fillId="28" fontId="21" numFmtId="4" xfId="0" applyAlignment="1" applyBorder="1" applyFont="1" applyNumberFormat="1">
      <alignment horizontal="center" vertical="center"/>
    </xf>
    <xf borderId="1" fillId="28" fontId="21" numFmtId="4" xfId="0" applyAlignment="1" applyBorder="1" applyFont="1" applyNumberFormat="1">
      <alignment horizontal="center" vertical="center"/>
    </xf>
    <xf borderId="60" fillId="28" fontId="21" numFmtId="4" xfId="0" applyAlignment="1" applyBorder="1" applyFont="1" applyNumberFormat="1">
      <alignment horizontal="center" vertical="center"/>
    </xf>
    <xf borderId="10" fillId="0" fontId="21" numFmtId="4" xfId="0" applyAlignment="1" applyBorder="1" applyFont="1" applyNumberFormat="1">
      <alignment horizontal="left"/>
    </xf>
    <xf borderId="10" fillId="0" fontId="40" numFmtId="4" xfId="0" applyBorder="1" applyFont="1" applyNumberFormat="1"/>
    <xf borderId="37" fillId="0" fontId="21" numFmtId="4" xfId="0" applyAlignment="1" applyBorder="1" applyFont="1" applyNumberFormat="1">
      <alignment horizontal="left"/>
    </xf>
    <xf borderId="69" fillId="0" fontId="2" numFmtId="4" xfId="0" applyBorder="1" applyFont="1" applyNumberFormat="1"/>
    <xf borderId="62" fillId="0" fontId="38" numFmtId="4" xfId="0" applyAlignment="1" applyBorder="1" applyFont="1" applyNumberFormat="1">
      <alignment readingOrder="0"/>
    </xf>
    <xf borderId="7" fillId="0" fontId="14" numFmtId="4" xfId="0" applyAlignment="1" applyBorder="1" applyFont="1" applyNumberFormat="1">
      <alignment readingOrder="0"/>
    </xf>
    <xf borderId="54" fillId="0" fontId="13" numFmtId="4" xfId="0" applyBorder="1" applyFont="1" applyNumberFormat="1"/>
    <xf borderId="10" fillId="0" fontId="39" numFmtId="4" xfId="0" applyBorder="1" applyFont="1" applyNumberFormat="1"/>
    <xf borderId="64" fillId="0" fontId="39" numFmtId="4" xfId="0" applyBorder="1" applyFont="1" applyNumberFormat="1"/>
    <xf borderId="10" fillId="0" fontId="39" numFmtId="4" xfId="0" applyAlignment="1" applyBorder="1" applyFont="1" applyNumberFormat="1">
      <alignment readingOrder="0"/>
    </xf>
    <xf borderId="70" fillId="0" fontId="7" numFmtId="4" xfId="0" applyBorder="1" applyFont="1" applyNumberFormat="1"/>
    <xf borderId="71" fillId="0" fontId="7" numFmtId="4" xfId="0" applyBorder="1" applyFont="1" applyNumberFormat="1"/>
    <xf borderId="79" fillId="0" fontId="7" numFmtId="4" xfId="0" applyBorder="1" applyFont="1" applyNumberFormat="1"/>
    <xf borderId="80" fillId="0" fontId="7" numFmtId="4" xfId="0" applyBorder="1" applyFont="1" applyNumberFormat="1"/>
    <xf borderId="73" fillId="0" fontId="42" numFmtId="4" xfId="0" applyAlignment="1" applyBorder="1" applyFont="1" applyNumberFormat="1">
      <alignment horizontal="center" vertical="center"/>
    </xf>
    <xf borderId="0" fillId="0" fontId="7" numFmtId="4" xfId="0" applyFont="1" applyNumberFormat="1"/>
    <xf borderId="18" fillId="27" fontId="7" numFmtId="4" xfId="0" applyAlignment="1" applyBorder="1" applyFont="1" applyNumberFormat="1">
      <alignment horizontal="center" vertical="center"/>
    </xf>
    <xf borderId="18" fillId="2" fontId="7" numFmtId="4" xfId="0" applyAlignment="1" applyBorder="1" applyFont="1" applyNumberFormat="1">
      <alignment horizontal="center" vertical="center"/>
    </xf>
    <xf borderId="7" fillId="2" fontId="7" numFmtId="4" xfId="0" applyAlignment="1" applyBorder="1" applyFont="1" applyNumberFormat="1">
      <alignment horizontal="center" vertical="center"/>
    </xf>
    <xf borderId="7" fillId="0" fontId="15" numFmtId="4" xfId="0" applyAlignment="1" applyBorder="1" applyFont="1" applyNumberFormat="1">
      <alignment horizontal="right" readingOrder="0" shrinkToFit="0" vertical="bottom" wrapText="0"/>
    </xf>
    <xf borderId="10" fillId="29" fontId="7" numFmtId="4" xfId="0" applyAlignment="1" applyBorder="1" applyFont="1" applyNumberFormat="1">
      <alignment horizontal="center"/>
    </xf>
    <xf borderId="7" fillId="29" fontId="7" numFmtId="4" xfId="0" applyBorder="1" applyFont="1" applyNumberFormat="1"/>
    <xf borderId="10" fillId="30" fontId="7" numFmtId="4" xfId="0" applyAlignment="1" applyBorder="1" applyFont="1" applyNumberFormat="1">
      <alignment horizontal="center"/>
    </xf>
    <xf borderId="7" fillId="0" fontId="20" numFmtId="4" xfId="0" applyAlignment="1" applyBorder="1" applyFont="1" applyNumberFormat="1">
      <alignment horizontal="center"/>
    </xf>
    <xf borderId="23" fillId="18" fontId="21" numFmtId="4" xfId="0" applyBorder="1" applyFont="1" applyNumberFormat="1"/>
    <xf borderId="24" fillId="19" fontId="22" numFmtId="4" xfId="0" applyAlignment="1" applyBorder="1" applyFont="1" applyNumberFormat="1">
      <alignment horizontal="center"/>
    </xf>
    <xf borderId="1" fillId="0" fontId="43" numFmtId="4" xfId="0" applyAlignment="1" applyBorder="1" applyFont="1" applyNumberFormat="1">
      <alignment horizontal="center" shrinkToFit="0" vertical="center" wrapText="1"/>
    </xf>
    <xf borderId="30" fillId="19" fontId="24" numFmtId="4" xfId="0" applyAlignment="1" applyBorder="1" applyFont="1" applyNumberFormat="1">
      <alignment horizontal="center"/>
    </xf>
    <xf borderId="7" fillId="19" fontId="24" numFmtId="4" xfId="0" applyAlignment="1" applyBorder="1" applyFont="1" applyNumberFormat="1">
      <alignment horizontal="center"/>
    </xf>
    <xf borderId="7" fillId="0" fontId="26" numFmtId="4" xfId="0" applyBorder="1" applyFont="1" applyNumberFormat="1"/>
    <xf borderId="19" fillId="0" fontId="26" numFmtId="4" xfId="0" applyBorder="1" applyFont="1" applyNumberFormat="1"/>
    <xf borderId="7" fillId="0" fontId="6" numFmtId="4" xfId="0" applyBorder="1" applyFont="1" applyNumberFormat="1"/>
    <xf borderId="7" fillId="0" fontId="8" numFmtId="4" xfId="0" applyBorder="1" applyFont="1" applyNumberFormat="1"/>
    <xf borderId="7" fillId="0" fontId="8" numFmtId="4" xfId="0" applyAlignment="1" applyBorder="1" applyFont="1" applyNumberFormat="1">
      <alignment readingOrder="0"/>
    </xf>
    <xf borderId="14" fillId="0" fontId="8" numFmtId="4" xfId="0" applyBorder="1" applyFont="1" applyNumberFormat="1"/>
    <xf borderId="7" fillId="0" fontId="6" numFmtId="4" xfId="0" applyAlignment="1" applyBorder="1" applyFont="1" applyNumberFormat="1">
      <alignment readingOrder="0"/>
    </xf>
    <xf borderId="6" fillId="0" fontId="28" numFmtId="4" xfId="0" applyAlignment="1" applyBorder="1" applyFont="1" applyNumberFormat="1">
      <alignment readingOrder="0"/>
    </xf>
    <xf borderId="32" fillId="20" fontId="3" numFmtId="4" xfId="0" applyAlignment="1" applyBorder="1" applyFont="1" applyNumberFormat="1">
      <alignment horizontal="center"/>
    </xf>
    <xf borderId="33" fillId="0" fontId="8" numFmtId="4" xfId="0" applyBorder="1" applyFont="1" applyNumberFormat="1"/>
    <xf borderId="14" fillId="0" fontId="30" numFmtId="4" xfId="0" applyBorder="1" applyFont="1" applyNumberFormat="1"/>
    <xf borderId="33" fillId="0" fontId="30" numFmtId="4" xfId="0" applyBorder="1" applyFont="1" applyNumberFormat="1"/>
    <xf borderId="7" fillId="13" fontId="3" numFmtId="4" xfId="0" applyAlignment="1" applyBorder="1" applyFont="1" applyNumberFormat="1">
      <alignment horizontal="center"/>
    </xf>
    <xf borderId="20" fillId="13" fontId="19" numFmtId="4" xfId="0" applyAlignment="1" applyBorder="1" applyFont="1" applyNumberFormat="1">
      <alignment horizontal="center" vertical="center"/>
    </xf>
    <xf borderId="64" fillId="0" fontId="40" numFmtId="4" xfId="0" applyAlignment="1" applyBorder="1" applyFont="1" applyNumberFormat="1">
      <alignment readingOrder="0"/>
    </xf>
    <xf borderId="64" fillId="0" fontId="38" numFmtId="4" xfId="0" applyAlignment="1" applyBorder="1" applyFont="1" applyNumberFormat="1">
      <alignment readingOrder="0"/>
    </xf>
    <xf borderId="81" fillId="19" fontId="22" numFmtId="4" xfId="0" applyAlignment="1" applyBorder="1" applyFont="1" applyNumberFormat="1">
      <alignment horizontal="center"/>
    </xf>
    <xf borderId="10" fillId="19" fontId="24" numFmtId="4" xfId="0" applyAlignment="1" applyBorder="1" applyFont="1" applyNumberFormat="1">
      <alignment horizontal="center"/>
    </xf>
    <xf borderId="63" fillId="19" fontId="24" numFmtId="4" xfId="0" applyAlignment="1" applyBorder="1" applyFont="1" applyNumberFormat="1">
      <alignment horizontal="center"/>
    </xf>
    <xf borderId="64" fillId="19" fontId="24" numFmtId="4" xfId="0" applyAlignment="1" applyBorder="1" applyFont="1" applyNumberFormat="1">
      <alignment horizontal="center"/>
    </xf>
    <xf borderId="37" fillId="0" fontId="14" numFmtId="4" xfId="0" applyBorder="1" applyFont="1" applyNumberFormat="1"/>
    <xf borderId="63" fillId="0" fontId="26" numFmtId="4" xfId="0" applyBorder="1" applyFont="1" applyNumberFormat="1"/>
    <xf borderId="62" fillId="0" fontId="14" numFmtId="4" xfId="0" applyBorder="1" applyFont="1" applyNumberFormat="1"/>
    <xf borderId="63" fillId="0" fontId="8" numFmtId="4" xfId="0" applyAlignment="1" applyBorder="1" applyFont="1" applyNumberFormat="1">
      <alignment readingOrder="0"/>
    </xf>
    <xf borderId="64" fillId="0" fontId="5" numFmtId="4" xfId="0" applyBorder="1" applyFont="1" applyNumberFormat="1"/>
    <xf borderId="63" fillId="0" fontId="8" numFmtId="4" xfId="0" applyBorder="1" applyFont="1" applyNumberFormat="1"/>
    <xf borderId="10" fillId="0" fontId="6" numFmtId="4" xfId="0" applyAlignment="1" applyBorder="1" applyFont="1" applyNumberFormat="1">
      <alignment readingOrder="0" vertical="bottom"/>
    </xf>
    <xf borderId="7" fillId="0" fontId="6" numFmtId="4" xfId="0" applyAlignment="1" applyBorder="1" applyFont="1" applyNumberFormat="1">
      <alignment vertical="bottom"/>
    </xf>
    <xf borderId="1" fillId="0" fontId="5" numFmtId="4" xfId="0" applyBorder="1" applyFont="1" applyNumberFormat="1"/>
    <xf borderId="59" fillId="0" fontId="8" numFmtId="4" xfId="0" applyBorder="1" applyFont="1" applyNumberFormat="1"/>
    <xf borderId="60" fillId="0" fontId="5" numFmtId="4" xfId="0" applyBorder="1" applyFont="1" applyNumberFormat="1"/>
    <xf borderId="0" fillId="0" fontId="6" numFmtId="4" xfId="0" applyAlignment="1" applyFont="1" applyNumberFormat="1">
      <alignment vertical="bottom"/>
    </xf>
    <xf borderId="14" fillId="0" fontId="6" numFmtId="4" xfId="0" applyAlignment="1" applyBorder="1" applyFont="1" applyNumberFormat="1">
      <alignment readingOrder="0" vertical="bottom"/>
    </xf>
    <xf borderId="82" fillId="20" fontId="13" numFmtId="4" xfId="0" applyBorder="1" applyFont="1" applyNumberFormat="1"/>
    <xf borderId="83" fillId="20" fontId="13" numFmtId="4" xfId="0" applyBorder="1" applyFont="1" applyNumberFormat="1"/>
    <xf borderId="84" fillId="13" fontId="36" numFmtId="4" xfId="0" applyAlignment="1" applyBorder="1" applyFont="1" applyNumberFormat="1">
      <alignment horizontal="center"/>
    </xf>
    <xf borderId="85" fillId="0" fontId="4" numFmtId="0" xfId="0" applyBorder="1" applyFont="1"/>
    <xf borderId="86" fillId="0" fontId="4" numFmtId="0" xfId="0" applyBorder="1" applyFont="1"/>
    <xf borderId="14" fillId="27" fontId="37" numFmtId="165" xfId="0" applyAlignment="1" applyBorder="1" applyFont="1" applyNumberFormat="1">
      <alignment horizontal="center" shrinkToFit="0" vertical="center" wrapText="1"/>
    </xf>
    <xf borderId="10" fillId="6" fontId="22" numFmtId="166" xfId="0" applyAlignment="1" applyBorder="1" applyFont="1" applyNumberFormat="1">
      <alignment horizontal="center" shrinkToFit="0" vertical="center" wrapText="1"/>
    </xf>
    <xf borderId="10" fillId="6" fontId="22" numFmtId="166" xfId="0" applyAlignment="1" applyBorder="1" applyFont="1" applyNumberFormat="1">
      <alignment horizontal="center" readingOrder="0" shrinkToFit="0" vertical="center" wrapText="1"/>
    </xf>
    <xf borderId="35" fillId="0" fontId="4" numFmtId="0" xfId="0" applyBorder="1" applyFont="1"/>
    <xf borderId="7" fillId="0" fontId="21" numFmtId="166" xfId="0" applyAlignment="1" applyBorder="1" applyFont="1" applyNumberFormat="1">
      <alignment horizontal="left"/>
    </xf>
    <xf borderId="7" fillId="0" fontId="40" numFmtId="4" xfId="0" applyAlignment="1" applyBorder="1" applyFont="1" applyNumberFormat="1">
      <alignment readingOrder="0"/>
    </xf>
    <xf borderId="19" fillId="0" fontId="21" numFmtId="166" xfId="0" applyAlignment="1" applyBorder="1" applyFont="1" applyNumberFormat="1">
      <alignment horizontal="left"/>
    </xf>
    <xf borderId="67" fillId="0" fontId="38" numFmtId="4" xfId="0" applyBorder="1" applyFont="1" applyNumberFormat="1"/>
    <xf borderId="19" fillId="0" fontId="38" numFmtId="4" xfId="0" applyBorder="1" applyFont="1" applyNumberFormat="1"/>
    <xf borderId="7" fillId="0" fontId="13" numFmtId="4" xfId="0" applyBorder="1" applyFont="1" applyNumberFormat="1"/>
    <xf borderId="7" fillId="0" fontId="7" numFmtId="4" xfId="0" applyAlignment="1" applyBorder="1" applyFont="1" applyNumberFormat="1">
      <alignment readingOrder="0" vertical="bottom"/>
    </xf>
    <xf borderId="10" fillId="0" fontId="6" numFmtId="0" xfId="0" applyAlignment="1" applyBorder="1" applyFont="1">
      <alignment readingOrder="0" vertical="bottom"/>
    </xf>
    <xf borderId="7" fillId="0" fontId="6" numFmtId="0" xfId="0" applyAlignment="1" applyBorder="1" applyFont="1">
      <alignment vertical="bottom"/>
    </xf>
    <xf borderId="0" fillId="0" fontId="6" numFmtId="0" xfId="0" applyAlignment="1" applyFont="1">
      <alignment vertical="bottom"/>
    </xf>
    <xf borderId="14" fillId="0" fontId="6" numFmtId="0" xfId="0" applyAlignment="1" applyBorder="1" applyFont="1">
      <alignment readingOrder="0" vertical="bottom"/>
    </xf>
    <xf borderId="7" fillId="0" fontId="38" numFmtId="4" xfId="0" applyAlignment="1" applyBorder="1" applyFont="1" applyNumberFormat="1">
      <alignment readingOrder="0"/>
    </xf>
    <xf borderId="19" fillId="0" fontId="38" numFmtId="4" xfId="0" applyAlignment="1" applyBorder="1" applyFont="1" applyNumberFormat="1">
      <alignment readingOrder="0"/>
    </xf>
    <xf borderId="62" fillId="0" fontId="41" numFmtId="0" xfId="0" applyBorder="1" applyFont="1"/>
    <xf borderId="7" fillId="0" fontId="5" numFmtId="4" xfId="0" applyAlignment="1" applyBorder="1" applyFont="1" applyNumberFormat="1">
      <alignment readingOrder="0"/>
    </xf>
    <xf borderId="7" fillId="0" fontId="6" numFmtId="0" xfId="0" applyAlignment="1" applyBorder="1" applyFont="1">
      <alignment vertical="bottom"/>
    </xf>
    <xf borderId="0" fillId="0" fontId="6" numFmtId="0" xfId="0" applyAlignment="1" applyFont="1">
      <alignment vertical="bottom"/>
    </xf>
    <xf borderId="64" fillId="0" fontId="39" numFmtId="4" xfId="0" applyAlignment="1" applyBorder="1" applyFont="1" applyNumberFormat="1">
      <alignment readingOrder="0"/>
    </xf>
    <xf borderId="68" fillId="0" fontId="21" numFmtId="4" xfId="0" applyBorder="1" applyFont="1" applyNumberFormat="1"/>
    <xf borderId="62" fillId="0" fontId="21" numFmtId="4" xfId="0" applyBorder="1" applyFont="1" applyNumberFormat="1"/>
    <xf borderId="64" fillId="0" fontId="41" numFmtId="4" xfId="0" applyAlignment="1" applyBorder="1" applyFont="1" applyNumberFormat="1">
      <alignment readingOrder="0"/>
    </xf>
    <xf borderId="72" fillId="0" fontId="34" numFmtId="4" xfId="0" applyBorder="1" applyFont="1" applyNumberFormat="1"/>
    <xf borderId="0" fillId="28" fontId="15" numFmtId="4" xfId="0" applyAlignment="1" applyFont="1" applyNumberFormat="1">
      <alignment horizontal="left" readingOrder="0"/>
    </xf>
    <xf borderId="14" fillId="0" fontId="6" numFmtId="4" xfId="0" applyAlignment="1" applyBorder="1" applyFont="1" applyNumberFormat="1">
      <alignment readingOrder="0"/>
    </xf>
    <xf borderId="10" fillId="0" fontId="40" numFmtId="4" xfId="0" applyAlignment="1" applyBorder="1" applyFont="1" applyNumberFormat="1">
      <alignment readingOrder="0"/>
    </xf>
    <xf borderId="7" fillId="0" fontId="15" numFmtId="4" xfId="0" applyAlignment="1" applyBorder="1" applyFont="1" applyNumberFormat="1">
      <alignment horizontal="right" shrinkToFit="0" vertical="bottom" wrapText="0"/>
    </xf>
    <xf borderId="63" fillId="0" fontId="39" numFmtId="4" xfId="0" applyAlignment="1" applyBorder="1" applyFont="1" applyNumberFormat="1">
      <alignment readingOrder="0"/>
    </xf>
    <xf borderId="0" fillId="28" fontId="44" numFmtId="4" xfId="0" applyAlignment="1" applyFont="1" applyNumberFormat="1">
      <alignment horizontal="left" readingOrder="0"/>
    </xf>
    <xf borderId="6" fillId="0" fontId="14" numFmtId="4" xfId="0" applyAlignment="1" applyBorder="1" applyFont="1" applyNumberFormat="1">
      <alignment vertical="bottom"/>
    </xf>
    <xf borderId="7" fillId="0" fontId="14" numFmtId="4" xfId="0" applyAlignment="1" applyBorder="1" applyFont="1" applyNumberFormat="1">
      <alignment vertical="bottom"/>
    </xf>
    <xf borderId="7" fillId="17" fontId="15" numFmtId="4" xfId="0" applyAlignment="1" applyBorder="1" applyFont="1" applyNumberFormat="1">
      <alignment readingOrder="0" shrinkToFit="0" vertical="bottom" wrapText="0"/>
    </xf>
    <xf borderId="7" fillId="17" fontId="38" numFmtId="4" xfId="0" applyAlignment="1" applyBorder="1" applyFont="1" applyNumberFormat="1">
      <alignment horizontal="right" shrinkToFit="0" vertical="bottom" wrapText="0"/>
    </xf>
    <xf borderId="7" fillId="17" fontId="38" numFmtId="4" xfId="0" applyAlignment="1" applyBorder="1" applyFont="1" applyNumberFormat="1">
      <alignment horizontal="right" readingOrder="0" shrinkToFit="0" vertical="bottom" wrapText="0"/>
    </xf>
    <xf borderId="19" fillId="17" fontId="38" numFmtId="4" xfId="0" applyAlignment="1" applyBorder="1" applyFont="1" applyNumberFormat="1">
      <alignment horizontal="right" readingOrder="0" shrinkToFit="0" vertical="bottom" wrapText="0"/>
    </xf>
    <xf borderId="19" fillId="17" fontId="38" numFmtId="4" xfId="0" applyAlignment="1" applyBorder="1" applyFont="1" applyNumberFormat="1">
      <alignment horizontal="right" shrinkToFit="0" vertical="bottom" wrapText="0"/>
    </xf>
    <xf borderId="19" fillId="17" fontId="38" numFmtId="4" xfId="0" applyAlignment="1" applyBorder="1" applyFont="1" applyNumberFormat="1">
      <alignment readingOrder="0" shrinkToFit="0" vertical="bottom" wrapText="0"/>
    </xf>
    <xf borderId="19" fillId="17" fontId="38" numFmtId="4" xfId="0" applyAlignment="1" applyBorder="1" applyFont="1" applyNumberFormat="1">
      <alignment shrinkToFit="0" vertical="bottom" wrapText="0"/>
    </xf>
    <xf borderId="7" fillId="17" fontId="8" numFmtId="4" xfId="0" applyBorder="1" applyFont="1" applyNumberFormat="1"/>
    <xf borderId="7" fillId="17" fontId="8" numFmtId="4" xfId="0" applyAlignment="1" applyBorder="1" applyFont="1" applyNumberFormat="1">
      <alignment readingOrder="0"/>
    </xf>
    <xf borderId="14" fillId="17" fontId="8" numFmtId="4" xfId="0" applyBorder="1" applyFont="1" applyNumberFormat="1"/>
    <xf borderId="14" fillId="17" fontId="8" numFmtId="4" xfId="0" applyAlignment="1" applyBorder="1" applyFont="1" applyNumberFormat="1">
      <alignment readingOrder="0"/>
    </xf>
    <xf borderId="0" fillId="17" fontId="45" numFmtId="4" xfId="0" applyAlignment="1" applyFont="1" applyNumberFormat="1">
      <alignment horizontal="right" shrinkToFit="0" vertical="bottom" wrapText="0"/>
    </xf>
    <xf borderId="0" fillId="0" fontId="21" numFmtId="4" xfId="0" applyAlignment="1" applyFont="1" applyNumberFormat="1">
      <alignment horizontal="left"/>
    </xf>
    <xf borderId="19" fillId="0" fontId="41" numFmtId="4" xfId="0" applyBorder="1" applyFont="1" applyNumberFormat="1"/>
    <xf borderId="27" fillId="6" fontId="22" numFmtId="4" xfId="0" applyAlignment="1" applyBorder="1" applyFont="1" applyNumberFormat="1">
      <alignment horizontal="center" readingOrder="0" shrinkToFit="0" vertical="center" wrapText="1"/>
    </xf>
    <xf borderId="28" fillId="6" fontId="22" numFmtId="4" xfId="0" applyAlignment="1" applyBorder="1" applyFont="1" applyNumberFormat="1">
      <alignment horizontal="center" readingOrder="0" shrinkToFit="0" vertical="center" wrapText="1"/>
    </xf>
    <xf borderId="87" fillId="19" fontId="22" numFmtId="0" xfId="0" applyAlignment="1" applyBorder="1" applyFont="1">
      <alignment horizontal="center" shrinkToFit="0" vertical="bottom" wrapText="0"/>
    </xf>
    <xf borderId="87" fillId="0" fontId="4" numFmtId="0" xfId="0" applyBorder="1" applyFont="1"/>
    <xf borderId="33" fillId="0" fontId="4" numFmtId="0" xfId="0" applyBorder="1" applyFont="1"/>
    <xf borderId="24" fillId="19" fontId="22" numFmtId="4" xfId="0" applyAlignment="1" applyBorder="1" applyFont="1" applyNumberFormat="1">
      <alignment horizontal="center" readingOrder="0"/>
    </xf>
    <xf borderId="6" fillId="19" fontId="46" numFmtId="0" xfId="0" applyAlignment="1" applyBorder="1" applyFont="1">
      <alignment horizontal="center" shrinkToFit="0" vertical="bottom" wrapText="0"/>
    </xf>
    <xf borderId="19" fillId="0" fontId="47" numFmtId="0" xfId="0" applyAlignment="1" applyBorder="1" applyFont="1">
      <alignment shrinkToFit="0" vertical="bottom" wrapText="0"/>
    </xf>
    <xf borderId="31" fillId="0" fontId="27" numFmtId="0" xfId="0" applyAlignment="1" applyBorder="1" applyFont="1">
      <alignment shrinkToFit="0" vertical="bottom" wrapText="0"/>
    </xf>
    <xf borderId="31" fillId="0" fontId="47" numFmtId="0" xfId="0" applyAlignment="1" applyBorder="1" applyFont="1">
      <alignment shrinkToFit="0" vertical="bottom" wrapText="0"/>
    </xf>
    <xf borderId="31" fillId="0" fontId="38" numFmtId="0" xfId="0" applyAlignment="1" applyBorder="1" applyFont="1">
      <alignment shrinkToFit="0" vertical="bottom" wrapText="0"/>
    </xf>
    <xf borderId="31" fillId="0" fontId="22" numFmtId="0" xfId="0" applyAlignment="1" applyBorder="1" applyFont="1">
      <alignment shrinkToFit="0" vertical="bottom" wrapText="0"/>
    </xf>
    <xf borderId="19" fillId="0" fontId="48" numFmtId="0" xfId="0" applyAlignment="1" applyBorder="1" applyFont="1">
      <alignment shrinkToFit="0" vertical="bottom" wrapText="0"/>
    </xf>
    <xf borderId="31" fillId="0" fontId="48" numFmtId="4" xfId="0" applyAlignment="1" applyBorder="1" applyFont="1" applyNumberFormat="1">
      <alignment horizontal="right" shrinkToFit="0" vertical="bottom" wrapText="0"/>
    </xf>
    <xf borderId="31" fillId="0" fontId="46" numFmtId="0" xfId="0" applyAlignment="1" applyBorder="1" applyFont="1">
      <alignment horizontal="right" shrinkToFit="0" vertical="bottom" wrapText="0"/>
    </xf>
    <xf borderId="31" fillId="0" fontId="48" numFmtId="0" xfId="0" applyAlignment="1" applyBorder="1" applyFont="1">
      <alignment shrinkToFit="0" vertical="bottom" wrapText="0"/>
    </xf>
    <xf borderId="31" fillId="0" fontId="48" numFmtId="0" xfId="0" applyAlignment="1" applyBorder="1" applyFont="1">
      <alignment readingOrder="0" shrinkToFit="0" vertical="bottom" wrapText="0"/>
    </xf>
    <xf borderId="19" fillId="0" fontId="48" numFmtId="0" xfId="0" applyAlignment="1" applyBorder="1" applyFont="1">
      <alignment readingOrder="0" shrinkToFit="0" vertical="bottom" wrapText="0"/>
    </xf>
    <xf borderId="7" fillId="0" fontId="48" numFmtId="0" xfId="0" applyAlignment="1" applyBorder="1" applyFont="1">
      <alignment shrinkToFit="0" vertical="bottom" wrapText="0"/>
    </xf>
    <xf borderId="34" fillId="0" fontId="48" numFmtId="0" xfId="0" applyAlignment="1" applyBorder="1" applyFont="1">
      <alignment shrinkToFit="0" vertical="bottom" wrapText="0"/>
    </xf>
    <xf borderId="34" fillId="20" fontId="46" numFmtId="0" xfId="0" applyAlignment="1" applyBorder="1" applyFont="1">
      <alignment horizontal="right" shrinkToFit="0" vertical="bottom" wrapText="0"/>
    </xf>
    <xf borderId="7" fillId="0" fontId="49" numFmtId="0" xfId="0" applyAlignment="1" applyBorder="1" applyFont="1">
      <alignment shrinkToFit="0" vertical="bottom" wrapText="0"/>
    </xf>
    <xf borderId="34" fillId="0" fontId="49" numFmtId="0" xfId="0" applyAlignment="1" applyBorder="1" applyFont="1">
      <alignment shrinkToFit="0" vertical="bottom" wrapText="0"/>
    </xf>
    <xf borderId="34" fillId="20" fontId="21" numFmtId="0" xfId="0" applyAlignment="1" applyBorder="1" applyFont="1">
      <alignment horizontal="right" shrinkToFit="0" vertical="bottom" wrapText="0"/>
    </xf>
    <xf borderId="10" fillId="13" fontId="27" numFmtId="0" xfId="0" applyAlignment="1" applyBorder="1" applyFont="1">
      <alignment horizontal="center" shrinkToFit="0" vertical="bottom" wrapText="0"/>
    </xf>
    <xf borderId="7" fillId="0" fontId="15" numFmtId="4" xfId="0" applyAlignment="1" applyBorder="1" applyFont="1" applyNumberFormat="1">
      <alignment readingOrder="0"/>
    </xf>
    <xf borderId="14" fillId="0" fontId="6" numFmtId="4" xfId="0" applyAlignment="1" applyBorder="1" applyFont="1" applyNumberFormat="1">
      <alignment horizontal="center" readingOrder="0"/>
    </xf>
    <xf borderId="14" fillId="0" fontId="13" numFmtId="4" xfId="0" applyBorder="1" applyFont="1" applyNumberFormat="1"/>
    <xf borderId="33" fillId="0" fontId="8" numFmtId="4" xfId="0" applyAlignment="1" applyBorder="1" applyFont="1" applyNumberFormat="1">
      <alignment readingOrder="0"/>
    </xf>
    <xf borderId="7" fillId="27" fontId="7" numFmtId="4" xfId="0" applyAlignment="1" applyBorder="1" applyFont="1" applyNumberFormat="1">
      <alignment horizontal="center" vertical="center"/>
    </xf>
    <xf borderId="7" fillId="0" fontId="21" numFmtId="4" xfId="0" applyBorder="1" applyFont="1" applyNumberFormat="1"/>
    <xf borderId="7" fillId="0" fontId="7" numFmtId="2" xfId="0" applyBorder="1" applyFont="1" applyNumberFormat="1"/>
    <xf borderId="10" fillId="31" fontId="31" numFmtId="0" xfId="0" applyAlignment="1" applyBorder="1" applyFill="1" applyFont="1">
      <alignment horizontal="center"/>
    </xf>
    <xf borderId="7" fillId="31" fontId="50" numFmtId="0" xfId="0" applyAlignment="1" applyBorder="1" applyFont="1">
      <alignment horizontal="center"/>
    </xf>
    <xf borderId="33" fillId="25" fontId="5" numFmtId="0" xfId="0" applyBorder="1" applyFont="1"/>
    <xf borderId="14" fillId="20" fontId="5" numFmtId="4" xfId="0" applyAlignment="1" applyBorder="1" applyFont="1" applyNumberFormat="1">
      <alignment readingOrder="0"/>
    </xf>
    <xf borderId="7" fillId="9" fontId="50" numFmtId="0" xfId="0" applyAlignment="1" applyBorder="1" applyFont="1">
      <alignment readingOrder="0"/>
    </xf>
    <xf borderId="14" fillId="20" fontId="13" numFmtId="4" xfId="0" applyBorder="1" applyFont="1" applyNumberFormat="1"/>
    <xf borderId="7" fillId="25" fontId="2" numFmtId="0" xfId="0" applyBorder="1" applyFont="1"/>
    <xf borderId="7" fillId="20" fontId="50" numFmtId="0" xfId="0" applyBorder="1" applyFont="1"/>
    <xf borderId="0" fillId="0" fontId="50" numFmtId="0" xfId="0" applyAlignment="1" applyFont="1">
      <alignment horizontal="center"/>
    </xf>
    <xf borderId="37" fillId="0" fontId="38" numFmtId="4" xfId="0" applyAlignment="1" applyBorder="1" applyFont="1" applyNumberFormat="1">
      <alignment readingOrder="0"/>
    </xf>
    <xf borderId="10" fillId="0" fontId="6" numFmtId="4" xfId="0" applyAlignment="1" applyBorder="1" applyFont="1" applyNumberFormat="1">
      <alignment vertical="bottom"/>
    </xf>
  </cellXfs>
  <cellStyles count="1">
    <cellStyle xfId="0" name="Normal" builtinId="0"/>
  </cellStyles>
  <dxfs count="2">
    <dxf>
      <font>
        <b/>
        <color rgb="FFFF0000"/>
      </font>
      <fill>
        <patternFill patternType="none"/>
      </fill>
      <border/>
    </dxf>
    <dxf>
      <font>
        <color rgb="FFFF000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57"/>
    <col customWidth="1" min="2" max="25" width="10.71"/>
  </cols>
  <sheetData>
    <row r="1">
      <c r="A1" s="1" t="s">
        <v>0</v>
      </c>
    </row>
    <row r="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>
      <c r="A3" s="3"/>
      <c r="B3" s="4" t="s">
        <v>1</v>
      </c>
      <c r="C3" s="5"/>
      <c r="D3" s="5"/>
      <c r="E3" s="5"/>
      <c r="F3" s="5"/>
      <c r="G3" s="5"/>
      <c r="H3" s="5"/>
      <c r="I3" s="5"/>
      <c r="J3" s="5"/>
      <c r="K3" s="5"/>
      <c r="L3" s="5"/>
      <c r="M3" s="6"/>
    </row>
    <row r="4">
      <c r="A4" s="7" t="s">
        <v>2</v>
      </c>
      <c r="B4" s="8" t="s">
        <v>3</v>
      </c>
      <c r="C4" s="9">
        <v>1061.25</v>
      </c>
      <c r="D4" s="10" t="s">
        <v>4</v>
      </c>
      <c r="E4" s="11">
        <v>1165.0</v>
      </c>
      <c r="F4" s="12" t="s">
        <v>5</v>
      </c>
      <c r="G4" s="11"/>
      <c r="H4" s="12" t="s">
        <v>6</v>
      </c>
      <c r="I4" s="11"/>
      <c r="J4" s="12" t="s">
        <v>7</v>
      </c>
      <c r="K4" s="11"/>
      <c r="L4" s="12" t="s">
        <v>8</v>
      </c>
      <c r="M4" s="13"/>
    </row>
    <row r="5">
      <c r="A5" s="3" t="s">
        <v>9</v>
      </c>
      <c r="B5" s="14" t="s">
        <v>10</v>
      </c>
      <c r="C5" s="15"/>
      <c r="D5" s="16" t="s">
        <v>11</v>
      </c>
      <c r="E5" s="15"/>
      <c r="F5" s="17" t="s">
        <v>12</v>
      </c>
      <c r="G5" s="15"/>
      <c r="H5" s="18" t="s">
        <v>13</v>
      </c>
      <c r="I5" s="15"/>
      <c r="J5" s="19" t="s">
        <v>14</v>
      </c>
      <c r="K5" s="15"/>
      <c r="L5" s="20" t="s">
        <v>15</v>
      </c>
      <c r="M5" s="21"/>
    </row>
    <row r="6">
      <c r="A6" s="22"/>
      <c r="B6" s="23" t="s">
        <v>16</v>
      </c>
      <c r="C6" s="24" t="s">
        <v>17</v>
      </c>
      <c r="D6" s="25" t="s">
        <v>16</v>
      </c>
      <c r="E6" s="25" t="s">
        <v>17</v>
      </c>
      <c r="F6" s="26"/>
      <c r="G6" s="26" t="s">
        <v>17</v>
      </c>
      <c r="H6" s="27" t="s">
        <v>16</v>
      </c>
      <c r="I6" s="27" t="s">
        <v>17</v>
      </c>
      <c r="J6" s="28" t="s">
        <v>16</v>
      </c>
      <c r="K6" s="28" t="s">
        <v>17</v>
      </c>
      <c r="L6" s="20" t="s">
        <v>16</v>
      </c>
      <c r="M6" s="29" t="s">
        <v>17</v>
      </c>
    </row>
    <row r="7">
      <c r="A7" s="30" t="s">
        <v>18</v>
      </c>
      <c r="B7" s="31">
        <v>1.05</v>
      </c>
      <c r="C7" s="32">
        <f t="shared" ref="C7:C34" si="1">B7*$C$4</f>
        <v>1114.3125</v>
      </c>
      <c r="D7" s="31">
        <v>1.05</v>
      </c>
      <c r="E7" s="33">
        <f t="shared" ref="E7:E34" si="2">D7*$E$4</f>
        <v>1223.25</v>
      </c>
      <c r="F7" s="31">
        <v>1.05</v>
      </c>
      <c r="G7" s="34">
        <f t="shared" ref="G7:G29" si="3">F7*$G$4</f>
        <v>0</v>
      </c>
      <c r="H7" s="31">
        <v>1.05</v>
      </c>
      <c r="I7" s="35">
        <f t="shared" ref="I7:I31" si="4">H7*$I$4</f>
        <v>0</v>
      </c>
      <c r="J7" s="31">
        <v>1.05</v>
      </c>
      <c r="K7" s="36">
        <f t="shared" ref="K7:K33" si="5">J7*$K$4</f>
        <v>0</v>
      </c>
      <c r="L7" s="31">
        <v>1.05</v>
      </c>
      <c r="M7" s="37">
        <f t="shared" ref="M7:M33" si="6">L7*$M$4</f>
        <v>0</v>
      </c>
    </row>
    <row r="8">
      <c r="A8" s="30" t="s">
        <v>19</v>
      </c>
      <c r="B8" s="31">
        <v>1.16</v>
      </c>
      <c r="C8" s="32">
        <f t="shared" si="1"/>
        <v>1231.05</v>
      </c>
      <c r="D8" s="31">
        <v>1.16</v>
      </c>
      <c r="E8" s="33">
        <f t="shared" si="2"/>
        <v>1351.4</v>
      </c>
      <c r="F8" s="31">
        <v>1.16</v>
      </c>
      <c r="G8" s="34">
        <f t="shared" si="3"/>
        <v>0</v>
      </c>
      <c r="H8" s="31">
        <v>1.16</v>
      </c>
      <c r="I8" s="35">
        <f t="shared" si="4"/>
        <v>0</v>
      </c>
      <c r="J8" s="31">
        <v>1.16</v>
      </c>
      <c r="K8" s="36">
        <f t="shared" si="5"/>
        <v>0</v>
      </c>
      <c r="L8" s="31">
        <v>1.16</v>
      </c>
      <c r="M8" s="37">
        <f t="shared" si="6"/>
        <v>0</v>
      </c>
    </row>
    <row r="9">
      <c r="A9" s="30" t="s">
        <v>20</v>
      </c>
      <c r="B9" s="31">
        <v>1.2</v>
      </c>
      <c r="C9" s="32">
        <f t="shared" si="1"/>
        <v>1273.5</v>
      </c>
      <c r="D9" s="31">
        <v>1.2</v>
      </c>
      <c r="E9" s="33">
        <f t="shared" si="2"/>
        <v>1398</v>
      </c>
      <c r="F9" s="31">
        <v>1.2</v>
      </c>
      <c r="G9" s="34">
        <f t="shared" si="3"/>
        <v>0</v>
      </c>
      <c r="H9" s="31">
        <v>1.2</v>
      </c>
      <c r="I9" s="35">
        <f t="shared" si="4"/>
        <v>0</v>
      </c>
      <c r="J9" s="31">
        <v>1.2</v>
      </c>
      <c r="K9" s="36">
        <f t="shared" si="5"/>
        <v>0</v>
      </c>
      <c r="L9" s="31">
        <v>1.2</v>
      </c>
      <c r="M9" s="37">
        <f t="shared" si="6"/>
        <v>0</v>
      </c>
    </row>
    <row r="10">
      <c r="A10" s="30" t="s">
        <v>21</v>
      </c>
      <c r="B10" s="31">
        <v>4.5</v>
      </c>
      <c r="C10" s="32">
        <f t="shared" si="1"/>
        <v>4775.625</v>
      </c>
      <c r="D10" s="31">
        <v>4.5</v>
      </c>
      <c r="E10" s="33">
        <f t="shared" si="2"/>
        <v>5242.5</v>
      </c>
      <c r="F10" s="31">
        <v>4.5</v>
      </c>
      <c r="G10" s="34">
        <f t="shared" si="3"/>
        <v>0</v>
      </c>
      <c r="H10" s="31">
        <v>4.5</v>
      </c>
      <c r="I10" s="35">
        <f t="shared" si="4"/>
        <v>0</v>
      </c>
      <c r="J10" s="31">
        <v>4.5</v>
      </c>
      <c r="K10" s="36">
        <f t="shared" si="5"/>
        <v>0</v>
      </c>
      <c r="L10" s="31">
        <v>4.5</v>
      </c>
      <c r="M10" s="37">
        <f t="shared" si="6"/>
        <v>0</v>
      </c>
    </row>
    <row r="11">
      <c r="A11" s="30" t="s">
        <v>22</v>
      </c>
      <c r="B11" s="31">
        <v>4.5</v>
      </c>
      <c r="C11" s="32">
        <f t="shared" si="1"/>
        <v>4775.625</v>
      </c>
      <c r="D11" s="31">
        <v>4.5</v>
      </c>
      <c r="E11" s="33">
        <f t="shared" si="2"/>
        <v>5242.5</v>
      </c>
      <c r="F11" s="31">
        <v>4.5</v>
      </c>
      <c r="G11" s="34">
        <f t="shared" si="3"/>
        <v>0</v>
      </c>
      <c r="H11" s="31">
        <v>4.5</v>
      </c>
      <c r="I11" s="35">
        <f t="shared" si="4"/>
        <v>0</v>
      </c>
      <c r="J11" s="31">
        <v>4.5</v>
      </c>
      <c r="K11" s="36">
        <f t="shared" si="5"/>
        <v>0</v>
      </c>
      <c r="L11" s="31">
        <v>4.5</v>
      </c>
      <c r="M11" s="37">
        <f t="shared" si="6"/>
        <v>0</v>
      </c>
    </row>
    <row r="12">
      <c r="A12" s="30" t="s">
        <v>23</v>
      </c>
      <c r="B12" s="31">
        <v>4.7</v>
      </c>
      <c r="C12" s="32">
        <f t="shared" si="1"/>
        <v>4987.875</v>
      </c>
      <c r="D12" s="31">
        <v>4.7</v>
      </c>
      <c r="E12" s="33">
        <f t="shared" si="2"/>
        <v>5475.5</v>
      </c>
      <c r="F12" s="31">
        <v>4.7</v>
      </c>
      <c r="G12" s="34">
        <f t="shared" si="3"/>
        <v>0</v>
      </c>
      <c r="H12" s="31">
        <v>4.7</v>
      </c>
      <c r="I12" s="35">
        <f t="shared" si="4"/>
        <v>0</v>
      </c>
      <c r="J12" s="31">
        <v>4.7</v>
      </c>
      <c r="K12" s="36">
        <f t="shared" si="5"/>
        <v>0</v>
      </c>
      <c r="L12" s="31">
        <v>4.7</v>
      </c>
      <c r="M12" s="37">
        <f t="shared" si="6"/>
        <v>0</v>
      </c>
    </row>
    <row r="13">
      <c r="A13" s="30" t="s">
        <v>24</v>
      </c>
      <c r="B13" s="31">
        <v>0.45</v>
      </c>
      <c r="C13" s="32">
        <f t="shared" si="1"/>
        <v>477.5625</v>
      </c>
      <c r="D13" s="31">
        <v>0.45</v>
      </c>
      <c r="E13" s="33">
        <f t="shared" si="2"/>
        <v>524.25</v>
      </c>
      <c r="F13" s="31">
        <v>0.45</v>
      </c>
      <c r="G13" s="34">
        <f t="shared" si="3"/>
        <v>0</v>
      </c>
      <c r="H13" s="31">
        <v>0.45</v>
      </c>
      <c r="I13" s="35">
        <f t="shared" si="4"/>
        <v>0</v>
      </c>
      <c r="J13" s="31">
        <v>0.45</v>
      </c>
      <c r="K13" s="36">
        <f t="shared" si="5"/>
        <v>0</v>
      </c>
      <c r="L13" s="31">
        <v>0.45</v>
      </c>
      <c r="M13" s="37">
        <f t="shared" si="6"/>
        <v>0</v>
      </c>
    </row>
    <row r="14">
      <c r="A14" s="30" t="s">
        <v>25</v>
      </c>
      <c r="B14" s="31">
        <v>0.7</v>
      </c>
      <c r="C14" s="32">
        <f t="shared" si="1"/>
        <v>742.875</v>
      </c>
      <c r="D14" s="31">
        <v>0.7</v>
      </c>
      <c r="E14" s="33">
        <f t="shared" si="2"/>
        <v>815.5</v>
      </c>
      <c r="F14" s="31">
        <v>0.7</v>
      </c>
      <c r="G14" s="34">
        <f t="shared" si="3"/>
        <v>0</v>
      </c>
      <c r="H14" s="31">
        <v>0.7</v>
      </c>
      <c r="I14" s="35">
        <f t="shared" si="4"/>
        <v>0</v>
      </c>
      <c r="J14" s="31">
        <v>0.7</v>
      </c>
      <c r="K14" s="36">
        <f t="shared" si="5"/>
        <v>0</v>
      </c>
      <c r="L14" s="31">
        <v>0.7</v>
      </c>
      <c r="M14" s="37">
        <f t="shared" si="6"/>
        <v>0</v>
      </c>
    </row>
    <row r="15">
      <c r="A15" s="30" t="s">
        <v>26</v>
      </c>
      <c r="B15" s="31">
        <v>2.08</v>
      </c>
      <c r="C15" s="32">
        <f t="shared" si="1"/>
        <v>2207.4</v>
      </c>
      <c r="D15" s="31">
        <v>2.08</v>
      </c>
      <c r="E15" s="33">
        <f t="shared" si="2"/>
        <v>2423.2</v>
      </c>
      <c r="F15" s="31">
        <v>2.08</v>
      </c>
      <c r="G15" s="34">
        <f t="shared" si="3"/>
        <v>0</v>
      </c>
      <c r="H15" s="31">
        <v>2.08</v>
      </c>
      <c r="I15" s="35">
        <f t="shared" si="4"/>
        <v>0</v>
      </c>
      <c r="J15" s="31">
        <v>2.08</v>
      </c>
      <c r="K15" s="36">
        <f t="shared" si="5"/>
        <v>0</v>
      </c>
      <c r="L15" s="31">
        <v>2.08</v>
      </c>
      <c r="M15" s="37">
        <f t="shared" si="6"/>
        <v>0</v>
      </c>
    </row>
    <row r="16">
      <c r="A16" s="30" t="s">
        <v>27</v>
      </c>
      <c r="B16" s="31">
        <v>4.46</v>
      </c>
      <c r="C16" s="32">
        <f t="shared" si="1"/>
        <v>4733.175</v>
      </c>
      <c r="D16" s="31">
        <v>4.46</v>
      </c>
      <c r="E16" s="33">
        <f t="shared" si="2"/>
        <v>5195.9</v>
      </c>
      <c r="F16" s="31">
        <v>4.46</v>
      </c>
      <c r="G16" s="34">
        <f t="shared" si="3"/>
        <v>0</v>
      </c>
      <c r="H16" s="31">
        <v>4.46</v>
      </c>
      <c r="I16" s="35">
        <f t="shared" si="4"/>
        <v>0</v>
      </c>
      <c r="J16" s="31">
        <v>4.46</v>
      </c>
      <c r="K16" s="36">
        <f t="shared" si="5"/>
        <v>0</v>
      </c>
      <c r="L16" s="31">
        <v>4.46</v>
      </c>
      <c r="M16" s="37">
        <f t="shared" si="6"/>
        <v>0</v>
      </c>
    </row>
    <row r="17">
      <c r="A17" s="30" t="s">
        <v>28</v>
      </c>
      <c r="B17" s="31">
        <v>0.7</v>
      </c>
      <c r="C17" s="32">
        <f t="shared" si="1"/>
        <v>742.875</v>
      </c>
      <c r="D17" s="31">
        <v>0.7</v>
      </c>
      <c r="E17" s="33">
        <f t="shared" si="2"/>
        <v>815.5</v>
      </c>
      <c r="F17" s="31">
        <v>0.7</v>
      </c>
      <c r="G17" s="34">
        <f t="shared" si="3"/>
        <v>0</v>
      </c>
      <c r="H17" s="31">
        <v>0.7</v>
      </c>
      <c r="I17" s="35">
        <f t="shared" si="4"/>
        <v>0</v>
      </c>
      <c r="J17" s="31">
        <v>0.7</v>
      </c>
      <c r="K17" s="36">
        <f t="shared" si="5"/>
        <v>0</v>
      </c>
      <c r="L17" s="31">
        <v>0.7</v>
      </c>
      <c r="M17" s="37">
        <f t="shared" si="6"/>
        <v>0</v>
      </c>
    </row>
    <row r="18">
      <c r="A18" s="30" t="s">
        <v>29</v>
      </c>
      <c r="B18" s="31">
        <v>3.1</v>
      </c>
      <c r="C18" s="32">
        <f t="shared" si="1"/>
        <v>3289.875</v>
      </c>
      <c r="D18" s="31">
        <v>3.1</v>
      </c>
      <c r="E18" s="33">
        <f t="shared" si="2"/>
        <v>3611.5</v>
      </c>
      <c r="F18" s="31">
        <v>3.1</v>
      </c>
      <c r="G18" s="34">
        <f t="shared" si="3"/>
        <v>0</v>
      </c>
      <c r="H18" s="31">
        <v>3.1</v>
      </c>
      <c r="I18" s="35">
        <f t="shared" si="4"/>
        <v>0</v>
      </c>
      <c r="J18" s="31">
        <v>3.1</v>
      </c>
      <c r="K18" s="36">
        <f t="shared" si="5"/>
        <v>0</v>
      </c>
      <c r="L18" s="31">
        <v>3.1</v>
      </c>
      <c r="M18" s="37">
        <f t="shared" si="6"/>
        <v>0</v>
      </c>
    </row>
    <row r="19">
      <c r="A19" s="38" t="s">
        <v>30</v>
      </c>
      <c r="B19" s="31">
        <v>0.5</v>
      </c>
      <c r="C19" s="32">
        <f t="shared" si="1"/>
        <v>530.625</v>
      </c>
      <c r="D19" s="31">
        <v>0.5</v>
      </c>
      <c r="E19" s="33">
        <f t="shared" si="2"/>
        <v>582.5</v>
      </c>
      <c r="F19" s="31">
        <v>0.5</v>
      </c>
      <c r="G19" s="34">
        <f t="shared" si="3"/>
        <v>0</v>
      </c>
      <c r="H19" s="31">
        <v>0.5</v>
      </c>
      <c r="I19" s="35">
        <f t="shared" si="4"/>
        <v>0</v>
      </c>
      <c r="J19" s="31">
        <v>0.5</v>
      </c>
      <c r="K19" s="36">
        <f t="shared" si="5"/>
        <v>0</v>
      </c>
      <c r="L19" s="31">
        <v>0.5</v>
      </c>
      <c r="M19" s="37">
        <f t="shared" si="6"/>
        <v>0</v>
      </c>
    </row>
    <row r="20">
      <c r="A20" s="30" t="s">
        <v>31</v>
      </c>
      <c r="B20" s="31">
        <v>0.61</v>
      </c>
      <c r="C20" s="32">
        <f t="shared" si="1"/>
        <v>647.3625</v>
      </c>
      <c r="D20" s="31">
        <v>0.61</v>
      </c>
      <c r="E20" s="33">
        <f t="shared" si="2"/>
        <v>710.65</v>
      </c>
      <c r="F20" s="31">
        <v>0.61</v>
      </c>
      <c r="G20" s="34">
        <f t="shared" si="3"/>
        <v>0</v>
      </c>
      <c r="H20" s="31">
        <v>0.61</v>
      </c>
      <c r="I20" s="35">
        <f t="shared" si="4"/>
        <v>0</v>
      </c>
      <c r="J20" s="31">
        <v>0.61</v>
      </c>
      <c r="K20" s="36">
        <f t="shared" si="5"/>
        <v>0</v>
      </c>
      <c r="L20" s="31">
        <v>0.61</v>
      </c>
      <c r="M20" s="37">
        <f t="shared" si="6"/>
        <v>0</v>
      </c>
    </row>
    <row r="21" ht="15.75" customHeight="1">
      <c r="A21" s="30" t="s">
        <v>32</v>
      </c>
      <c r="B21" s="31">
        <v>4.5</v>
      </c>
      <c r="C21" s="32">
        <f t="shared" si="1"/>
        <v>4775.625</v>
      </c>
      <c r="D21" s="31">
        <v>4.5</v>
      </c>
      <c r="E21" s="33">
        <f t="shared" si="2"/>
        <v>5242.5</v>
      </c>
      <c r="F21" s="31">
        <v>4.5</v>
      </c>
      <c r="G21" s="34">
        <f t="shared" si="3"/>
        <v>0</v>
      </c>
      <c r="H21" s="31">
        <v>4.5</v>
      </c>
      <c r="I21" s="35">
        <f t="shared" si="4"/>
        <v>0</v>
      </c>
      <c r="J21" s="31">
        <v>4.5</v>
      </c>
      <c r="K21" s="36">
        <f t="shared" si="5"/>
        <v>0</v>
      </c>
      <c r="L21" s="31">
        <v>4.5</v>
      </c>
      <c r="M21" s="37">
        <f t="shared" si="6"/>
        <v>0</v>
      </c>
    </row>
    <row r="22" ht="15.75" customHeight="1">
      <c r="A22" s="30" t="s">
        <v>33</v>
      </c>
      <c r="B22" s="31">
        <v>4.5</v>
      </c>
      <c r="C22" s="32">
        <f t="shared" si="1"/>
        <v>4775.625</v>
      </c>
      <c r="D22" s="31">
        <v>4.5</v>
      </c>
      <c r="E22" s="33">
        <f t="shared" si="2"/>
        <v>5242.5</v>
      </c>
      <c r="F22" s="31">
        <v>4.5</v>
      </c>
      <c r="G22" s="34">
        <f t="shared" si="3"/>
        <v>0</v>
      </c>
      <c r="H22" s="31">
        <v>4.5</v>
      </c>
      <c r="I22" s="35">
        <f t="shared" si="4"/>
        <v>0</v>
      </c>
      <c r="J22" s="31">
        <v>4.5</v>
      </c>
      <c r="K22" s="36">
        <f t="shared" si="5"/>
        <v>0</v>
      </c>
      <c r="L22" s="31">
        <v>4.5</v>
      </c>
      <c r="M22" s="37">
        <f t="shared" si="6"/>
        <v>0</v>
      </c>
    </row>
    <row r="23" ht="15.75" customHeight="1">
      <c r="A23" s="30" t="s">
        <v>34</v>
      </c>
      <c r="B23" s="31">
        <v>4.5</v>
      </c>
      <c r="C23" s="32">
        <f t="shared" si="1"/>
        <v>4775.625</v>
      </c>
      <c r="D23" s="31">
        <v>4.5</v>
      </c>
      <c r="E23" s="33">
        <f t="shared" si="2"/>
        <v>5242.5</v>
      </c>
      <c r="F23" s="31">
        <v>4.5</v>
      </c>
      <c r="G23" s="34">
        <f t="shared" si="3"/>
        <v>0</v>
      </c>
      <c r="H23" s="31">
        <v>4.5</v>
      </c>
      <c r="I23" s="35">
        <f t="shared" si="4"/>
        <v>0</v>
      </c>
      <c r="J23" s="31">
        <v>4.5</v>
      </c>
      <c r="K23" s="36">
        <f t="shared" si="5"/>
        <v>0</v>
      </c>
      <c r="L23" s="31">
        <v>4.5</v>
      </c>
      <c r="M23" s="37">
        <f t="shared" si="6"/>
        <v>0</v>
      </c>
    </row>
    <row r="24" ht="15.75" customHeight="1">
      <c r="A24" s="30" t="s">
        <v>35</v>
      </c>
      <c r="B24" s="31">
        <v>4.5</v>
      </c>
      <c r="C24" s="32">
        <f t="shared" si="1"/>
        <v>4775.625</v>
      </c>
      <c r="D24" s="31">
        <v>4.5</v>
      </c>
      <c r="E24" s="33">
        <f t="shared" si="2"/>
        <v>5242.5</v>
      </c>
      <c r="F24" s="31">
        <v>4.5</v>
      </c>
      <c r="G24" s="34">
        <f t="shared" si="3"/>
        <v>0</v>
      </c>
      <c r="H24" s="31">
        <v>4.5</v>
      </c>
      <c r="I24" s="35">
        <f t="shared" si="4"/>
        <v>0</v>
      </c>
      <c r="J24" s="31">
        <v>4.5</v>
      </c>
      <c r="K24" s="36">
        <f t="shared" si="5"/>
        <v>0</v>
      </c>
      <c r="L24" s="31">
        <v>4.5</v>
      </c>
      <c r="M24" s="37">
        <f t="shared" si="6"/>
        <v>0</v>
      </c>
    </row>
    <row r="25" ht="15.75" customHeight="1">
      <c r="A25" s="30" t="s">
        <v>36</v>
      </c>
      <c r="B25" s="31">
        <v>1.3</v>
      </c>
      <c r="C25" s="32">
        <f t="shared" si="1"/>
        <v>1379.625</v>
      </c>
      <c r="D25" s="31">
        <v>1.3</v>
      </c>
      <c r="E25" s="33">
        <f t="shared" si="2"/>
        <v>1514.5</v>
      </c>
      <c r="F25" s="31">
        <v>1.3</v>
      </c>
      <c r="G25" s="34">
        <f t="shared" si="3"/>
        <v>0</v>
      </c>
      <c r="H25" s="31">
        <v>1.3</v>
      </c>
      <c r="I25" s="35">
        <f t="shared" si="4"/>
        <v>0</v>
      </c>
      <c r="J25" s="31">
        <v>1.3</v>
      </c>
      <c r="K25" s="36">
        <f t="shared" si="5"/>
        <v>0</v>
      </c>
      <c r="L25" s="31">
        <v>1.3</v>
      </c>
      <c r="M25" s="37">
        <f t="shared" si="6"/>
        <v>0</v>
      </c>
    </row>
    <row r="26" ht="15.75" customHeight="1">
      <c r="A26" s="30" t="s">
        <v>37</v>
      </c>
      <c r="B26" s="31">
        <v>2.42</v>
      </c>
      <c r="C26" s="32">
        <f t="shared" si="1"/>
        <v>2568.225</v>
      </c>
      <c r="D26" s="31">
        <v>2.42</v>
      </c>
      <c r="E26" s="33">
        <f t="shared" si="2"/>
        <v>2819.3</v>
      </c>
      <c r="F26" s="31">
        <v>2.42</v>
      </c>
      <c r="G26" s="34">
        <f t="shared" si="3"/>
        <v>0</v>
      </c>
      <c r="H26" s="31">
        <v>2.42</v>
      </c>
      <c r="I26" s="35">
        <f t="shared" si="4"/>
        <v>0</v>
      </c>
      <c r="J26" s="31">
        <v>2.42</v>
      </c>
      <c r="K26" s="36">
        <f t="shared" si="5"/>
        <v>0</v>
      </c>
      <c r="L26" s="31">
        <v>2.42</v>
      </c>
      <c r="M26" s="37">
        <f t="shared" si="6"/>
        <v>0</v>
      </c>
    </row>
    <row r="27" ht="15.75" customHeight="1">
      <c r="A27" s="30" t="s">
        <v>38</v>
      </c>
      <c r="B27" s="31">
        <v>48.3</v>
      </c>
      <c r="C27" s="32">
        <f t="shared" si="1"/>
        <v>51258.375</v>
      </c>
      <c r="D27" s="31">
        <v>48.3</v>
      </c>
      <c r="E27" s="33">
        <f t="shared" si="2"/>
        <v>56269.5</v>
      </c>
      <c r="F27" s="31">
        <v>48.3</v>
      </c>
      <c r="G27" s="34">
        <f t="shared" si="3"/>
        <v>0</v>
      </c>
      <c r="H27" s="31">
        <v>48.3</v>
      </c>
      <c r="I27" s="35">
        <f t="shared" si="4"/>
        <v>0</v>
      </c>
      <c r="J27" s="31">
        <v>48.3</v>
      </c>
      <c r="K27" s="36">
        <f t="shared" si="5"/>
        <v>0</v>
      </c>
      <c r="L27" s="31">
        <v>48.3</v>
      </c>
      <c r="M27" s="37">
        <f t="shared" si="6"/>
        <v>0</v>
      </c>
    </row>
    <row r="28" ht="15.75" customHeight="1">
      <c r="A28" s="30" t="s">
        <v>39</v>
      </c>
      <c r="B28" s="31">
        <v>0.66</v>
      </c>
      <c r="C28" s="32">
        <f t="shared" si="1"/>
        <v>700.425</v>
      </c>
      <c r="D28" s="31">
        <v>0.66</v>
      </c>
      <c r="E28" s="33">
        <f t="shared" si="2"/>
        <v>768.9</v>
      </c>
      <c r="F28" s="31">
        <v>0.66</v>
      </c>
      <c r="G28" s="34">
        <f t="shared" si="3"/>
        <v>0</v>
      </c>
      <c r="H28" s="31">
        <v>0.66</v>
      </c>
      <c r="I28" s="35">
        <f t="shared" si="4"/>
        <v>0</v>
      </c>
      <c r="J28" s="31">
        <v>0.66</v>
      </c>
      <c r="K28" s="36">
        <f t="shared" si="5"/>
        <v>0</v>
      </c>
      <c r="L28" s="31">
        <v>0.66</v>
      </c>
      <c r="M28" s="37">
        <f t="shared" si="6"/>
        <v>0</v>
      </c>
    </row>
    <row r="29" ht="15.75" customHeight="1">
      <c r="A29" s="30" t="s">
        <v>40</v>
      </c>
      <c r="B29" s="31">
        <v>24.5</v>
      </c>
      <c r="C29" s="32">
        <f t="shared" si="1"/>
        <v>26000.625</v>
      </c>
      <c r="D29" s="31">
        <v>15.0</v>
      </c>
      <c r="E29" s="33">
        <f t="shared" si="2"/>
        <v>17475</v>
      </c>
      <c r="F29" s="31">
        <v>8.0</v>
      </c>
      <c r="G29" s="34">
        <f t="shared" si="3"/>
        <v>0</v>
      </c>
      <c r="H29" s="31">
        <v>8.0</v>
      </c>
      <c r="I29" s="35">
        <f t="shared" si="4"/>
        <v>0</v>
      </c>
      <c r="J29" s="31">
        <v>8.0</v>
      </c>
      <c r="K29" s="36">
        <f t="shared" si="5"/>
        <v>0</v>
      </c>
      <c r="L29" s="31">
        <v>8.0</v>
      </c>
      <c r="M29" s="37">
        <f t="shared" si="6"/>
        <v>0</v>
      </c>
    </row>
    <row r="30" ht="15.75" customHeight="1">
      <c r="A30" s="39" t="s">
        <v>41</v>
      </c>
      <c r="B30" s="40">
        <v>0.67</v>
      </c>
      <c r="C30" s="32">
        <f t="shared" si="1"/>
        <v>711.0375</v>
      </c>
      <c r="D30" s="40">
        <v>0.67</v>
      </c>
      <c r="E30" s="33">
        <f t="shared" si="2"/>
        <v>780.55</v>
      </c>
      <c r="F30" s="40">
        <v>0.67</v>
      </c>
      <c r="G30" s="41">
        <f>F30*G4</f>
        <v>0</v>
      </c>
      <c r="H30" s="40">
        <v>0.67</v>
      </c>
      <c r="I30" s="35">
        <f t="shared" si="4"/>
        <v>0</v>
      </c>
      <c r="J30" s="40">
        <v>0.67</v>
      </c>
      <c r="K30" s="36">
        <f t="shared" si="5"/>
        <v>0</v>
      </c>
      <c r="L30" s="40">
        <v>0.67</v>
      </c>
      <c r="M30" s="37">
        <f t="shared" si="6"/>
        <v>0</v>
      </c>
    </row>
    <row r="31" ht="15.75" customHeight="1">
      <c r="A31" s="42" t="s">
        <v>42</v>
      </c>
      <c r="B31" s="32">
        <v>0.8</v>
      </c>
      <c r="C31" s="32">
        <f t="shared" si="1"/>
        <v>849</v>
      </c>
      <c r="D31" s="43">
        <v>0.8</v>
      </c>
      <c r="E31" s="44">
        <f t="shared" si="2"/>
        <v>932</v>
      </c>
      <c r="F31" s="43">
        <v>0.8</v>
      </c>
      <c r="G31" s="34">
        <f t="shared" ref="G31:G32" si="7">F31*$G$4</f>
        <v>0</v>
      </c>
      <c r="H31" s="43">
        <v>0.8</v>
      </c>
      <c r="I31" s="35">
        <f t="shared" si="4"/>
        <v>0</v>
      </c>
      <c r="J31" s="43">
        <v>0.8</v>
      </c>
      <c r="K31" s="36">
        <f t="shared" si="5"/>
        <v>0</v>
      </c>
      <c r="L31" s="43">
        <v>0.8</v>
      </c>
      <c r="M31" s="45">
        <f t="shared" si="6"/>
        <v>0</v>
      </c>
    </row>
    <row r="32" ht="15.75" customHeight="1">
      <c r="A32" s="46" t="s">
        <v>43</v>
      </c>
      <c r="B32" s="47">
        <v>0.5</v>
      </c>
      <c r="C32" s="43">
        <f t="shared" si="1"/>
        <v>530.625</v>
      </c>
      <c r="D32" s="47">
        <v>0.5</v>
      </c>
      <c r="E32" s="44">
        <f t="shared" si="2"/>
        <v>582.5</v>
      </c>
      <c r="F32" s="47">
        <v>1.0</v>
      </c>
      <c r="G32" s="48">
        <f t="shared" si="7"/>
        <v>0</v>
      </c>
      <c r="H32" s="47">
        <v>1.0</v>
      </c>
      <c r="I32" s="48"/>
      <c r="J32" s="49">
        <v>1.0</v>
      </c>
      <c r="K32" s="36">
        <f t="shared" si="5"/>
        <v>0</v>
      </c>
      <c r="L32" s="49">
        <v>1.0</v>
      </c>
      <c r="M32" s="45">
        <f t="shared" si="6"/>
        <v>0</v>
      </c>
    </row>
    <row r="33" ht="15.75" customHeight="1">
      <c r="A33" s="50" t="s">
        <v>44</v>
      </c>
      <c r="B33" s="51">
        <v>1.0</v>
      </c>
      <c r="C33" s="43">
        <f t="shared" si="1"/>
        <v>1061.25</v>
      </c>
      <c r="D33" s="51">
        <v>1.0</v>
      </c>
      <c r="E33" s="44">
        <f t="shared" si="2"/>
        <v>1165</v>
      </c>
      <c r="F33" s="48"/>
      <c r="G33" s="48"/>
      <c r="H33" s="48"/>
      <c r="I33" s="48"/>
      <c r="J33" s="49">
        <v>0.5</v>
      </c>
      <c r="K33" s="36">
        <f t="shared" si="5"/>
        <v>0</v>
      </c>
      <c r="L33" s="49">
        <v>0.5</v>
      </c>
      <c r="M33" s="45">
        <f t="shared" si="6"/>
        <v>0</v>
      </c>
    </row>
    <row r="34" ht="15.75" customHeight="1">
      <c r="A34" s="46" t="s">
        <v>45</v>
      </c>
      <c r="B34" s="52">
        <v>3.37</v>
      </c>
      <c r="C34" s="43">
        <f t="shared" si="1"/>
        <v>3576.4125</v>
      </c>
      <c r="D34" s="52">
        <v>3.37</v>
      </c>
      <c r="E34" s="44">
        <f t="shared" si="2"/>
        <v>3926.05</v>
      </c>
      <c r="F34" s="2"/>
      <c r="G34" s="2"/>
      <c r="H34" s="2"/>
      <c r="I34" s="2"/>
      <c r="J34" s="2"/>
      <c r="K34" s="2">
        <f>K30/5</f>
        <v>0</v>
      </c>
      <c r="L34" s="2"/>
      <c r="M34" s="2">
        <f>M30/5</f>
        <v>0</v>
      </c>
    </row>
    <row r="35" ht="15.75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ht="15.75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ht="15.75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ht="15.75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ht="15.75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ht="15.75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ht="15.75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ht="15.75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ht="15.75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ht="15.75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ht="15.75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ht="15.75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ht="15.75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ht="15.75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ht="15.75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ht="15.75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ht="15.75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ht="15.75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ht="15.75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ht="15.75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ht="15.75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ht="15.75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ht="15.75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ht="15.75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ht="15.75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ht="15.7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ht="15.75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ht="15.7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ht="15.75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ht="15.7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ht="15.75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ht="15.75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ht="15.7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ht="15.75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ht="15.75" customHeight="1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ht="15.75" customHeight="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ht="15.75" customHeight="1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ht="15.75" customHeight="1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ht="15.75" customHeight="1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ht="15.75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ht="15.75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ht="15.75" customHeight="1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ht="15.75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ht="15.7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ht="15.7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ht="15.7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ht="15.7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ht="15.7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ht="15.7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ht="15.7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ht="15.7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ht="15.7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ht="15.7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ht="15.7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ht="15.7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ht="15.7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ht="15.7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ht="15.7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ht="15.7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ht="15.7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ht="15.7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ht="15.7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ht="15.7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ht="15.7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ht="15.7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ht="15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ht="15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ht="15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ht="15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ht="15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ht="15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ht="15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ht="15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ht="15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ht="15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ht="15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ht="15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ht="15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ht="15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ht="15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ht="15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ht="15.7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ht="15.7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ht="15.7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ht="15.7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ht="15.7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ht="15.7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ht="15.7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ht="15.7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ht="15.7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ht="15.75" customHeight="1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ht="15.7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ht="15.7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ht="15.7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ht="15.7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ht="15.7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ht="15.7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ht="15.7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ht="15.7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ht="15.7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ht="15.7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ht="15.7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ht="15.7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ht="15.7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ht="15.7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ht="15.7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ht="15.7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ht="15.7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ht="15.7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ht="15.7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ht="15.7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ht="15.7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ht="15.7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ht="15.7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ht="15.7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ht="15.7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ht="15.7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ht="15.7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ht="15.7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ht="15.7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ht="15.7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ht="15.7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ht="15.7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ht="15.7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ht="15.7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ht="15.7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ht="15.7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ht="15.7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ht="15.7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ht="15.7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ht="15.7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ht="15.7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ht="15.7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ht="15.7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ht="15.7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ht="15.7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ht="15.7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ht="15.7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ht="15.7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ht="15.7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ht="15.7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ht="15.7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ht="15.7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ht="15.7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ht="15.7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ht="15.7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ht="15.7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ht="15.7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ht="15.7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ht="15.7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ht="15.7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ht="15.7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ht="15.7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ht="15.7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ht="15.7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ht="15.7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ht="15.7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ht="15.7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ht="15.7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ht="15.7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ht="15.7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ht="15.7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ht="15.7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ht="15.7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ht="15.7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ht="15.7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ht="15.7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ht="15.7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ht="15.7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ht="15.7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ht="15.75" customHeight="1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ht="15.7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ht="15.7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ht="15.7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ht="15.7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ht="15.7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ht="15.7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ht="15.7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ht="15.7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ht="15.7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ht="15.7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ht="15.7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ht="15.7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ht="15.7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ht="15.7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ht="15.7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ht="15.7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ht="15.7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ht="15.7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ht="15.7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ht="15.7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ht="15.7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ht="15.7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ht="15.7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ht="15.7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ht="15.7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ht="15.7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ht="15.7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ht="15.7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ht="15.7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ht="15.7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ht="15.7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ht="15.7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ht="15.7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ht="15.7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ht="15.7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ht="15.7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ht="15.7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ht="15.7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ht="15.7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ht="15.7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ht="15.7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ht="15.7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ht="15.7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ht="15.7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ht="15.7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ht="15.7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ht="15.7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ht="15.7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ht="15.7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ht="15.7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ht="15.7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ht="15.7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ht="15.7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ht="15.7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ht="15.7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ht="15.7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ht="15.7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ht="15.7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ht="15.7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ht="15.7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ht="15.7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ht="15.7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ht="15.7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ht="15.7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ht="15.7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ht="15.7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ht="15.7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ht="15.7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ht="15.7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ht="15.7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ht="15.7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ht="15.7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ht="15.7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ht="15.7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ht="15.7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ht="15.7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ht="15.7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ht="15.7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ht="15.7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ht="15.7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ht="15.7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ht="15.7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ht="15.7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ht="15.7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ht="15.7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ht="15.7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ht="15.7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ht="15.7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ht="15.7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ht="15.7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ht="15.7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ht="15.7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ht="15.75" customHeigh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ht="15.75" customHeigh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ht="15.7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ht="15.7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ht="15.7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ht="15.7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ht="15.7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ht="15.7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ht="15.7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ht="15.7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ht="15.7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ht="15.7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ht="15.7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ht="15.7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ht="15.7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ht="15.7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ht="15.7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ht="15.7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ht="15.7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ht="15.7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ht="15.7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ht="15.7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ht="15.7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ht="15.7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ht="15.7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ht="15.7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ht="15.7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ht="15.7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ht="15.7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ht="15.7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ht="15.7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ht="15.7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ht="15.7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ht="15.7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ht="15.7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ht="15.7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ht="15.7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ht="15.7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ht="15.7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ht="15.7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ht="15.7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ht="15.7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ht="15.7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ht="15.7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ht="15.7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ht="15.7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ht="15.7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ht="15.7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ht="15.7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ht="15.7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ht="15.7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ht="15.7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ht="15.7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ht="15.7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ht="15.7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ht="15.7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ht="15.7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ht="15.7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ht="15.7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ht="15.7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ht="15.7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ht="15.7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ht="15.7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ht="15.7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ht="15.7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ht="15.7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ht="15.7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ht="15.7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ht="15.7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ht="15.7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ht="15.7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ht="15.7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ht="15.7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ht="15.7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ht="15.7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ht="15.7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ht="15.7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ht="15.7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ht="15.7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ht="15.7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ht="15.7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ht="15.7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ht="15.7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ht="15.7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ht="15.7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ht="15.7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ht="15.7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ht="15.7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ht="15.7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ht="15.7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ht="15.7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ht="15.7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ht="15.7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ht="15.7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ht="15.7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ht="15.7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ht="15.7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ht="15.7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ht="15.7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ht="15.7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ht="15.7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ht="15.7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ht="15.7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ht="15.7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ht="15.7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ht="15.7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ht="15.7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ht="15.7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ht="15.7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ht="15.7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ht="15.7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ht="15.7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ht="15.7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ht="15.7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ht="15.75" customHeight="1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ht="15.75" customHeight="1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ht="15.75" customHeight="1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ht="15.75" customHeight="1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ht="15.75" customHeight="1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ht="15.75" customHeight="1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ht="15.75" customHeight="1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ht="15.75" customHeight="1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ht="15.75" customHeight="1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ht="15.75" customHeight="1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ht="15.75" customHeight="1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ht="15.75" customHeight="1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ht="15.75" customHeight="1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ht="15.75" customHeight="1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ht="15.75" customHeight="1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ht="15.75" customHeight="1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ht="15.75" customHeight="1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ht="15.75" customHeight="1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ht="15.75" customHeight="1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ht="15.75" customHeight="1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ht="15.75" customHeight="1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ht="15.75" customHeight="1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ht="15.75" customHeight="1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ht="15.75" customHeight="1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ht="15.75" customHeight="1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ht="15.75" customHeight="1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ht="15.75" customHeight="1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ht="15.75" customHeight="1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ht="15.75" customHeight="1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ht="15.75" customHeight="1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ht="15.75" customHeight="1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ht="15.75" customHeight="1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ht="15.75" customHeight="1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ht="15.75" customHeight="1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ht="15.75" customHeight="1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ht="15.75" customHeight="1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ht="15.75" customHeight="1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ht="15.75" customHeight="1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ht="15.75" customHeight="1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ht="15.75" customHeight="1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ht="15.75" customHeight="1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ht="15.75" customHeight="1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ht="15.75" customHeight="1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ht="15.75" customHeight="1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ht="15.75" customHeight="1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ht="15.75" customHeight="1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ht="15.75" customHeight="1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ht="15.75" customHeight="1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ht="15.75" customHeight="1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ht="15.75" customHeight="1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ht="15.75" customHeight="1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ht="15.75" customHeight="1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ht="15.75" customHeight="1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ht="15.75" customHeight="1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ht="15.75" customHeight="1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ht="15.75" customHeight="1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ht="15.75" customHeight="1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ht="15.75" customHeight="1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ht="15.75" customHeight="1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ht="15.75" customHeight="1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ht="15.75" customHeight="1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ht="15.75" customHeight="1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ht="15.75" customHeight="1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ht="15.75" customHeight="1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ht="15.75" customHeight="1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ht="15.75" customHeight="1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ht="15.75" customHeight="1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ht="15.75" customHeight="1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ht="15.75" customHeight="1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ht="15.75" customHeight="1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ht="15.75" customHeight="1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ht="15.75" customHeight="1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ht="15.75" customHeight="1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ht="15.75" customHeight="1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ht="15.75" customHeight="1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ht="15.75" customHeight="1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ht="15.75" customHeight="1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ht="15.75" customHeight="1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ht="15.75" customHeight="1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ht="15.75" customHeight="1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ht="15.75" customHeight="1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ht="15.75" customHeight="1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ht="15.75" customHeight="1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ht="15.75" customHeight="1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ht="15.75" customHeight="1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ht="15.75" customHeight="1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ht="15.75" customHeight="1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ht="15.75" customHeight="1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ht="15.75" customHeight="1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ht="15.75" customHeight="1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ht="15.75" customHeight="1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ht="15.75" customHeight="1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ht="15.75" customHeight="1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ht="15.75" customHeight="1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ht="15.75" customHeight="1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ht="15.75" customHeight="1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ht="15.75" customHeight="1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ht="15.75" customHeight="1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ht="15.75" customHeight="1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ht="15.75" customHeight="1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ht="15.75" customHeight="1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ht="15.75" customHeight="1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ht="15.75" customHeight="1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ht="15.75" customHeight="1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ht="15.75" customHeight="1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ht="15.75" customHeight="1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ht="15.75" customHeight="1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ht="15.75" customHeight="1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ht="15.75" customHeight="1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ht="15.75" customHeight="1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ht="15.75" customHeight="1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ht="15.75" customHeight="1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ht="15.75" customHeight="1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ht="15.75" customHeight="1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ht="15.75" customHeight="1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ht="15.75" customHeight="1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ht="15.75" customHeight="1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ht="15.75" customHeight="1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ht="15.75" customHeight="1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ht="15.75" customHeight="1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ht="15.75" customHeight="1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ht="15.75" customHeight="1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ht="15.75" customHeight="1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ht="15.75" customHeight="1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ht="15.75" customHeight="1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ht="15.75" customHeight="1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ht="15.75" customHeight="1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ht="15.75" customHeight="1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ht="15.75" customHeight="1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ht="15.75" customHeight="1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ht="15.75" customHeight="1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ht="15.75" customHeight="1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ht="15.75" customHeight="1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ht="15.75" customHeight="1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ht="15.75" customHeight="1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ht="15.75" customHeight="1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ht="15.75" customHeight="1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ht="15.75" customHeight="1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ht="15.75" customHeight="1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ht="15.75" customHeight="1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ht="15.75" customHeight="1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ht="15.75" customHeight="1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ht="15.75" customHeight="1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ht="15.75" customHeight="1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ht="15.75" customHeight="1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ht="15.75" customHeight="1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ht="15.75" customHeight="1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ht="15.75" customHeight="1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ht="15.75" customHeight="1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ht="15.75" customHeight="1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ht="15.75" customHeight="1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ht="15.75" customHeight="1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ht="15.75" customHeight="1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ht="15.75" customHeight="1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ht="15.75" customHeight="1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ht="15.75" customHeight="1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ht="15.75" customHeight="1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ht="15.75" customHeight="1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ht="15.75" customHeight="1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ht="15.75" customHeight="1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ht="15.75" customHeight="1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ht="15.75" customHeight="1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ht="15.75" customHeight="1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ht="15.75" customHeight="1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ht="15.75" customHeight="1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ht="15.75" customHeight="1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ht="15.75" customHeight="1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ht="15.75" customHeight="1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ht="15.75" customHeight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ht="15.75" customHeight="1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ht="15.75" customHeight="1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ht="15.75" customHeight="1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ht="15.75" customHeight="1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ht="15.75" customHeight="1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ht="15.75" customHeight="1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ht="15.75" customHeight="1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ht="15.75" customHeight="1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ht="15.75" customHeight="1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ht="15.75" customHeight="1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ht="15.75" customHeight="1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ht="15.75" customHeight="1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ht="15.75" customHeight="1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ht="15.75" customHeight="1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ht="15.75" customHeight="1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ht="15.75" customHeight="1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ht="15.75" customHeight="1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ht="15.75" customHeight="1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ht="15.75" customHeight="1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ht="15.75" customHeight="1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ht="15.75" customHeight="1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ht="15.75" customHeight="1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ht="15.75" customHeight="1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ht="15.75" customHeight="1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ht="15.75" customHeight="1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ht="15.75" customHeight="1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ht="15.75" customHeight="1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ht="15.75" customHeight="1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ht="15.75" customHeight="1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ht="15.75" customHeight="1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ht="15.75" customHeight="1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ht="15.75" customHeight="1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ht="15.75" customHeight="1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ht="15.75" customHeight="1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ht="15.75" customHeight="1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ht="15.75" customHeight="1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ht="15.75" customHeight="1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ht="15.75" customHeight="1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ht="15.75" customHeight="1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ht="15.75" customHeight="1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ht="15.75" customHeight="1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ht="15.75" customHeight="1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ht="15.75" customHeight="1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ht="15.75" customHeight="1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ht="15.75" customHeight="1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ht="15.75" customHeight="1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ht="15.75" customHeight="1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ht="15.75" customHeight="1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ht="15.75" customHeight="1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ht="15.75" customHeight="1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ht="15.75" customHeight="1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ht="15.75" customHeight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ht="15.75" customHeight="1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ht="15.75" customHeight="1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ht="15.75" customHeight="1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ht="15.75" customHeight="1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ht="15.75" customHeight="1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ht="15.75" customHeight="1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ht="15.75" customHeight="1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ht="15.75" customHeight="1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ht="15.75" customHeight="1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ht="15.75" customHeight="1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ht="15.75" customHeight="1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ht="15.75" customHeight="1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ht="15.75" customHeight="1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ht="15.75" customHeight="1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ht="15.75" customHeight="1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ht="15.75" customHeight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ht="15.75" customHeight="1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ht="15.75" customHeight="1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ht="15.75" customHeight="1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ht="15.75" customHeight="1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ht="15.75" customHeight="1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ht="15.75" customHeight="1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ht="15.75" customHeight="1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ht="15.75" customHeight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ht="15.75" customHeight="1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ht="15.75" customHeight="1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ht="15.75" customHeight="1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ht="15.75" customHeight="1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ht="15.75" customHeight="1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ht="15.75" customHeight="1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ht="15.75" customHeight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ht="15.75" customHeight="1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ht="15.75" customHeight="1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ht="15.75" customHeight="1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ht="15.75" customHeight="1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ht="15.75" customHeight="1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ht="15.75" customHeight="1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ht="15.75" customHeight="1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ht="15.75" customHeight="1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ht="15.75" customHeight="1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ht="15.75" customHeight="1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ht="15.75" customHeight="1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ht="15.75" customHeight="1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ht="15.75" customHeight="1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ht="15.75" customHeight="1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ht="15.75" customHeight="1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ht="15.75" customHeight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ht="15.75" customHeight="1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ht="15.75" customHeight="1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ht="15.75" customHeight="1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ht="15.75" customHeight="1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ht="15.75" customHeight="1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ht="15.75" customHeight="1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ht="15.75" customHeight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ht="15.75" customHeight="1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ht="15.75" customHeight="1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ht="15.75" customHeight="1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ht="15.75" customHeight="1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ht="15.75" customHeight="1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ht="15.75" customHeight="1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ht="15.75" customHeight="1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ht="15.75" customHeight="1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ht="15.75" customHeight="1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ht="15.75" customHeight="1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ht="15.75" customHeight="1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ht="15.75" customHeight="1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ht="15.75" customHeight="1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ht="15.75" customHeight="1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ht="15.75" customHeight="1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ht="15.75" customHeight="1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ht="15.75" customHeight="1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ht="15.75" customHeight="1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ht="15.75" customHeight="1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ht="15.75" customHeight="1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ht="15.75" customHeight="1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ht="15.75" customHeight="1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ht="15.75" customHeight="1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ht="15.75" customHeight="1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ht="15.75" customHeight="1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ht="15.75" customHeight="1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ht="15.75" customHeight="1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ht="15.75" customHeight="1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ht="15.75" customHeight="1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ht="15.75" customHeight="1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ht="15.75" customHeight="1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ht="15.75" customHeight="1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ht="15.75" customHeight="1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ht="15.75" customHeight="1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ht="15.75" customHeight="1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ht="15.75" customHeight="1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ht="15.75" customHeight="1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ht="15.75" customHeight="1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ht="15.75" customHeight="1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ht="15.75" customHeight="1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ht="15.75" customHeight="1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ht="15.75" customHeight="1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ht="15.75" customHeight="1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ht="15.75" customHeight="1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ht="15.75" customHeight="1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ht="15.75" customHeight="1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ht="15.75" customHeight="1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ht="15.75" customHeight="1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ht="15.75" customHeight="1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ht="15.75" customHeight="1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ht="15.75" customHeight="1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ht="15.75" customHeight="1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ht="15.75" customHeight="1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ht="15.75" customHeight="1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ht="15.75" customHeight="1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ht="15.75" customHeight="1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ht="15.75" customHeight="1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ht="15.75" customHeight="1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ht="15.75" customHeight="1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ht="15.75" customHeight="1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ht="15.75" customHeight="1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ht="15.75" customHeight="1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ht="15.75" customHeight="1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ht="15.75" customHeight="1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ht="15.75" customHeight="1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ht="15.75" customHeight="1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ht="15.75" customHeight="1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ht="15.75" customHeight="1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ht="15.75" customHeight="1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ht="15.75" customHeight="1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ht="15.75" customHeight="1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ht="15.75" customHeight="1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ht="15.75" customHeight="1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ht="15.75" customHeight="1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ht="15.75" customHeight="1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ht="15.75" customHeight="1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ht="15.75" customHeight="1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ht="15.75" customHeight="1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ht="15.75" customHeight="1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ht="15.75" customHeight="1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ht="15.75" customHeight="1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ht="15.75" customHeight="1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ht="15.75" customHeight="1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ht="15.75" customHeight="1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ht="15.75" customHeight="1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ht="15.75" customHeight="1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ht="15.75" customHeight="1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ht="15.75" customHeight="1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ht="15.75" customHeight="1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ht="15.75" customHeight="1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ht="15.75" customHeight="1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ht="15.75" customHeight="1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ht="15.75" customHeight="1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ht="15.75" customHeight="1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ht="15.75" customHeight="1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ht="15.75" customHeight="1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ht="15.75" customHeight="1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ht="15.75" customHeight="1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ht="15.75" customHeight="1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ht="15.75" customHeight="1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ht="15.75" customHeight="1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ht="15.75" customHeight="1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ht="15.75" customHeight="1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ht="15.75" customHeight="1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ht="15.75" customHeight="1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ht="15.75" customHeight="1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ht="15.75" customHeight="1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ht="15.75" customHeight="1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ht="15.75" customHeight="1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ht="15.75" customHeight="1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ht="15.75" customHeight="1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ht="15.75" customHeight="1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ht="15.75" customHeight="1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ht="15.75" customHeight="1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ht="15.75" customHeight="1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ht="15.75" customHeight="1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ht="15.75" customHeight="1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ht="15.75" customHeight="1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ht="15.75" customHeight="1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ht="15.75" customHeight="1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ht="15.75" customHeight="1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ht="15.75" customHeight="1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ht="15.75" customHeight="1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ht="15.75" customHeight="1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ht="15.75" customHeight="1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ht="15.75" customHeight="1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ht="15.75" customHeight="1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ht="15.75" customHeight="1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ht="15.75" customHeight="1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ht="15.75" customHeight="1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ht="15.75" customHeight="1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ht="15.75" customHeight="1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ht="15.75" customHeight="1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ht="15.75" customHeight="1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ht="15.75" customHeight="1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ht="15.75" customHeight="1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ht="15.75" customHeight="1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ht="15.75" customHeight="1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ht="15.75" customHeight="1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ht="15.75" customHeight="1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ht="15.75" customHeight="1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ht="15.75" customHeight="1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ht="15.75" customHeight="1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ht="15.75" customHeight="1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ht="15.75" customHeight="1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ht="15.75" customHeight="1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ht="15.75" customHeight="1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ht="15.75" customHeight="1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ht="15.75" customHeight="1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ht="15.75" customHeight="1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ht="15.75" customHeight="1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ht="15.75" customHeight="1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ht="15.75" customHeight="1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ht="15.75" customHeight="1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ht="15.75" customHeight="1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ht="15.75" customHeight="1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ht="15.75" customHeight="1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ht="15.75" customHeight="1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ht="15.75" customHeight="1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ht="15.75" customHeight="1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ht="15.75" customHeight="1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ht="15.75" customHeight="1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ht="15.75" customHeight="1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ht="15.75" customHeight="1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ht="15.75" customHeight="1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ht="15.75" customHeight="1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ht="15.75" customHeight="1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ht="15.75" customHeight="1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ht="15.75" customHeight="1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ht="15.75" customHeight="1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ht="15.75" customHeight="1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ht="15.75" customHeight="1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ht="15.75" customHeight="1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ht="15.75" customHeight="1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ht="15.75" customHeight="1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ht="15.75" customHeight="1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ht="15.75" customHeight="1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ht="15.75" customHeight="1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ht="15.75" customHeight="1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ht="15.75" customHeight="1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ht="15.75" customHeight="1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ht="15.75" customHeight="1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ht="15.75" customHeight="1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ht="15.75" customHeight="1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ht="15.75" customHeight="1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ht="15.75" customHeight="1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ht="15.75" customHeight="1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ht="15.75" customHeight="1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ht="15.75" customHeight="1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ht="15.75" customHeight="1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ht="15.75" customHeight="1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ht="15.75" customHeight="1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ht="15.75" customHeight="1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ht="15.75" customHeight="1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ht="15.75" customHeight="1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ht="15.75" customHeight="1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ht="15.75" customHeight="1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ht="15.75" customHeight="1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ht="15.75" customHeight="1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ht="15.75" customHeight="1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ht="15.75" customHeight="1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ht="15.75" customHeight="1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ht="15.75" customHeight="1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ht="15.75" customHeight="1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ht="15.75" customHeight="1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ht="15.75" customHeight="1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ht="15.75" customHeight="1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ht="15.75" customHeight="1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ht="15.75" customHeight="1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ht="15.75" customHeight="1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ht="15.75" customHeight="1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ht="15.75" customHeight="1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ht="15.75" customHeight="1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ht="15.75" customHeight="1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ht="15.75" customHeight="1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ht="15.75" customHeight="1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ht="15.75" customHeight="1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ht="15.75" customHeight="1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ht="15.75" customHeight="1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ht="15.75" customHeight="1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ht="15.75" customHeight="1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ht="15.75" customHeight="1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ht="15.75" customHeight="1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ht="15.75" customHeight="1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ht="15.75" customHeight="1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ht="15.75" customHeight="1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ht="15.75" customHeight="1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ht="15.75" customHeight="1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ht="15.75" customHeight="1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ht="15.75" customHeight="1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ht="15.75" customHeight="1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ht="15.75" customHeight="1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ht="15.75" customHeight="1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ht="15.75" customHeight="1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ht="15.75" customHeight="1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ht="15.75" customHeight="1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ht="15.75" customHeight="1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ht="15.75" customHeight="1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ht="15.75" customHeight="1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ht="15.75" customHeight="1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ht="15.75" customHeight="1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ht="15.75" customHeight="1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ht="15.75" customHeight="1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ht="15.75" customHeight="1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ht="15.75" customHeight="1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ht="15.75" customHeight="1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ht="15.75" customHeight="1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ht="15.75" customHeight="1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ht="15.75" customHeight="1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ht="15.75" customHeight="1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ht="15.75" customHeight="1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ht="15.75" customHeight="1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ht="15.75" customHeight="1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ht="15.75" customHeight="1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ht="15.75" customHeight="1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ht="15.75" customHeight="1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ht="15.75" customHeight="1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ht="15.75" customHeight="1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ht="15.75" customHeight="1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ht="15.75" customHeight="1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ht="15.75" customHeight="1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ht="15.75" customHeight="1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ht="15.75" customHeight="1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ht="15.75" customHeight="1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ht="15.75" customHeight="1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ht="15.75" customHeight="1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ht="15.75" customHeight="1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ht="15.75" customHeight="1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ht="15.75" customHeight="1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ht="15.75" customHeight="1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ht="15.75" customHeight="1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ht="15.75" customHeight="1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ht="15.75" customHeight="1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ht="15.75" customHeight="1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ht="15.75" customHeight="1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ht="15.75" customHeight="1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ht="15.75" customHeight="1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ht="15.75" customHeight="1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ht="15.75" customHeight="1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ht="15.75" customHeight="1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ht="15.75" customHeight="1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ht="15.75" customHeight="1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ht="15.75" customHeight="1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ht="15.75" customHeight="1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ht="15.75" customHeight="1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ht="15.75" customHeight="1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ht="15.75" customHeight="1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ht="15.75" customHeight="1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ht="15.75" customHeight="1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ht="15.75" customHeight="1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ht="15.75" customHeight="1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ht="15.75" customHeight="1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ht="15.75" customHeight="1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ht="15.75" customHeight="1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ht="15.75" customHeight="1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ht="15.75" customHeight="1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ht="15.75" customHeight="1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ht="15.75" customHeight="1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ht="15.75" customHeight="1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ht="15.75" customHeight="1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ht="15.75" customHeight="1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ht="15.75" customHeight="1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ht="15.75" customHeight="1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ht="15.75" customHeight="1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ht="15.75" customHeight="1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ht="15.75" customHeight="1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ht="15.75" customHeight="1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ht="15.75" customHeight="1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ht="15.75" customHeight="1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ht="15.75" customHeight="1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ht="15.75" customHeight="1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ht="15.75" customHeight="1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ht="15.75" customHeight="1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ht="15.75" customHeight="1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  <row r="1001" ht="15.75" customHeight="1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</row>
  </sheetData>
  <mergeCells count="8">
    <mergeCell ref="A1:M1"/>
    <mergeCell ref="B3:M3"/>
    <mergeCell ref="B5:C5"/>
    <mergeCell ref="D5:E5"/>
    <mergeCell ref="F5:G5"/>
    <mergeCell ref="H5:I5"/>
    <mergeCell ref="J5:K5"/>
    <mergeCell ref="L5:M5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94" t="s">
        <v>60</v>
      </c>
      <c r="B1" s="95"/>
      <c r="C1" s="95"/>
    </row>
    <row r="2">
      <c r="A2" s="96"/>
    </row>
    <row r="4">
      <c r="A4" s="426" t="s">
        <v>144</v>
      </c>
      <c r="B4" s="428" t="s">
        <v>10</v>
      </c>
      <c r="C4" s="183"/>
      <c r="D4" s="15"/>
      <c r="E4" s="428" t="s">
        <v>11</v>
      </c>
      <c r="F4" s="183"/>
      <c r="G4" s="15"/>
      <c r="H4" s="428" t="s">
        <v>12</v>
      </c>
      <c r="I4" s="183"/>
      <c r="J4" s="15"/>
      <c r="K4" s="428" t="s">
        <v>13</v>
      </c>
      <c r="L4" s="183"/>
      <c r="M4" s="15"/>
      <c r="N4" s="428" t="s">
        <v>14</v>
      </c>
      <c r="O4" s="183"/>
      <c r="P4" s="15"/>
      <c r="Q4" s="428" t="s">
        <v>15</v>
      </c>
      <c r="R4" s="183"/>
      <c r="S4" s="15"/>
    </row>
    <row r="5">
      <c r="A5" s="429"/>
      <c r="B5" s="257" t="s">
        <v>145</v>
      </c>
      <c r="C5" s="257" t="s">
        <v>146</v>
      </c>
      <c r="D5" s="257" t="s">
        <v>147</v>
      </c>
      <c r="E5" s="257" t="s">
        <v>145</v>
      </c>
      <c r="F5" s="257" t="s">
        <v>146</v>
      </c>
      <c r="G5" s="257" t="s">
        <v>147</v>
      </c>
      <c r="H5" s="257" t="s">
        <v>145</v>
      </c>
      <c r="I5" s="257" t="s">
        <v>146</v>
      </c>
      <c r="J5" s="257" t="s">
        <v>147</v>
      </c>
      <c r="K5" s="257" t="s">
        <v>145</v>
      </c>
      <c r="L5" s="257" t="s">
        <v>146</v>
      </c>
      <c r="M5" s="257" t="s">
        <v>147</v>
      </c>
      <c r="N5" s="257" t="s">
        <v>145</v>
      </c>
      <c r="O5" s="257" t="s">
        <v>146</v>
      </c>
      <c r="P5" s="257" t="s">
        <v>147</v>
      </c>
      <c r="Q5" s="257" t="s">
        <v>145</v>
      </c>
      <c r="R5" s="257" t="s">
        <v>146</v>
      </c>
      <c r="S5" s="257" t="s">
        <v>147</v>
      </c>
    </row>
    <row r="6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</row>
    <row r="7">
      <c r="A7" s="430" t="s">
        <v>148</v>
      </c>
      <c r="B7" s="441"/>
      <c r="C7" s="265"/>
      <c r="D7" s="284">
        <v>-60900.96697889517</v>
      </c>
      <c r="E7" s="441"/>
      <c r="F7" s="265"/>
      <c r="G7" s="284">
        <f>D15</f>
        <v>-62596.75662</v>
      </c>
      <c r="H7" s="441"/>
      <c r="I7" s="265"/>
      <c r="J7" s="441">
        <v>0.0</v>
      </c>
      <c r="K7" s="441"/>
      <c r="L7" s="265"/>
      <c r="M7" s="284" t="str">
        <f>J15</f>
        <v>#DIV/0!</v>
      </c>
      <c r="N7" s="441"/>
      <c r="O7" s="265"/>
      <c r="P7" s="284" t="str">
        <f>M15</f>
        <v>#DIV/0!</v>
      </c>
      <c r="Q7" s="441"/>
      <c r="R7" s="265"/>
      <c r="S7" s="284" t="str">
        <f>P15</f>
        <v>#DIV/0!</v>
      </c>
    </row>
    <row r="8">
      <c r="A8" s="432" t="s">
        <v>145</v>
      </c>
      <c r="B8" s="284">
        <f>M33</f>
        <v>0</v>
      </c>
      <c r="C8" s="271"/>
      <c r="D8" s="284"/>
      <c r="E8" s="284">
        <f>E33</f>
        <v>62596.76</v>
      </c>
      <c r="F8" s="271"/>
      <c r="G8" s="284"/>
      <c r="H8" s="284">
        <f>G33</f>
        <v>0</v>
      </c>
      <c r="I8" s="271"/>
      <c r="J8" s="284"/>
      <c r="K8" s="284">
        <f>I33</f>
        <v>0</v>
      </c>
      <c r="L8" s="271"/>
      <c r="M8" s="284"/>
      <c r="N8" s="284">
        <f>K33</f>
        <v>0</v>
      </c>
      <c r="O8" s="271"/>
      <c r="P8" s="284"/>
      <c r="Q8" s="284">
        <f>M33</f>
        <v>0</v>
      </c>
      <c r="R8" s="271"/>
      <c r="S8" s="284"/>
    </row>
    <row r="9">
      <c r="A9" s="272" t="s">
        <v>182</v>
      </c>
      <c r="B9" s="433"/>
      <c r="C9" s="274"/>
      <c r="D9" s="433">
        <f>(D7+B8)/1032.5</f>
        <v>-58.98398739</v>
      </c>
      <c r="E9" s="433"/>
      <c r="F9" s="274"/>
      <c r="G9" s="433">
        <f>(G7+E8)/'Lista de precios'!C4</f>
        <v>0.000003188389135</v>
      </c>
      <c r="H9" s="433"/>
      <c r="I9" s="274"/>
      <c r="J9" s="433">
        <f>(J7+H8)/'Lista de precios'!E4</f>
        <v>0</v>
      </c>
      <c r="K9" s="433"/>
      <c r="L9" s="274"/>
      <c r="M9" s="433" t="str">
        <f>(M7+K8)/'Lista de precios'!G4</f>
        <v>#DIV/0!</v>
      </c>
      <c r="N9" s="433"/>
      <c r="O9" s="274"/>
      <c r="P9" s="433" t="str">
        <f>(P7+N8)/'Lista de precios'!I4</f>
        <v>#DIV/0!</v>
      </c>
      <c r="Q9" s="433"/>
      <c r="R9" s="274"/>
      <c r="S9" s="433" t="str">
        <f>(S7+Q8)/'Lista de precios'!K4</f>
        <v>#DIV/0!</v>
      </c>
      <c r="T9" s="276"/>
      <c r="U9" s="276"/>
      <c r="V9" s="276"/>
      <c r="W9" s="276"/>
      <c r="X9" s="276"/>
      <c r="Y9" s="276"/>
      <c r="Z9" s="276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</row>
    <row r="10">
      <c r="A10" s="270" t="s">
        <v>151</v>
      </c>
      <c r="B10" s="434"/>
      <c r="C10" s="278"/>
      <c r="D10" s="434">
        <f>D9*'Lista de precios'!C4</f>
        <v>-62596.75662</v>
      </c>
      <c r="E10" s="434"/>
      <c r="F10" s="278"/>
      <c r="G10" s="434">
        <f>G9*'Lista de precios'!E4</f>
        <v>0.003714473342</v>
      </c>
      <c r="H10" s="434"/>
      <c r="I10" s="278"/>
      <c r="J10" s="442">
        <v>0.0</v>
      </c>
      <c r="K10" s="434"/>
      <c r="L10" s="278"/>
      <c r="M10" s="442" t="str">
        <f>M9*'Lista de precios'!I4</f>
        <v>#DIV/0!</v>
      </c>
      <c r="N10" s="434"/>
      <c r="O10" s="278"/>
      <c r="P10" s="442" t="str">
        <f>P9*'Lista de precios'!K4</f>
        <v>#DIV/0!</v>
      </c>
      <c r="Q10" s="434"/>
      <c r="R10" s="278"/>
      <c r="S10" s="442" t="str">
        <f>S9*'Lista de precios'!M4</f>
        <v>#DIV/0!</v>
      </c>
    </row>
    <row r="11">
      <c r="A11" s="430" t="s">
        <v>152</v>
      </c>
      <c r="B11" s="284"/>
      <c r="C11" s="281">
        <f>B72</f>
        <v>0</v>
      </c>
      <c r="D11" s="284"/>
      <c r="E11" s="284"/>
      <c r="F11" s="281">
        <f>H72</f>
        <v>0</v>
      </c>
      <c r="G11" s="284"/>
      <c r="H11" s="284"/>
      <c r="I11" s="281">
        <f>N72</f>
        <v>0</v>
      </c>
      <c r="J11" s="284"/>
      <c r="K11" s="284"/>
      <c r="L11" s="281">
        <f>T72</f>
        <v>0</v>
      </c>
      <c r="M11" s="284"/>
      <c r="N11" s="284"/>
      <c r="O11" s="281">
        <f>Z72</f>
        <v>0</v>
      </c>
      <c r="P11" s="284"/>
      <c r="Q11" s="284"/>
      <c r="R11" s="281">
        <f>AF72</f>
        <v>0</v>
      </c>
      <c r="S11" s="284"/>
    </row>
    <row r="12">
      <c r="A12" s="282" t="s">
        <v>153</v>
      </c>
      <c r="B12" s="284"/>
      <c r="C12" s="281">
        <f>CULTIVO!D53</f>
        <v>0</v>
      </c>
      <c r="D12" s="284"/>
      <c r="E12" s="284"/>
      <c r="F12" s="281">
        <f>'Cálculo con horas de uso'!I7</f>
        <v>0</v>
      </c>
      <c r="G12" s="284"/>
      <c r="H12" s="284"/>
      <c r="I12" s="281" t="str">
        <f>CULTIVO!J53</f>
        <v>#DIV/0!</v>
      </c>
      <c r="J12" s="284"/>
      <c r="K12" s="284"/>
      <c r="L12" s="281" t="str">
        <f>CULTIVO!M53</f>
        <v>#DIV/0!</v>
      </c>
      <c r="M12" s="284"/>
      <c r="N12" s="284"/>
      <c r="O12" s="281">
        <f>CULTIVO!P53</f>
        <v>0</v>
      </c>
      <c r="P12" s="284"/>
      <c r="Q12" s="284"/>
      <c r="R12" s="281" t="str">
        <f>CULTIVO!S53</f>
        <v>#DIV/0!</v>
      </c>
      <c r="S12" s="284"/>
    </row>
    <row r="13">
      <c r="A13" s="283" t="s">
        <v>154</v>
      </c>
      <c r="B13" s="284"/>
      <c r="C13" s="284">
        <f>CULTIVO!D78</f>
        <v>0</v>
      </c>
      <c r="D13" s="435"/>
      <c r="E13" s="284"/>
      <c r="F13" s="284">
        <f>CULTIVO!G78</f>
        <v>0</v>
      </c>
      <c r="G13" s="435"/>
      <c r="H13" s="284"/>
      <c r="I13" s="284">
        <f>CULTIVO!J89</f>
        <v>0</v>
      </c>
      <c r="J13" s="435"/>
      <c r="K13" s="284"/>
      <c r="L13" s="284">
        <f>CULTIVO!M89</f>
        <v>0</v>
      </c>
      <c r="M13" s="435"/>
      <c r="N13" s="284"/>
      <c r="O13" s="284">
        <f>CULTIVO!P89</f>
        <v>0</v>
      </c>
      <c r="P13" s="435"/>
      <c r="Q13" s="284"/>
      <c r="R13" s="284">
        <f>CULTIVO!S89</f>
        <v>0</v>
      </c>
      <c r="S13" s="435"/>
    </row>
    <row r="14">
      <c r="A14" s="286" t="s">
        <v>155</v>
      </c>
      <c r="B14" s="284"/>
      <c r="C14" s="265"/>
      <c r="D14" s="435"/>
      <c r="E14" s="284"/>
      <c r="F14" s="265"/>
      <c r="G14" s="435"/>
      <c r="H14" s="284"/>
      <c r="I14" s="265"/>
      <c r="J14" s="435"/>
      <c r="K14" s="284"/>
      <c r="L14" s="265"/>
      <c r="M14" s="435"/>
      <c r="N14" s="284"/>
      <c r="O14" s="287"/>
      <c r="P14" s="435"/>
      <c r="Q14" s="284"/>
      <c r="R14" s="287"/>
      <c r="S14" s="435"/>
    </row>
    <row r="15">
      <c r="A15" s="430" t="s">
        <v>156</v>
      </c>
      <c r="B15" s="284"/>
      <c r="C15" s="265"/>
      <c r="D15" s="435">
        <f>D10-C11-C12-C13</f>
        <v>-62596.75662</v>
      </c>
      <c r="E15" s="284"/>
      <c r="F15" s="265"/>
      <c r="G15" s="435">
        <f>G10-F11-F12-F13</f>
        <v>0.003714473342</v>
      </c>
      <c r="H15" s="284"/>
      <c r="I15" s="265"/>
      <c r="J15" s="435" t="str">
        <f>J10-I11-I12-I13</f>
        <v>#DIV/0!</v>
      </c>
      <c r="K15" s="284"/>
      <c r="L15" s="265"/>
      <c r="M15" s="435" t="str">
        <f>M10-L11-L12-L13</f>
        <v>#DIV/0!</v>
      </c>
      <c r="N15" s="284"/>
      <c r="O15" s="265"/>
      <c r="P15" s="435" t="str">
        <f>P10-O11-O12-O13-O14</f>
        <v>#DIV/0!</v>
      </c>
      <c r="Q15" s="284"/>
      <c r="R15" s="265"/>
      <c r="S15" s="435" t="str">
        <f>S10-R11-R12-R13</f>
        <v>#DIV/0!</v>
      </c>
    </row>
    <row r="16">
      <c r="A16" s="430" t="s">
        <v>157</v>
      </c>
      <c r="B16" s="148"/>
      <c r="C16" s="148"/>
      <c r="D16" s="78">
        <f>D15/'Lista de precios'!C4</f>
        <v>-58.98398739</v>
      </c>
      <c r="E16" s="148"/>
      <c r="F16" s="148"/>
      <c r="G16" s="78">
        <f>G15/'Lista de precios'!E4</f>
        <v>0.000003188389135</v>
      </c>
      <c r="H16" s="148"/>
      <c r="I16" s="148"/>
      <c r="J16" s="78" t="str">
        <f>J15/'Lista de precios'!G4</f>
        <v>#DIV/0!</v>
      </c>
      <c r="K16" s="148"/>
      <c r="L16" s="148"/>
      <c r="M16" s="78" t="str">
        <f>M15/'Lista de precios'!I4</f>
        <v>#DIV/0!</v>
      </c>
      <c r="N16" s="148"/>
      <c r="O16" s="148"/>
      <c r="P16" s="78" t="str">
        <f>P15/'Lista de precios'!K4</f>
        <v>#DIV/0!</v>
      </c>
      <c r="Q16" s="148"/>
      <c r="R16" s="148"/>
      <c r="S16" s="78" t="str">
        <f>S15/'Lista de precios'!M4</f>
        <v>#DIV/0!</v>
      </c>
    </row>
    <row r="19" ht="26.25" customHeight="1">
      <c r="A19" s="291" t="s">
        <v>158</v>
      </c>
      <c r="B19" s="292"/>
      <c r="C19" s="293"/>
      <c r="D19" s="98"/>
      <c r="E19" s="98"/>
      <c r="F19" s="98"/>
    </row>
    <row r="20" ht="27.75" customHeight="1">
      <c r="A20" s="294" t="s">
        <v>159</v>
      </c>
      <c r="B20" s="294" t="s">
        <v>160</v>
      </c>
      <c r="C20" s="295" t="s">
        <v>161</v>
      </c>
      <c r="D20" s="296" t="s">
        <v>162</v>
      </c>
      <c r="E20" s="296" t="s">
        <v>163</v>
      </c>
      <c r="F20" s="296" t="s">
        <v>164</v>
      </c>
      <c r="G20" s="296" t="s">
        <v>165</v>
      </c>
      <c r="H20" s="296" t="s">
        <v>166</v>
      </c>
      <c r="I20" s="296" t="s">
        <v>167</v>
      </c>
      <c r="J20" s="296" t="s">
        <v>168</v>
      </c>
      <c r="K20" s="296" t="s">
        <v>169</v>
      </c>
      <c r="L20" s="296" t="s">
        <v>170</v>
      </c>
      <c r="M20" s="296" t="s">
        <v>171</v>
      </c>
      <c r="N20" s="296" t="s">
        <v>172</v>
      </c>
    </row>
    <row r="21">
      <c r="A21" s="151" t="s">
        <v>195</v>
      </c>
      <c r="B21" s="151"/>
      <c r="D21" s="148"/>
      <c r="E21" s="148"/>
      <c r="F21" s="151">
        <v>62596.76</v>
      </c>
      <c r="G21" s="148"/>
      <c r="H21" s="151"/>
      <c r="I21" s="148"/>
      <c r="J21" s="148"/>
      <c r="K21" s="148"/>
      <c r="L21" s="148"/>
      <c r="M21" s="148"/>
      <c r="N21" s="148"/>
    </row>
    <row r="22">
      <c r="A22" s="151"/>
      <c r="B22" s="151"/>
      <c r="C22" s="148"/>
      <c r="D22" s="148"/>
      <c r="E22" s="148"/>
      <c r="F22" s="148"/>
      <c r="G22" s="148"/>
      <c r="H22" s="151"/>
      <c r="I22" s="148"/>
      <c r="J22" s="148"/>
      <c r="K22" s="148"/>
      <c r="L22" s="148"/>
      <c r="M22" s="148"/>
      <c r="N22" s="148"/>
    </row>
    <row r="23">
      <c r="A23" s="151"/>
      <c r="B23" s="151"/>
      <c r="C23" s="148"/>
      <c r="D23" s="148"/>
      <c r="E23" s="148"/>
      <c r="F23" s="148"/>
      <c r="G23" s="148"/>
      <c r="H23" s="148"/>
      <c r="I23" s="148"/>
      <c r="J23" s="151"/>
      <c r="K23" s="148"/>
      <c r="L23" s="148"/>
      <c r="M23" s="148"/>
      <c r="N23" s="148"/>
    </row>
    <row r="24">
      <c r="A24" s="151"/>
      <c r="B24" s="148"/>
      <c r="C24" s="148"/>
      <c r="D24" s="148"/>
      <c r="E24" s="148"/>
      <c r="F24" s="148"/>
      <c r="G24" s="148"/>
      <c r="H24" s="148"/>
      <c r="I24" s="148"/>
      <c r="J24" s="151"/>
      <c r="K24" s="148"/>
      <c r="L24" s="148"/>
      <c r="M24" s="148"/>
      <c r="N24" s="148"/>
    </row>
    <row r="25">
      <c r="A25" s="151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51"/>
      <c r="M25" s="148"/>
      <c r="N25" s="148"/>
    </row>
    <row r="26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</row>
    <row r="27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</row>
    <row r="28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</row>
    <row r="29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</row>
    <row r="30">
      <c r="A30" s="148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</row>
    <row r="31">
      <c r="A31" s="148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</row>
    <row r="32">
      <c r="A32" s="298" t="s">
        <v>177</v>
      </c>
      <c r="B32" s="15"/>
      <c r="C32" s="299">
        <f t="shared" ref="C32:N32" si="1">SUM(C21:C31)</f>
        <v>0</v>
      </c>
      <c r="D32" s="299">
        <f t="shared" si="1"/>
        <v>0</v>
      </c>
      <c r="E32" s="299">
        <f t="shared" si="1"/>
        <v>0</v>
      </c>
      <c r="F32" s="299">
        <f t="shared" si="1"/>
        <v>62596.76</v>
      </c>
      <c r="G32" s="299">
        <f t="shared" si="1"/>
        <v>0</v>
      </c>
      <c r="H32" s="299">
        <f t="shared" si="1"/>
        <v>0</v>
      </c>
      <c r="I32" s="299">
        <f t="shared" si="1"/>
        <v>0</v>
      </c>
      <c r="J32" s="299">
        <f t="shared" si="1"/>
        <v>0</v>
      </c>
      <c r="K32" s="299">
        <f t="shared" si="1"/>
        <v>0</v>
      </c>
      <c r="L32" s="299">
        <f t="shared" si="1"/>
        <v>0</v>
      </c>
      <c r="M32" s="299">
        <f t="shared" si="1"/>
        <v>0</v>
      </c>
      <c r="N32" s="299">
        <f t="shared" si="1"/>
        <v>0</v>
      </c>
    </row>
    <row r="33">
      <c r="A33" s="300" t="s">
        <v>178</v>
      </c>
      <c r="B33" s="15"/>
      <c r="C33" s="300">
        <f>C32+D32</f>
        <v>0</v>
      </c>
      <c r="D33" s="15"/>
      <c r="E33" s="300">
        <f>E32+F32</f>
        <v>62596.76</v>
      </c>
      <c r="F33" s="15"/>
      <c r="G33" s="300">
        <f>G32+H32</f>
        <v>0</v>
      </c>
      <c r="H33" s="15"/>
      <c r="I33" s="300">
        <f>I32+J32</f>
        <v>0</v>
      </c>
      <c r="J33" s="15"/>
      <c r="K33" s="300">
        <f>K32+L32</f>
        <v>0</v>
      </c>
      <c r="L33" s="15"/>
      <c r="M33" s="300">
        <f>M32+N32</f>
        <v>0</v>
      </c>
      <c r="N33" s="15"/>
    </row>
    <row r="36" ht="15.75" customHeight="1"/>
    <row r="37" ht="15.75" customHeight="1"/>
    <row r="38" ht="15.75" customHeight="1"/>
    <row r="39" ht="15.75" customHeight="1">
      <c r="A39" s="97" t="s">
        <v>97</v>
      </c>
      <c r="D39" s="98"/>
    </row>
    <row r="40" ht="15.75" customHeight="1">
      <c r="A40" s="99"/>
      <c r="B40" s="301" t="s">
        <v>161</v>
      </c>
      <c r="C40" s="101"/>
      <c r="D40" s="102"/>
      <c r="E40" s="301" t="s">
        <v>162</v>
      </c>
      <c r="F40" s="101"/>
      <c r="G40" s="102"/>
      <c r="H40" s="301" t="s">
        <v>163</v>
      </c>
      <c r="I40" s="101"/>
      <c r="J40" s="102"/>
      <c r="K40" s="301" t="s">
        <v>164</v>
      </c>
      <c r="L40" s="101"/>
      <c r="M40" s="102"/>
      <c r="N40" s="301" t="s">
        <v>165</v>
      </c>
      <c r="O40" s="101"/>
      <c r="P40" s="102"/>
      <c r="Q40" s="301" t="s">
        <v>166</v>
      </c>
      <c r="R40" s="101"/>
      <c r="S40" s="102"/>
      <c r="T40" s="301" t="s">
        <v>167</v>
      </c>
      <c r="U40" s="101"/>
      <c r="V40" s="102"/>
      <c r="W40" s="301" t="s">
        <v>168</v>
      </c>
      <c r="X40" s="101"/>
      <c r="Y40" s="102"/>
      <c r="Z40" s="301" t="s">
        <v>169</v>
      </c>
      <c r="AA40" s="101"/>
      <c r="AB40" s="102"/>
      <c r="AC40" s="301" t="s">
        <v>170</v>
      </c>
      <c r="AD40" s="101"/>
      <c r="AE40" s="102"/>
      <c r="AF40" s="301" t="s">
        <v>171</v>
      </c>
      <c r="AG40" s="101"/>
      <c r="AH40" s="102"/>
      <c r="AI40" s="301" t="s">
        <v>172</v>
      </c>
      <c r="AJ40" s="101"/>
      <c r="AK40" s="102"/>
    </row>
    <row r="41" ht="15.75" customHeight="1">
      <c r="A41" s="109" t="s">
        <v>110</v>
      </c>
      <c r="B41" s="110" t="s">
        <v>111</v>
      </c>
      <c r="C41" s="111" t="s">
        <v>112</v>
      </c>
      <c r="D41" s="112" t="s">
        <v>113</v>
      </c>
      <c r="E41" s="110" t="s">
        <v>111</v>
      </c>
      <c r="F41" s="111" t="s">
        <v>112</v>
      </c>
      <c r="G41" s="112" t="s">
        <v>113</v>
      </c>
      <c r="H41" s="110" t="s">
        <v>111</v>
      </c>
      <c r="I41" s="111" t="s">
        <v>112</v>
      </c>
      <c r="J41" s="112" t="s">
        <v>113</v>
      </c>
      <c r="K41" s="110" t="s">
        <v>111</v>
      </c>
      <c r="L41" s="111" t="s">
        <v>112</v>
      </c>
      <c r="M41" s="112" t="s">
        <v>113</v>
      </c>
      <c r="N41" s="110" t="s">
        <v>111</v>
      </c>
      <c r="O41" s="111" t="s">
        <v>112</v>
      </c>
      <c r="P41" s="112" t="s">
        <v>113</v>
      </c>
      <c r="Q41" s="110" t="s">
        <v>111</v>
      </c>
      <c r="R41" s="111" t="s">
        <v>112</v>
      </c>
      <c r="S41" s="112" t="s">
        <v>113</v>
      </c>
      <c r="T41" s="110" t="s">
        <v>111</v>
      </c>
      <c r="U41" s="111" t="s">
        <v>112</v>
      </c>
      <c r="V41" s="112" t="s">
        <v>113</v>
      </c>
      <c r="W41" s="110" t="s">
        <v>111</v>
      </c>
      <c r="X41" s="111" t="s">
        <v>112</v>
      </c>
      <c r="Y41" s="112" t="s">
        <v>113</v>
      </c>
      <c r="Z41" s="110" t="s">
        <v>111</v>
      </c>
      <c r="AA41" s="111" t="s">
        <v>112</v>
      </c>
      <c r="AB41" s="112" t="s">
        <v>113</v>
      </c>
      <c r="AC41" s="110" t="s">
        <v>111</v>
      </c>
      <c r="AD41" s="111" t="s">
        <v>112</v>
      </c>
      <c r="AE41" s="112" t="s">
        <v>113</v>
      </c>
      <c r="AF41" s="110" t="s">
        <v>111</v>
      </c>
      <c r="AG41" s="111" t="s">
        <v>112</v>
      </c>
      <c r="AH41" s="112" t="s">
        <v>113</v>
      </c>
      <c r="AI41" s="110" t="s">
        <v>111</v>
      </c>
      <c r="AJ41" s="111" t="s">
        <v>112</v>
      </c>
      <c r="AK41" s="112" t="s">
        <v>113</v>
      </c>
    </row>
    <row r="42" ht="15.75" customHeight="1">
      <c r="A42" s="109"/>
      <c r="B42" s="116"/>
      <c r="C42" s="117"/>
      <c r="D42" s="118"/>
      <c r="E42" s="119"/>
      <c r="F42" s="120"/>
      <c r="G42" s="121"/>
      <c r="H42" s="116"/>
      <c r="I42" s="117"/>
      <c r="J42" s="118"/>
      <c r="K42" s="119"/>
      <c r="L42" s="120"/>
      <c r="M42" s="121"/>
      <c r="N42" s="116"/>
      <c r="O42" s="117"/>
      <c r="P42" s="118"/>
      <c r="Q42" s="119"/>
      <c r="R42" s="120"/>
      <c r="S42" s="121"/>
      <c r="T42" s="116"/>
      <c r="U42" s="117"/>
      <c r="V42" s="118"/>
      <c r="W42" s="119"/>
      <c r="X42" s="120"/>
      <c r="Y42" s="121"/>
      <c r="Z42" s="116"/>
      <c r="AA42" s="117"/>
      <c r="AB42" s="118"/>
      <c r="AC42" s="119"/>
      <c r="AD42" s="120"/>
      <c r="AE42" s="121"/>
      <c r="AF42" s="116"/>
      <c r="AG42" s="117"/>
      <c r="AH42" s="118"/>
      <c r="AI42" s="119"/>
      <c r="AJ42" s="120"/>
      <c r="AK42" s="121"/>
    </row>
    <row r="43" ht="15.75" customHeight="1">
      <c r="A43" s="125" t="s">
        <v>18</v>
      </c>
      <c r="B43" s="126"/>
      <c r="C43" s="127">
        <f>'Lista de precios'!C7</f>
        <v>1114.3125</v>
      </c>
      <c r="D43" s="128">
        <f t="shared" ref="D43:D70" si="2">B43*C43</f>
        <v>0</v>
      </c>
      <c r="E43" s="126"/>
      <c r="F43" s="127">
        <f t="shared" ref="F43:F71" si="3">C43</f>
        <v>1114.3125</v>
      </c>
      <c r="G43" s="128">
        <f t="shared" ref="G43:G70" si="4">F43*E43</f>
        <v>0</v>
      </c>
      <c r="H43" s="126"/>
      <c r="I43" s="127">
        <f>'Lista de precios'!E7</f>
        <v>1223.25</v>
      </c>
      <c r="J43" s="128">
        <f t="shared" ref="J43:J70" si="5">H43*I43</f>
        <v>0</v>
      </c>
      <c r="K43" s="126"/>
      <c r="L43" s="127">
        <f t="shared" ref="L43:L70" si="6">I43</f>
        <v>1223.25</v>
      </c>
      <c r="M43" s="128">
        <f t="shared" ref="M43:M70" si="7">L43*K43</f>
        <v>0</v>
      </c>
      <c r="N43" s="126"/>
      <c r="O43" s="127">
        <f>'Lista de precios'!G7</f>
        <v>0</v>
      </c>
      <c r="P43" s="128">
        <f t="shared" ref="P43:P65" si="8">N43*O43</f>
        <v>0</v>
      </c>
      <c r="Q43" s="126"/>
      <c r="R43" s="127">
        <f t="shared" ref="R43:R66" si="9">O43</f>
        <v>0</v>
      </c>
      <c r="S43" s="128">
        <f t="shared" ref="S43:S65" si="10">R43*Q43</f>
        <v>0</v>
      </c>
      <c r="T43" s="129"/>
      <c r="U43" s="127">
        <f>'Lista de precios'!I7</f>
        <v>0</v>
      </c>
      <c r="V43" s="128">
        <f t="shared" ref="V43:V65" si="11">T43*U43</f>
        <v>0</v>
      </c>
      <c r="W43" s="126"/>
      <c r="X43" s="127">
        <f t="shared" ref="X43:X66" si="12">U43</f>
        <v>0</v>
      </c>
      <c r="Y43" s="128">
        <f t="shared" ref="Y43:Y65" si="13">X43*W43</f>
        <v>0</v>
      </c>
      <c r="Z43" s="129"/>
      <c r="AA43" s="127">
        <f>'Lista de precios'!K7</f>
        <v>0</v>
      </c>
      <c r="AB43" s="128">
        <f t="shared" ref="AB43:AB65" si="14">Z43*AA43</f>
        <v>0</v>
      </c>
      <c r="AC43" s="126"/>
      <c r="AD43" s="127">
        <f t="shared" ref="AD43:AD66" si="15">AA43</f>
        <v>0</v>
      </c>
      <c r="AE43" s="128">
        <f t="shared" ref="AE43:AE65" si="16">AD43*AC43</f>
        <v>0</v>
      </c>
      <c r="AF43" s="129"/>
      <c r="AG43" s="127">
        <f>'Lista de precios'!M7</f>
        <v>0</v>
      </c>
      <c r="AH43" s="128">
        <f t="shared" ref="AH43:AH65" si="17">AF43*AG43</f>
        <v>0</v>
      </c>
      <c r="AI43" s="126"/>
      <c r="AJ43" s="127">
        <f t="shared" ref="AJ43:AJ66" si="18">AG43</f>
        <v>0</v>
      </c>
      <c r="AK43" s="128">
        <f t="shared" ref="AK43:AK65" si="19">AJ43*AI43</f>
        <v>0</v>
      </c>
    </row>
    <row r="44" ht="15.75" customHeight="1">
      <c r="A44" s="125" t="s">
        <v>19</v>
      </c>
      <c r="B44" s="126"/>
      <c r="C44" s="127">
        <f>'Lista de precios'!C8</f>
        <v>1231.05</v>
      </c>
      <c r="D44" s="128">
        <f t="shared" si="2"/>
        <v>0</v>
      </c>
      <c r="E44" s="126"/>
      <c r="F44" s="127">
        <f t="shared" si="3"/>
        <v>1231.05</v>
      </c>
      <c r="G44" s="128">
        <f t="shared" si="4"/>
        <v>0</v>
      </c>
      <c r="H44" s="126"/>
      <c r="I44" s="127">
        <f>'Lista de precios'!E8</f>
        <v>1351.4</v>
      </c>
      <c r="J44" s="128">
        <f t="shared" si="5"/>
        <v>0</v>
      </c>
      <c r="K44" s="129"/>
      <c r="L44" s="127">
        <f t="shared" si="6"/>
        <v>1351.4</v>
      </c>
      <c r="M44" s="128">
        <f t="shared" si="7"/>
        <v>0</v>
      </c>
      <c r="N44" s="129"/>
      <c r="O44" s="127">
        <f>'Lista de precios'!G8</f>
        <v>0</v>
      </c>
      <c r="P44" s="128">
        <f t="shared" si="8"/>
        <v>0</v>
      </c>
      <c r="Q44" s="129"/>
      <c r="R44" s="127">
        <f t="shared" si="9"/>
        <v>0</v>
      </c>
      <c r="S44" s="128">
        <f t="shared" si="10"/>
        <v>0</v>
      </c>
      <c r="T44" s="129"/>
      <c r="U44" s="127">
        <f>'Lista de precios'!I8</f>
        <v>0</v>
      </c>
      <c r="V44" s="128">
        <f t="shared" si="11"/>
        <v>0</v>
      </c>
      <c r="W44" s="129"/>
      <c r="X44" s="127">
        <f t="shared" si="12"/>
        <v>0</v>
      </c>
      <c r="Y44" s="128">
        <f t="shared" si="13"/>
        <v>0</v>
      </c>
      <c r="Z44" s="129"/>
      <c r="AA44" s="127">
        <f>'Lista de precios'!K8</f>
        <v>0</v>
      </c>
      <c r="AB44" s="128">
        <f t="shared" si="14"/>
        <v>0</v>
      </c>
      <c r="AC44" s="129"/>
      <c r="AD44" s="127">
        <f t="shared" si="15"/>
        <v>0</v>
      </c>
      <c r="AE44" s="128">
        <f t="shared" si="16"/>
        <v>0</v>
      </c>
      <c r="AF44" s="129"/>
      <c r="AG44" s="127">
        <f>'Lista de precios'!M8</f>
        <v>0</v>
      </c>
      <c r="AH44" s="128">
        <f t="shared" si="17"/>
        <v>0</v>
      </c>
      <c r="AI44" s="129"/>
      <c r="AJ44" s="127">
        <f t="shared" si="18"/>
        <v>0</v>
      </c>
      <c r="AK44" s="128">
        <f t="shared" si="19"/>
        <v>0</v>
      </c>
    </row>
    <row r="45" ht="15.75" customHeight="1">
      <c r="A45" s="125" t="s">
        <v>20</v>
      </c>
      <c r="B45" s="126"/>
      <c r="C45" s="127">
        <f>'Lista de precios'!C9</f>
        <v>1273.5</v>
      </c>
      <c r="D45" s="128">
        <f t="shared" si="2"/>
        <v>0</v>
      </c>
      <c r="E45" s="126"/>
      <c r="F45" s="127">
        <f t="shared" si="3"/>
        <v>1273.5</v>
      </c>
      <c r="G45" s="128">
        <f t="shared" si="4"/>
        <v>0</v>
      </c>
      <c r="H45" s="126"/>
      <c r="I45" s="127">
        <f>'Lista de precios'!E9</f>
        <v>1398</v>
      </c>
      <c r="J45" s="128">
        <f t="shared" si="5"/>
        <v>0</v>
      </c>
      <c r="K45" s="126"/>
      <c r="L45" s="127">
        <f t="shared" si="6"/>
        <v>1398</v>
      </c>
      <c r="M45" s="128">
        <f t="shared" si="7"/>
        <v>0</v>
      </c>
      <c r="N45" s="126"/>
      <c r="O45" s="127">
        <f>'Lista de precios'!G9</f>
        <v>0</v>
      </c>
      <c r="P45" s="128">
        <f t="shared" si="8"/>
        <v>0</v>
      </c>
      <c r="Q45" s="126"/>
      <c r="R45" s="127">
        <f t="shared" si="9"/>
        <v>0</v>
      </c>
      <c r="S45" s="128">
        <f t="shared" si="10"/>
        <v>0</v>
      </c>
      <c r="T45" s="126"/>
      <c r="U45" s="127">
        <f>'Lista de precios'!I9</f>
        <v>0</v>
      </c>
      <c r="V45" s="128">
        <f t="shared" si="11"/>
        <v>0</v>
      </c>
      <c r="W45" s="126"/>
      <c r="X45" s="127">
        <f t="shared" si="12"/>
        <v>0</v>
      </c>
      <c r="Y45" s="128">
        <f t="shared" si="13"/>
        <v>0</v>
      </c>
      <c r="Z45" s="126"/>
      <c r="AA45" s="127">
        <f>'Lista de precios'!K9</f>
        <v>0</v>
      </c>
      <c r="AB45" s="128">
        <f t="shared" si="14"/>
        <v>0</v>
      </c>
      <c r="AC45" s="126"/>
      <c r="AD45" s="127">
        <f t="shared" si="15"/>
        <v>0</v>
      </c>
      <c r="AE45" s="128">
        <f t="shared" si="16"/>
        <v>0</v>
      </c>
      <c r="AF45" s="126"/>
      <c r="AG45" s="127">
        <f>'Lista de precios'!M9</f>
        <v>0</v>
      </c>
      <c r="AH45" s="128">
        <f t="shared" si="17"/>
        <v>0</v>
      </c>
      <c r="AI45" s="126"/>
      <c r="AJ45" s="127">
        <f t="shared" si="18"/>
        <v>0</v>
      </c>
      <c r="AK45" s="128">
        <f t="shared" si="19"/>
        <v>0</v>
      </c>
    </row>
    <row r="46" ht="15.75" customHeight="1">
      <c r="A46" s="125" t="s">
        <v>21</v>
      </c>
      <c r="B46" s="126"/>
      <c r="C46" s="127">
        <f>'Lista de precios'!C10</f>
        <v>4775.625</v>
      </c>
      <c r="D46" s="128">
        <f t="shared" si="2"/>
        <v>0</v>
      </c>
      <c r="E46" s="126"/>
      <c r="F46" s="127">
        <f t="shared" si="3"/>
        <v>4775.625</v>
      </c>
      <c r="G46" s="128">
        <f t="shared" si="4"/>
        <v>0</v>
      </c>
      <c r="H46" s="126"/>
      <c r="I46" s="127">
        <f>'Lista de precios'!E10</f>
        <v>5242.5</v>
      </c>
      <c r="J46" s="128">
        <f t="shared" si="5"/>
        <v>0</v>
      </c>
      <c r="K46" s="126"/>
      <c r="L46" s="127">
        <f t="shared" si="6"/>
        <v>5242.5</v>
      </c>
      <c r="M46" s="128">
        <f t="shared" si="7"/>
        <v>0</v>
      </c>
      <c r="N46" s="126"/>
      <c r="O46" s="127">
        <f>'Lista de precios'!G10</f>
        <v>0</v>
      </c>
      <c r="P46" s="128">
        <f t="shared" si="8"/>
        <v>0</v>
      </c>
      <c r="Q46" s="126"/>
      <c r="R46" s="127">
        <f t="shared" si="9"/>
        <v>0</v>
      </c>
      <c r="S46" s="128">
        <f t="shared" si="10"/>
        <v>0</v>
      </c>
      <c r="T46" s="126"/>
      <c r="U46" s="127">
        <f>'Lista de precios'!I10</f>
        <v>0</v>
      </c>
      <c r="V46" s="128">
        <f t="shared" si="11"/>
        <v>0</v>
      </c>
      <c r="W46" s="126"/>
      <c r="X46" s="127">
        <f t="shared" si="12"/>
        <v>0</v>
      </c>
      <c r="Y46" s="128">
        <f t="shared" si="13"/>
        <v>0</v>
      </c>
      <c r="Z46" s="126"/>
      <c r="AA46" s="127">
        <f>'Lista de precios'!K10</f>
        <v>0</v>
      </c>
      <c r="AB46" s="128">
        <f t="shared" si="14"/>
        <v>0</v>
      </c>
      <c r="AC46" s="126"/>
      <c r="AD46" s="127">
        <f t="shared" si="15"/>
        <v>0</v>
      </c>
      <c r="AE46" s="128">
        <f t="shared" si="16"/>
        <v>0</v>
      </c>
      <c r="AF46" s="126"/>
      <c r="AG46" s="127">
        <f>'Lista de precios'!M10</f>
        <v>0</v>
      </c>
      <c r="AH46" s="128">
        <f t="shared" si="17"/>
        <v>0</v>
      </c>
      <c r="AI46" s="126"/>
      <c r="AJ46" s="127">
        <f t="shared" si="18"/>
        <v>0</v>
      </c>
      <c r="AK46" s="128">
        <f t="shared" si="19"/>
        <v>0</v>
      </c>
    </row>
    <row r="47" ht="15.75" customHeight="1">
      <c r="A47" s="125" t="s">
        <v>22</v>
      </c>
      <c r="B47" s="126"/>
      <c r="C47" s="127">
        <f>'Lista de precios'!C11</f>
        <v>4775.625</v>
      </c>
      <c r="D47" s="137">
        <f t="shared" si="2"/>
        <v>0</v>
      </c>
      <c r="E47" s="139"/>
      <c r="F47" s="127">
        <f t="shared" si="3"/>
        <v>4775.625</v>
      </c>
      <c r="G47" s="128">
        <f t="shared" si="4"/>
        <v>0</v>
      </c>
      <c r="H47" s="126"/>
      <c r="I47" s="127">
        <f>'Lista de precios'!E11</f>
        <v>5242.5</v>
      </c>
      <c r="J47" s="137">
        <f t="shared" si="5"/>
        <v>0</v>
      </c>
      <c r="K47" s="138"/>
      <c r="L47" s="127">
        <f t="shared" si="6"/>
        <v>5242.5</v>
      </c>
      <c r="M47" s="128">
        <f t="shared" si="7"/>
        <v>0</v>
      </c>
      <c r="N47" s="126"/>
      <c r="O47" s="127">
        <f>'Lista de precios'!G11</f>
        <v>0</v>
      </c>
      <c r="P47" s="137">
        <f t="shared" si="8"/>
        <v>0</v>
      </c>
      <c r="Q47" s="138"/>
      <c r="R47" s="127">
        <f t="shared" si="9"/>
        <v>0</v>
      </c>
      <c r="S47" s="128">
        <f t="shared" si="10"/>
        <v>0</v>
      </c>
      <c r="T47" s="126"/>
      <c r="U47" s="127">
        <f>'Lista de precios'!I11</f>
        <v>0</v>
      </c>
      <c r="V47" s="137">
        <f t="shared" si="11"/>
        <v>0</v>
      </c>
      <c r="W47" s="138"/>
      <c r="X47" s="127">
        <f t="shared" si="12"/>
        <v>0</v>
      </c>
      <c r="Y47" s="128">
        <f t="shared" si="13"/>
        <v>0</v>
      </c>
      <c r="Z47" s="126"/>
      <c r="AA47" s="127">
        <f>'Lista de precios'!K11</f>
        <v>0</v>
      </c>
      <c r="AB47" s="137">
        <f t="shared" si="14"/>
        <v>0</v>
      </c>
      <c r="AC47" s="138"/>
      <c r="AD47" s="127">
        <f t="shared" si="15"/>
        <v>0</v>
      </c>
      <c r="AE47" s="128">
        <f t="shared" si="16"/>
        <v>0</v>
      </c>
      <c r="AF47" s="126"/>
      <c r="AG47" s="127">
        <f>'Lista de precios'!M11</f>
        <v>0</v>
      </c>
      <c r="AH47" s="137">
        <f t="shared" si="17"/>
        <v>0</v>
      </c>
      <c r="AI47" s="138"/>
      <c r="AJ47" s="127">
        <f t="shared" si="18"/>
        <v>0</v>
      </c>
      <c r="AK47" s="128">
        <f t="shared" si="19"/>
        <v>0</v>
      </c>
    </row>
    <row r="48" ht="15.75" customHeight="1">
      <c r="A48" s="125" t="s">
        <v>23</v>
      </c>
      <c r="B48" s="126"/>
      <c r="C48" s="127">
        <f>'Lista de precios'!C12</f>
        <v>4987.875</v>
      </c>
      <c r="D48" s="137">
        <f t="shared" si="2"/>
        <v>0</v>
      </c>
      <c r="E48" s="139"/>
      <c r="F48" s="127">
        <f t="shared" si="3"/>
        <v>4987.875</v>
      </c>
      <c r="G48" s="128">
        <f t="shared" si="4"/>
        <v>0</v>
      </c>
      <c r="H48" s="126"/>
      <c r="I48" s="127">
        <f>'Lista de precios'!E12</f>
        <v>5475.5</v>
      </c>
      <c r="J48" s="137">
        <f t="shared" si="5"/>
        <v>0</v>
      </c>
      <c r="K48" s="138"/>
      <c r="L48" s="127">
        <f t="shared" si="6"/>
        <v>5475.5</v>
      </c>
      <c r="M48" s="128">
        <f t="shared" si="7"/>
        <v>0</v>
      </c>
      <c r="N48" s="126"/>
      <c r="O48" s="127">
        <f>'Lista de precios'!G12</f>
        <v>0</v>
      </c>
      <c r="P48" s="137">
        <f t="shared" si="8"/>
        <v>0</v>
      </c>
      <c r="Q48" s="138"/>
      <c r="R48" s="127">
        <f t="shared" si="9"/>
        <v>0</v>
      </c>
      <c r="S48" s="128">
        <f t="shared" si="10"/>
        <v>0</v>
      </c>
      <c r="T48" s="126"/>
      <c r="U48" s="127">
        <f>'Lista de precios'!I12</f>
        <v>0</v>
      </c>
      <c r="V48" s="137">
        <f t="shared" si="11"/>
        <v>0</v>
      </c>
      <c r="W48" s="138"/>
      <c r="X48" s="127">
        <f t="shared" si="12"/>
        <v>0</v>
      </c>
      <c r="Y48" s="128">
        <f t="shared" si="13"/>
        <v>0</v>
      </c>
      <c r="Z48" s="126"/>
      <c r="AA48" s="127">
        <f>'Lista de precios'!K12</f>
        <v>0</v>
      </c>
      <c r="AB48" s="137">
        <f t="shared" si="14"/>
        <v>0</v>
      </c>
      <c r="AC48" s="138"/>
      <c r="AD48" s="127">
        <f t="shared" si="15"/>
        <v>0</v>
      </c>
      <c r="AE48" s="128">
        <f t="shared" si="16"/>
        <v>0</v>
      </c>
      <c r="AF48" s="126"/>
      <c r="AG48" s="127">
        <f>'Lista de precios'!M12</f>
        <v>0</v>
      </c>
      <c r="AH48" s="137">
        <f t="shared" si="17"/>
        <v>0</v>
      </c>
      <c r="AI48" s="138"/>
      <c r="AJ48" s="127">
        <f t="shared" si="18"/>
        <v>0</v>
      </c>
      <c r="AK48" s="128">
        <f t="shared" si="19"/>
        <v>0</v>
      </c>
    </row>
    <row r="49" ht="15.75" customHeight="1">
      <c r="A49" s="125" t="s">
        <v>24</v>
      </c>
      <c r="B49" s="126"/>
      <c r="C49" s="127">
        <f>'Lista de precios'!C13</f>
        <v>477.5625</v>
      </c>
      <c r="D49" s="137">
        <f t="shared" si="2"/>
        <v>0</v>
      </c>
      <c r="E49" s="139"/>
      <c r="F49" s="127">
        <f t="shared" si="3"/>
        <v>477.5625</v>
      </c>
      <c r="G49" s="128">
        <f t="shared" si="4"/>
        <v>0</v>
      </c>
      <c r="H49" s="129"/>
      <c r="I49" s="127">
        <f>'Lista de precios'!E13</f>
        <v>524.25</v>
      </c>
      <c r="J49" s="137">
        <f t="shared" si="5"/>
        <v>0</v>
      </c>
      <c r="K49" s="138"/>
      <c r="L49" s="127">
        <f t="shared" si="6"/>
        <v>524.25</v>
      </c>
      <c r="M49" s="128">
        <f t="shared" si="7"/>
        <v>0</v>
      </c>
      <c r="N49" s="129"/>
      <c r="O49" s="127">
        <f>'Lista de precios'!G13</f>
        <v>0</v>
      </c>
      <c r="P49" s="137">
        <f t="shared" si="8"/>
        <v>0</v>
      </c>
      <c r="Q49" s="138"/>
      <c r="R49" s="127">
        <f t="shared" si="9"/>
        <v>0</v>
      </c>
      <c r="S49" s="128">
        <f t="shared" si="10"/>
        <v>0</v>
      </c>
      <c r="T49" s="129"/>
      <c r="U49" s="127">
        <f>'Lista de precios'!I13</f>
        <v>0</v>
      </c>
      <c r="V49" s="137">
        <f t="shared" si="11"/>
        <v>0</v>
      </c>
      <c r="W49" s="138"/>
      <c r="X49" s="127">
        <f t="shared" si="12"/>
        <v>0</v>
      </c>
      <c r="Y49" s="128">
        <f t="shared" si="13"/>
        <v>0</v>
      </c>
      <c r="Z49" s="129"/>
      <c r="AA49" s="127">
        <f>'Lista de precios'!K13</f>
        <v>0</v>
      </c>
      <c r="AB49" s="137">
        <f t="shared" si="14"/>
        <v>0</v>
      </c>
      <c r="AC49" s="138"/>
      <c r="AD49" s="127">
        <f t="shared" si="15"/>
        <v>0</v>
      </c>
      <c r="AE49" s="128">
        <f t="shared" si="16"/>
        <v>0</v>
      </c>
      <c r="AF49" s="129"/>
      <c r="AG49" s="127">
        <f>'Lista de precios'!M13</f>
        <v>0</v>
      </c>
      <c r="AH49" s="137">
        <f t="shared" si="17"/>
        <v>0</v>
      </c>
      <c r="AI49" s="138"/>
      <c r="AJ49" s="127">
        <f t="shared" si="18"/>
        <v>0</v>
      </c>
      <c r="AK49" s="128">
        <f t="shared" si="19"/>
        <v>0</v>
      </c>
    </row>
    <row r="50" ht="15.75" customHeight="1">
      <c r="A50" s="125" t="s">
        <v>25</v>
      </c>
      <c r="B50" s="126"/>
      <c r="C50" s="127">
        <f>'Lista de precios'!C14</f>
        <v>742.875</v>
      </c>
      <c r="D50" s="137">
        <f t="shared" si="2"/>
        <v>0</v>
      </c>
      <c r="E50" s="139"/>
      <c r="F50" s="127">
        <f t="shared" si="3"/>
        <v>742.875</v>
      </c>
      <c r="G50" s="128">
        <f t="shared" si="4"/>
        <v>0</v>
      </c>
      <c r="H50" s="126"/>
      <c r="I50" s="127">
        <f>'Lista de precios'!E14</f>
        <v>815.5</v>
      </c>
      <c r="J50" s="137">
        <f t="shared" si="5"/>
        <v>0</v>
      </c>
      <c r="K50" s="138"/>
      <c r="L50" s="127">
        <f t="shared" si="6"/>
        <v>815.5</v>
      </c>
      <c r="M50" s="128">
        <f t="shared" si="7"/>
        <v>0</v>
      </c>
      <c r="N50" s="126"/>
      <c r="O50" s="127">
        <f>'Lista de precios'!G14</f>
        <v>0</v>
      </c>
      <c r="P50" s="137">
        <f t="shared" si="8"/>
        <v>0</v>
      </c>
      <c r="Q50" s="138"/>
      <c r="R50" s="127">
        <f t="shared" si="9"/>
        <v>0</v>
      </c>
      <c r="S50" s="128">
        <f t="shared" si="10"/>
        <v>0</v>
      </c>
      <c r="T50" s="126"/>
      <c r="U50" s="127">
        <f>'Lista de precios'!I14</f>
        <v>0</v>
      </c>
      <c r="V50" s="137">
        <f t="shared" si="11"/>
        <v>0</v>
      </c>
      <c r="W50" s="138"/>
      <c r="X50" s="127">
        <f t="shared" si="12"/>
        <v>0</v>
      </c>
      <c r="Y50" s="128">
        <f t="shared" si="13"/>
        <v>0</v>
      </c>
      <c r="Z50" s="126"/>
      <c r="AA50" s="127">
        <f>'Lista de precios'!K14</f>
        <v>0</v>
      </c>
      <c r="AB50" s="137">
        <f t="shared" si="14"/>
        <v>0</v>
      </c>
      <c r="AC50" s="138"/>
      <c r="AD50" s="127">
        <f t="shared" si="15"/>
        <v>0</v>
      </c>
      <c r="AE50" s="128">
        <f t="shared" si="16"/>
        <v>0</v>
      </c>
      <c r="AF50" s="126"/>
      <c r="AG50" s="127">
        <f>'Lista de precios'!M14</f>
        <v>0</v>
      </c>
      <c r="AH50" s="137">
        <f t="shared" si="17"/>
        <v>0</v>
      </c>
      <c r="AI50" s="138"/>
      <c r="AJ50" s="127">
        <f t="shared" si="18"/>
        <v>0</v>
      </c>
      <c r="AK50" s="128">
        <f t="shared" si="19"/>
        <v>0</v>
      </c>
    </row>
    <row r="51" ht="15.75" customHeight="1">
      <c r="A51" s="125" t="s">
        <v>26</v>
      </c>
      <c r="B51" s="126"/>
      <c r="C51" s="127">
        <f>'Lista de precios'!C15</f>
        <v>2207.4</v>
      </c>
      <c r="D51" s="137">
        <f t="shared" si="2"/>
        <v>0</v>
      </c>
      <c r="E51" s="139"/>
      <c r="F51" s="127">
        <f t="shared" si="3"/>
        <v>2207.4</v>
      </c>
      <c r="G51" s="128">
        <f t="shared" si="4"/>
        <v>0</v>
      </c>
      <c r="H51" s="129"/>
      <c r="I51" s="127">
        <f>'Lista de precios'!E15</f>
        <v>2423.2</v>
      </c>
      <c r="J51" s="137">
        <f t="shared" si="5"/>
        <v>0</v>
      </c>
      <c r="K51" s="139"/>
      <c r="L51" s="127">
        <f t="shared" si="6"/>
        <v>2423.2</v>
      </c>
      <c r="M51" s="128">
        <f t="shared" si="7"/>
        <v>0</v>
      </c>
      <c r="N51" s="129"/>
      <c r="O51" s="127">
        <f>'Lista de precios'!G15</f>
        <v>0</v>
      </c>
      <c r="P51" s="137">
        <f t="shared" si="8"/>
        <v>0</v>
      </c>
      <c r="Q51" s="139"/>
      <c r="R51" s="127">
        <f t="shared" si="9"/>
        <v>0</v>
      </c>
      <c r="S51" s="128">
        <f t="shared" si="10"/>
        <v>0</v>
      </c>
      <c r="T51" s="129"/>
      <c r="U51" s="127">
        <f>'Lista de precios'!I15</f>
        <v>0</v>
      </c>
      <c r="V51" s="137">
        <f t="shared" si="11"/>
        <v>0</v>
      </c>
      <c r="W51" s="139"/>
      <c r="X51" s="127">
        <f t="shared" si="12"/>
        <v>0</v>
      </c>
      <c r="Y51" s="128">
        <f t="shared" si="13"/>
        <v>0</v>
      </c>
      <c r="Z51" s="129"/>
      <c r="AA51" s="127">
        <f>'Lista de precios'!K15</f>
        <v>0</v>
      </c>
      <c r="AB51" s="137">
        <f t="shared" si="14"/>
        <v>0</v>
      </c>
      <c r="AC51" s="139"/>
      <c r="AD51" s="127">
        <f t="shared" si="15"/>
        <v>0</v>
      </c>
      <c r="AE51" s="128">
        <f t="shared" si="16"/>
        <v>0</v>
      </c>
      <c r="AF51" s="129"/>
      <c r="AG51" s="127">
        <f>'Lista de precios'!M15</f>
        <v>0</v>
      </c>
      <c r="AH51" s="137">
        <f t="shared" si="17"/>
        <v>0</v>
      </c>
      <c r="AI51" s="139"/>
      <c r="AJ51" s="127">
        <f t="shared" si="18"/>
        <v>0</v>
      </c>
      <c r="AK51" s="128">
        <f t="shared" si="19"/>
        <v>0</v>
      </c>
    </row>
    <row r="52" ht="15.75" customHeight="1">
      <c r="A52" s="125" t="s">
        <v>27</v>
      </c>
      <c r="B52" s="126"/>
      <c r="C52" s="127">
        <f>'Lista de precios'!C16</f>
        <v>4733.175</v>
      </c>
      <c r="D52" s="137">
        <f t="shared" si="2"/>
        <v>0</v>
      </c>
      <c r="E52" s="139"/>
      <c r="F52" s="127">
        <f t="shared" si="3"/>
        <v>4733.175</v>
      </c>
      <c r="G52" s="128">
        <f t="shared" si="4"/>
        <v>0</v>
      </c>
      <c r="H52" s="126"/>
      <c r="I52" s="127">
        <f>'Lista de precios'!E16</f>
        <v>5195.9</v>
      </c>
      <c r="J52" s="137">
        <f t="shared" si="5"/>
        <v>0</v>
      </c>
      <c r="K52" s="139"/>
      <c r="L52" s="127">
        <f t="shared" si="6"/>
        <v>5195.9</v>
      </c>
      <c r="M52" s="128">
        <f t="shared" si="7"/>
        <v>0</v>
      </c>
      <c r="N52" s="126"/>
      <c r="O52" s="127">
        <f>'Lista de precios'!G16</f>
        <v>0</v>
      </c>
      <c r="P52" s="137">
        <f t="shared" si="8"/>
        <v>0</v>
      </c>
      <c r="Q52" s="139"/>
      <c r="R52" s="127">
        <f t="shared" si="9"/>
        <v>0</v>
      </c>
      <c r="S52" s="128">
        <f t="shared" si="10"/>
        <v>0</v>
      </c>
      <c r="T52" s="126"/>
      <c r="U52" s="127">
        <f>'Lista de precios'!I16</f>
        <v>0</v>
      </c>
      <c r="V52" s="137">
        <f t="shared" si="11"/>
        <v>0</v>
      </c>
      <c r="W52" s="139"/>
      <c r="X52" s="127">
        <f t="shared" si="12"/>
        <v>0</v>
      </c>
      <c r="Y52" s="128">
        <f t="shared" si="13"/>
        <v>0</v>
      </c>
      <c r="Z52" s="126"/>
      <c r="AA52" s="127">
        <f>'Lista de precios'!K16</f>
        <v>0</v>
      </c>
      <c r="AB52" s="137">
        <f t="shared" si="14"/>
        <v>0</v>
      </c>
      <c r="AC52" s="139"/>
      <c r="AD52" s="127">
        <f t="shared" si="15"/>
        <v>0</v>
      </c>
      <c r="AE52" s="128">
        <f t="shared" si="16"/>
        <v>0</v>
      </c>
      <c r="AF52" s="126"/>
      <c r="AG52" s="127">
        <f>'Lista de precios'!M16</f>
        <v>0</v>
      </c>
      <c r="AH52" s="137">
        <f t="shared" si="17"/>
        <v>0</v>
      </c>
      <c r="AI52" s="139"/>
      <c r="AJ52" s="127">
        <f t="shared" si="18"/>
        <v>0</v>
      </c>
      <c r="AK52" s="128">
        <f t="shared" si="19"/>
        <v>0</v>
      </c>
    </row>
    <row r="53" ht="15.75" customHeight="1">
      <c r="A53" s="125" t="s">
        <v>28</v>
      </c>
      <c r="B53" s="126"/>
      <c r="C53" s="127">
        <f>'Lista de precios'!C17</f>
        <v>742.875</v>
      </c>
      <c r="D53" s="137">
        <f t="shared" si="2"/>
        <v>0</v>
      </c>
      <c r="E53" s="139"/>
      <c r="F53" s="127">
        <f t="shared" si="3"/>
        <v>742.875</v>
      </c>
      <c r="G53" s="128">
        <f t="shared" si="4"/>
        <v>0</v>
      </c>
      <c r="H53" s="129"/>
      <c r="I53" s="127">
        <f>'Lista de precios'!E17</f>
        <v>815.5</v>
      </c>
      <c r="J53" s="137">
        <f t="shared" si="5"/>
        <v>0</v>
      </c>
      <c r="K53" s="138"/>
      <c r="L53" s="127">
        <f t="shared" si="6"/>
        <v>815.5</v>
      </c>
      <c r="M53" s="128">
        <f t="shared" si="7"/>
        <v>0</v>
      </c>
      <c r="N53" s="129"/>
      <c r="O53" s="127">
        <f>'Lista de precios'!G17</f>
        <v>0</v>
      </c>
      <c r="P53" s="137">
        <f t="shared" si="8"/>
        <v>0</v>
      </c>
      <c r="Q53" s="138"/>
      <c r="R53" s="127">
        <f t="shared" si="9"/>
        <v>0</v>
      </c>
      <c r="S53" s="128">
        <f t="shared" si="10"/>
        <v>0</v>
      </c>
      <c r="T53" s="129"/>
      <c r="U53" s="127">
        <f>'Lista de precios'!I17</f>
        <v>0</v>
      </c>
      <c r="V53" s="137">
        <f t="shared" si="11"/>
        <v>0</v>
      </c>
      <c r="W53" s="138"/>
      <c r="X53" s="127">
        <f t="shared" si="12"/>
        <v>0</v>
      </c>
      <c r="Y53" s="128">
        <f t="shared" si="13"/>
        <v>0</v>
      </c>
      <c r="Z53" s="129"/>
      <c r="AA53" s="127">
        <f>'Lista de precios'!K17</f>
        <v>0</v>
      </c>
      <c r="AB53" s="137">
        <f t="shared" si="14"/>
        <v>0</v>
      </c>
      <c r="AC53" s="138"/>
      <c r="AD53" s="127">
        <f t="shared" si="15"/>
        <v>0</v>
      </c>
      <c r="AE53" s="128">
        <f t="shared" si="16"/>
        <v>0</v>
      </c>
      <c r="AF53" s="129"/>
      <c r="AG53" s="127">
        <f>'Lista de precios'!M17</f>
        <v>0</v>
      </c>
      <c r="AH53" s="137">
        <f t="shared" si="17"/>
        <v>0</v>
      </c>
      <c r="AI53" s="138"/>
      <c r="AJ53" s="127">
        <f t="shared" si="18"/>
        <v>0</v>
      </c>
      <c r="AK53" s="128">
        <f t="shared" si="19"/>
        <v>0</v>
      </c>
    </row>
    <row r="54" ht="15.75" customHeight="1">
      <c r="A54" s="125" t="s">
        <v>29</v>
      </c>
      <c r="B54" s="126"/>
      <c r="C54" s="127">
        <f>'Lista de precios'!C18</f>
        <v>3289.875</v>
      </c>
      <c r="D54" s="137">
        <f t="shared" si="2"/>
        <v>0</v>
      </c>
      <c r="E54" s="139"/>
      <c r="F54" s="127">
        <f t="shared" si="3"/>
        <v>3289.875</v>
      </c>
      <c r="G54" s="128">
        <f t="shared" si="4"/>
        <v>0</v>
      </c>
      <c r="H54" s="126"/>
      <c r="I54" s="127">
        <f>'Lista de precios'!E18</f>
        <v>3611.5</v>
      </c>
      <c r="J54" s="137">
        <f t="shared" si="5"/>
        <v>0</v>
      </c>
      <c r="K54" s="139"/>
      <c r="L54" s="127">
        <f t="shared" si="6"/>
        <v>3611.5</v>
      </c>
      <c r="M54" s="128">
        <f t="shared" si="7"/>
        <v>0</v>
      </c>
      <c r="N54" s="126"/>
      <c r="O54" s="127">
        <f>'Lista de precios'!G18</f>
        <v>0</v>
      </c>
      <c r="P54" s="137">
        <f t="shared" si="8"/>
        <v>0</v>
      </c>
      <c r="Q54" s="139"/>
      <c r="R54" s="127">
        <f t="shared" si="9"/>
        <v>0</v>
      </c>
      <c r="S54" s="128">
        <f t="shared" si="10"/>
        <v>0</v>
      </c>
      <c r="T54" s="126"/>
      <c r="U54" s="127">
        <f>'Lista de precios'!I18</f>
        <v>0</v>
      </c>
      <c r="V54" s="137">
        <f t="shared" si="11"/>
        <v>0</v>
      </c>
      <c r="W54" s="139"/>
      <c r="X54" s="127">
        <f t="shared" si="12"/>
        <v>0</v>
      </c>
      <c r="Y54" s="128">
        <f t="shared" si="13"/>
        <v>0</v>
      </c>
      <c r="Z54" s="126"/>
      <c r="AA54" s="127">
        <f>'Lista de precios'!K18</f>
        <v>0</v>
      </c>
      <c r="AB54" s="137">
        <f t="shared" si="14"/>
        <v>0</v>
      </c>
      <c r="AC54" s="139"/>
      <c r="AD54" s="127">
        <f t="shared" si="15"/>
        <v>0</v>
      </c>
      <c r="AE54" s="128">
        <f t="shared" si="16"/>
        <v>0</v>
      </c>
      <c r="AF54" s="126"/>
      <c r="AG54" s="127">
        <f>'Lista de precios'!M18</f>
        <v>0</v>
      </c>
      <c r="AH54" s="137">
        <f t="shared" si="17"/>
        <v>0</v>
      </c>
      <c r="AI54" s="139"/>
      <c r="AJ54" s="127">
        <f t="shared" si="18"/>
        <v>0</v>
      </c>
      <c r="AK54" s="128">
        <f t="shared" si="19"/>
        <v>0</v>
      </c>
    </row>
    <row r="55" ht="15.75" customHeight="1">
      <c r="A55" s="125" t="s">
        <v>30</v>
      </c>
      <c r="B55" s="126"/>
      <c r="C55" s="127">
        <f>'Lista de precios'!C19</f>
        <v>530.625</v>
      </c>
      <c r="D55" s="137">
        <f t="shared" si="2"/>
        <v>0</v>
      </c>
      <c r="E55" s="139"/>
      <c r="F55" s="127">
        <f t="shared" si="3"/>
        <v>530.625</v>
      </c>
      <c r="G55" s="128">
        <f t="shared" si="4"/>
        <v>0</v>
      </c>
      <c r="H55" s="126"/>
      <c r="I55" s="127">
        <f>'Lista de precios'!E19</f>
        <v>582.5</v>
      </c>
      <c r="J55" s="137">
        <f t="shared" si="5"/>
        <v>0</v>
      </c>
      <c r="K55" s="138"/>
      <c r="L55" s="127">
        <f t="shared" si="6"/>
        <v>582.5</v>
      </c>
      <c r="M55" s="128">
        <f t="shared" si="7"/>
        <v>0</v>
      </c>
      <c r="N55" s="129"/>
      <c r="O55" s="127">
        <f>'Lista de precios'!G19</f>
        <v>0</v>
      </c>
      <c r="P55" s="137">
        <f t="shared" si="8"/>
        <v>0</v>
      </c>
      <c r="Q55" s="138"/>
      <c r="R55" s="127">
        <f t="shared" si="9"/>
        <v>0</v>
      </c>
      <c r="S55" s="128">
        <f t="shared" si="10"/>
        <v>0</v>
      </c>
      <c r="T55" s="129"/>
      <c r="U55" s="127">
        <f>'Lista de precios'!I19</f>
        <v>0</v>
      </c>
      <c r="V55" s="137">
        <f t="shared" si="11"/>
        <v>0</v>
      </c>
      <c r="W55" s="138"/>
      <c r="X55" s="127">
        <f t="shared" si="12"/>
        <v>0</v>
      </c>
      <c r="Y55" s="128">
        <f t="shared" si="13"/>
        <v>0</v>
      </c>
      <c r="Z55" s="129"/>
      <c r="AA55" s="127">
        <f>'Lista de precios'!K19</f>
        <v>0</v>
      </c>
      <c r="AB55" s="137">
        <f t="shared" si="14"/>
        <v>0</v>
      </c>
      <c r="AC55" s="138"/>
      <c r="AD55" s="127">
        <f t="shared" si="15"/>
        <v>0</v>
      </c>
      <c r="AE55" s="128">
        <f t="shared" si="16"/>
        <v>0</v>
      </c>
      <c r="AF55" s="129"/>
      <c r="AG55" s="127">
        <f>'Lista de precios'!M19</f>
        <v>0</v>
      </c>
      <c r="AH55" s="137">
        <f t="shared" si="17"/>
        <v>0</v>
      </c>
      <c r="AI55" s="138"/>
      <c r="AJ55" s="127">
        <f t="shared" si="18"/>
        <v>0</v>
      </c>
      <c r="AK55" s="128">
        <f t="shared" si="19"/>
        <v>0</v>
      </c>
    </row>
    <row r="56" ht="15.75" customHeight="1">
      <c r="A56" s="125" t="s">
        <v>31</v>
      </c>
      <c r="B56" s="126"/>
      <c r="C56" s="127">
        <f>'Lista de precios'!C20</f>
        <v>647.3625</v>
      </c>
      <c r="D56" s="137">
        <f t="shared" si="2"/>
        <v>0</v>
      </c>
      <c r="E56" s="139"/>
      <c r="F56" s="127">
        <f t="shared" si="3"/>
        <v>647.3625</v>
      </c>
      <c r="G56" s="128">
        <f t="shared" si="4"/>
        <v>0</v>
      </c>
      <c r="H56" s="126"/>
      <c r="I56" s="127">
        <f>'Lista de precios'!E20</f>
        <v>710.65</v>
      </c>
      <c r="J56" s="137">
        <f t="shared" si="5"/>
        <v>0</v>
      </c>
      <c r="K56" s="139"/>
      <c r="L56" s="127">
        <f t="shared" si="6"/>
        <v>710.65</v>
      </c>
      <c r="M56" s="128">
        <f t="shared" si="7"/>
        <v>0</v>
      </c>
      <c r="N56" s="126"/>
      <c r="O56" s="127">
        <f>'Lista de precios'!G20</f>
        <v>0</v>
      </c>
      <c r="P56" s="137">
        <f t="shared" si="8"/>
        <v>0</v>
      </c>
      <c r="Q56" s="138"/>
      <c r="R56" s="127">
        <f t="shared" si="9"/>
        <v>0</v>
      </c>
      <c r="S56" s="128">
        <f t="shared" si="10"/>
        <v>0</v>
      </c>
      <c r="T56" s="129"/>
      <c r="U56" s="127">
        <f>'Lista de precios'!I20</f>
        <v>0</v>
      </c>
      <c r="V56" s="137">
        <f t="shared" si="11"/>
        <v>0</v>
      </c>
      <c r="W56" s="138"/>
      <c r="X56" s="127">
        <f t="shared" si="12"/>
        <v>0</v>
      </c>
      <c r="Y56" s="128">
        <f t="shared" si="13"/>
        <v>0</v>
      </c>
      <c r="Z56" s="129"/>
      <c r="AA56" s="127">
        <f>'Lista de precios'!K20</f>
        <v>0</v>
      </c>
      <c r="AB56" s="137">
        <f t="shared" si="14"/>
        <v>0</v>
      </c>
      <c r="AC56" s="138"/>
      <c r="AD56" s="127">
        <f t="shared" si="15"/>
        <v>0</v>
      </c>
      <c r="AE56" s="128">
        <f t="shared" si="16"/>
        <v>0</v>
      </c>
      <c r="AF56" s="129"/>
      <c r="AG56" s="127">
        <f>'Lista de precios'!M20</f>
        <v>0</v>
      </c>
      <c r="AH56" s="137">
        <f t="shared" si="17"/>
        <v>0</v>
      </c>
      <c r="AI56" s="138"/>
      <c r="AJ56" s="127">
        <f t="shared" si="18"/>
        <v>0</v>
      </c>
      <c r="AK56" s="128">
        <f t="shared" si="19"/>
        <v>0</v>
      </c>
    </row>
    <row r="57" ht="15.75" customHeight="1">
      <c r="A57" s="125" t="s">
        <v>32</v>
      </c>
      <c r="B57" s="126"/>
      <c r="C57" s="127">
        <f>'Lista de precios'!C21</f>
        <v>4775.625</v>
      </c>
      <c r="D57" s="137">
        <f t="shared" si="2"/>
        <v>0</v>
      </c>
      <c r="E57" s="139"/>
      <c r="F57" s="127">
        <f t="shared" si="3"/>
        <v>4775.625</v>
      </c>
      <c r="G57" s="128">
        <f t="shared" si="4"/>
        <v>0</v>
      </c>
      <c r="H57" s="129"/>
      <c r="I57" s="127">
        <f>'Lista de precios'!E21</f>
        <v>5242.5</v>
      </c>
      <c r="J57" s="137">
        <f t="shared" si="5"/>
        <v>0</v>
      </c>
      <c r="K57" s="138"/>
      <c r="L57" s="127">
        <f t="shared" si="6"/>
        <v>5242.5</v>
      </c>
      <c r="M57" s="128">
        <f t="shared" si="7"/>
        <v>0</v>
      </c>
      <c r="N57" s="129"/>
      <c r="O57" s="127">
        <f>'Lista de precios'!G21</f>
        <v>0</v>
      </c>
      <c r="P57" s="137">
        <f t="shared" si="8"/>
        <v>0</v>
      </c>
      <c r="Q57" s="138"/>
      <c r="R57" s="127">
        <f t="shared" si="9"/>
        <v>0</v>
      </c>
      <c r="S57" s="128">
        <f t="shared" si="10"/>
        <v>0</v>
      </c>
      <c r="T57" s="129"/>
      <c r="U57" s="127">
        <f>'Lista de precios'!I21</f>
        <v>0</v>
      </c>
      <c r="V57" s="137">
        <f t="shared" si="11"/>
        <v>0</v>
      </c>
      <c r="W57" s="138"/>
      <c r="X57" s="127">
        <f t="shared" si="12"/>
        <v>0</v>
      </c>
      <c r="Y57" s="128">
        <f t="shared" si="13"/>
        <v>0</v>
      </c>
      <c r="Z57" s="129"/>
      <c r="AA57" s="127">
        <f>'Lista de precios'!K21</f>
        <v>0</v>
      </c>
      <c r="AB57" s="137">
        <f t="shared" si="14"/>
        <v>0</v>
      </c>
      <c r="AC57" s="138"/>
      <c r="AD57" s="127">
        <f t="shared" si="15"/>
        <v>0</v>
      </c>
      <c r="AE57" s="128">
        <f t="shared" si="16"/>
        <v>0</v>
      </c>
      <c r="AF57" s="129"/>
      <c r="AG57" s="127">
        <f>'Lista de precios'!M21</f>
        <v>0</v>
      </c>
      <c r="AH57" s="137">
        <f t="shared" si="17"/>
        <v>0</v>
      </c>
      <c r="AI57" s="138"/>
      <c r="AJ57" s="127">
        <f t="shared" si="18"/>
        <v>0</v>
      </c>
      <c r="AK57" s="128">
        <f t="shared" si="19"/>
        <v>0</v>
      </c>
    </row>
    <row r="58" ht="15.75" customHeight="1">
      <c r="A58" s="125" t="s">
        <v>33</v>
      </c>
      <c r="B58" s="126"/>
      <c r="C58" s="127">
        <f>'Lista de precios'!C22</f>
        <v>4775.625</v>
      </c>
      <c r="D58" s="137">
        <f t="shared" si="2"/>
        <v>0</v>
      </c>
      <c r="E58" s="139"/>
      <c r="F58" s="127">
        <f t="shared" si="3"/>
        <v>4775.625</v>
      </c>
      <c r="G58" s="128">
        <f t="shared" si="4"/>
        <v>0</v>
      </c>
      <c r="H58" s="129"/>
      <c r="I58" s="127">
        <f>'Lista de precios'!E22</f>
        <v>5242.5</v>
      </c>
      <c r="J58" s="137">
        <f t="shared" si="5"/>
        <v>0</v>
      </c>
      <c r="K58" s="138"/>
      <c r="L58" s="127">
        <f t="shared" si="6"/>
        <v>5242.5</v>
      </c>
      <c r="M58" s="128">
        <f t="shared" si="7"/>
        <v>0</v>
      </c>
      <c r="N58" s="129"/>
      <c r="O58" s="127">
        <f>'Lista de precios'!G22</f>
        <v>0</v>
      </c>
      <c r="P58" s="137">
        <f t="shared" si="8"/>
        <v>0</v>
      </c>
      <c r="Q58" s="138"/>
      <c r="R58" s="127">
        <f t="shared" si="9"/>
        <v>0</v>
      </c>
      <c r="S58" s="128">
        <f t="shared" si="10"/>
        <v>0</v>
      </c>
      <c r="T58" s="129"/>
      <c r="U58" s="127">
        <f>'Lista de precios'!I22</f>
        <v>0</v>
      </c>
      <c r="V58" s="137">
        <f t="shared" si="11"/>
        <v>0</v>
      </c>
      <c r="W58" s="138"/>
      <c r="X58" s="127">
        <f t="shared" si="12"/>
        <v>0</v>
      </c>
      <c r="Y58" s="128">
        <f t="shared" si="13"/>
        <v>0</v>
      </c>
      <c r="Z58" s="129"/>
      <c r="AA58" s="127">
        <f>'Lista de precios'!K22</f>
        <v>0</v>
      </c>
      <c r="AB58" s="137">
        <f t="shared" si="14"/>
        <v>0</v>
      </c>
      <c r="AC58" s="138"/>
      <c r="AD58" s="127">
        <f t="shared" si="15"/>
        <v>0</v>
      </c>
      <c r="AE58" s="128">
        <f t="shared" si="16"/>
        <v>0</v>
      </c>
      <c r="AF58" s="129"/>
      <c r="AG58" s="127">
        <f>'Lista de precios'!M22</f>
        <v>0</v>
      </c>
      <c r="AH58" s="137">
        <f t="shared" si="17"/>
        <v>0</v>
      </c>
      <c r="AI58" s="138"/>
      <c r="AJ58" s="127">
        <f t="shared" si="18"/>
        <v>0</v>
      </c>
      <c r="AK58" s="128">
        <f t="shared" si="19"/>
        <v>0</v>
      </c>
    </row>
    <row r="59" ht="15.75" customHeight="1">
      <c r="A59" s="125" t="s">
        <v>34</v>
      </c>
      <c r="B59" s="126"/>
      <c r="C59" s="127">
        <f>'Lista de precios'!C23</f>
        <v>4775.625</v>
      </c>
      <c r="D59" s="137">
        <f t="shared" si="2"/>
        <v>0</v>
      </c>
      <c r="E59" s="139"/>
      <c r="F59" s="127">
        <f t="shared" si="3"/>
        <v>4775.625</v>
      </c>
      <c r="G59" s="128">
        <f t="shared" si="4"/>
        <v>0</v>
      </c>
      <c r="H59" s="126"/>
      <c r="I59" s="127">
        <f>'Lista de precios'!E23</f>
        <v>5242.5</v>
      </c>
      <c r="J59" s="137">
        <f t="shared" si="5"/>
        <v>0</v>
      </c>
      <c r="K59" s="139"/>
      <c r="L59" s="127">
        <f t="shared" si="6"/>
        <v>5242.5</v>
      </c>
      <c r="M59" s="128">
        <f t="shared" si="7"/>
        <v>0</v>
      </c>
      <c r="N59" s="126"/>
      <c r="O59" s="127">
        <f>'Lista de precios'!G23</f>
        <v>0</v>
      </c>
      <c r="P59" s="137">
        <f t="shared" si="8"/>
        <v>0</v>
      </c>
      <c r="Q59" s="139"/>
      <c r="R59" s="127">
        <f t="shared" si="9"/>
        <v>0</v>
      </c>
      <c r="S59" s="128">
        <f t="shared" si="10"/>
        <v>0</v>
      </c>
      <c r="T59" s="126"/>
      <c r="U59" s="127">
        <f>'Lista de precios'!I23</f>
        <v>0</v>
      </c>
      <c r="V59" s="137">
        <f t="shared" si="11"/>
        <v>0</v>
      </c>
      <c r="W59" s="139"/>
      <c r="X59" s="127">
        <f t="shared" si="12"/>
        <v>0</v>
      </c>
      <c r="Y59" s="128">
        <f t="shared" si="13"/>
        <v>0</v>
      </c>
      <c r="Z59" s="126"/>
      <c r="AA59" s="127">
        <f>'Lista de precios'!K23</f>
        <v>0</v>
      </c>
      <c r="AB59" s="137">
        <f t="shared" si="14"/>
        <v>0</v>
      </c>
      <c r="AC59" s="139"/>
      <c r="AD59" s="127">
        <f t="shared" si="15"/>
        <v>0</v>
      </c>
      <c r="AE59" s="128">
        <f t="shared" si="16"/>
        <v>0</v>
      </c>
      <c r="AF59" s="126"/>
      <c r="AG59" s="127">
        <f>'Lista de precios'!M23</f>
        <v>0</v>
      </c>
      <c r="AH59" s="137">
        <f t="shared" si="17"/>
        <v>0</v>
      </c>
      <c r="AI59" s="139"/>
      <c r="AJ59" s="127">
        <f t="shared" si="18"/>
        <v>0</v>
      </c>
      <c r="AK59" s="128">
        <f t="shared" si="19"/>
        <v>0</v>
      </c>
    </row>
    <row r="60" ht="15.75" customHeight="1">
      <c r="A60" s="125" t="s">
        <v>35</v>
      </c>
      <c r="B60" s="126"/>
      <c r="C60" s="127">
        <f>'Lista de precios'!C24</f>
        <v>4775.625</v>
      </c>
      <c r="D60" s="137">
        <f t="shared" si="2"/>
        <v>0</v>
      </c>
      <c r="E60" s="139"/>
      <c r="F60" s="127">
        <f t="shared" si="3"/>
        <v>4775.625</v>
      </c>
      <c r="G60" s="128">
        <f t="shared" si="4"/>
        <v>0</v>
      </c>
      <c r="H60" s="126"/>
      <c r="I60" s="127">
        <f>'Lista de precios'!E24</f>
        <v>5242.5</v>
      </c>
      <c r="J60" s="137">
        <f t="shared" si="5"/>
        <v>0</v>
      </c>
      <c r="K60" s="139"/>
      <c r="L60" s="127">
        <f t="shared" si="6"/>
        <v>5242.5</v>
      </c>
      <c r="M60" s="128">
        <f t="shared" si="7"/>
        <v>0</v>
      </c>
      <c r="N60" s="126"/>
      <c r="O60" s="127">
        <f>'Lista de precios'!G24</f>
        <v>0</v>
      </c>
      <c r="P60" s="137">
        <f t="shared" si="8"/>
        <v>0</v>
      </c>
      <c r="Q60" s="139"/>
      <c r="R60" s="127">
        <f t="shared" si="9"/>
        <v>0</v>
      </c>
      <c r="S60" s="128">
        <f t="shared" si="10"/>
        <v>0</v>
      </c>
      <c r="T60" s="126"/>
      <c r="U60" s="127">
        <f>'Lista de precios'!I24</f>
        <v>0</v>
      </c>
      <c r="V60" s="137">
        <f t="shared" si="11"/>
        <v>0</v>
      </c>
      <c r="W60" s="139"/>
      <c r="X60" s="127">
        <f t="shared" si="12"/>
        <v>0</v>
      </c>
      <c r="Y60" s="128">
        <f t="shared" si="13"/>
        <v>0</v>
      </c>
      <c r="Z60" s="126"/>
      <c r="AA60" s="127">
        <f>'Lista de precios'!K24</f>
        <v>0</v>
      </c>
      <c r="AB60" s="137">
        <f t="shared" si="14"/>
        <v>0</v>
      </c>
      <c r="AC60" s="139"/>
      <c r="AD60" s="127">
        <f t="shared" si="15"/>
        <v>0</v>
      </c>
      <c r="AE60" s="128">
        <f t="shared" si="16"/>
        <v>0</v>
      </c>
      <c r="AF60" s="126"/>
      <c r="AG60" s="127">
        <f>'Lista de precios'!M24</f>
        <v>0</v>
      </c>
      <c r="AH60" s="137">
        <f t="shared" si="17"/>
        <v>0</v>
      </c>
      <c r="AI60" s="139"/>
      <c r="AJ60" s="127">
        <f t="shared" si="18"/>
        <v>0</v>
      </c>
      <c r="AK60" s="128">
        <f t="shared" si="19"/>
        <v>0</v>
      </c>
    </row>
    <row r="61" ht="15.75" customHeight="1">
      <c r="A61" s="125" t="s">
        <v>36</v>
      </c>
      <c r="B61" s="126"/>
      <c r="C61" s="127">
        <f>'Lista de precios'!C25</f>
        <v>1379.625</v>
      </c>
      <c r="D61" s="137">
        <f t="shared" si="2"/>
        <v>0</v>
      </c>
      <c r="E61" s="139"/>
      <c r="F61" s="127">
        <f t="shared" si="3"/>
        <v>1379.625</v>
      </c>
      <c r="G61" s="128">
        <f t="shared" si="4"/>
        <v>0</v>
      </c>
      <c r="H61" s="126"/>
      <c r="I61" s="127">
        <f>'Lista de precios'!E25</f>
        <v>1514.5</v>
      </c>
      <c r="J61" s="137">
        <f t="shared" si="5"/>
        <v>0</v>
      </c>
      <c r="K61" s="139"/>
      <c r="L61" s="127">
        <f t="shared" si="6"/>
        <v>1514.5</v>
      </c>
      <c r="M61" s="128">
        <f t="shared" si="7"/>
        <v>0</v>
      </c>
      <c r="N61" s="129"/>
      <c r="O61" s="127">
        <f>'Lista de precios'!G25</f>
        <v>0</v>
      </c>
      <c r="P61" s="137">
        <f t="shared" si="8"/>
        <v>0</v>
      </c>
      <c r="Q61" s="139"/>
      <c r="R61" s="127">
        <f t="shared" si="9"/>
        <v>0</v>
      </c>
      <c r="S61" s="128">
        <f t="shared" si="10"/>
        <v>0</v>
      </c>
      <c r="T61" s="129"/>
      <c r="U61" s="127">
        <f>'Lista de precios'!I25</f>
        <v>0</v>
      </c>
      <c r="V61" s="137">
        <f t="shared" si="11"/>
        <v>0</v>
      </c>
      <c r="W61" s="139"/>
      <c r="X61" s="127">
        <f t="shared" si="12"/>
        <v>0</v>
      </c>
      <c r="Y61" s="128">
        <f t="shared" si="13"/>
        <v>0</v>
      </c>
      <c r="Z61" s="129"/>
      <c r="AA61" s="127">
        <f>'Lista de precios'!K25</f>
        <v>0</v>
      </c>
      <c r="AB61" s="137">
        <f t="shared" si="14"/>
        <v>0</v>
      </c>
      <c r="AC61" s="139"/>
      <c r="AD61" s="127">
        <f t="shared" si="15"/>
        <v>0</v>
      </c>
      <c r="AE61" s="128">
        <f t="shared" si="16"/>
        <v>0</v>
      </c>
      <c r="AF61" s="129"/>
      <c r="AG61" s="127">
        <f>'Lista de precios'!M25</f>
        <v>0</v>
      </c>
      <c r="AH61" s="137">
        <f t="shared" si="17"/>
        <v>0</v>
      </c>
      <c r="AI61" s="139"/>
      <c r="AJ61" s="127">
        <f t="shared" si="18"/>
        <v>0</v>
      </c>
      <c r="AK61" s="128">
        <f t="shared" si="19"/>
        <v>0</v>
      </c>
    </row>
    <row r="62" ht="15.75" customHeight="1">
      <c r="A62" s="125" t="s">
        <v>37</v>
      </c>
      <c r="B62" s="126"/>
      <c r="C62" s="127">
        <f>'Lista de precios'!C26</f>
        <v>2568.225</v>
      </c>
      <c r="D62" s="128">
        <f t="shared" si="2"/>
        <v>0</v>
      </c>
      <c r="E62" s="126"/>
      <c r="F62" s="127">
        <f t="shared" si="3"/>
        <v>2568.225</v>
      </c>
      <c r="G62" s="128">
        <f t="shared" si="4"/>
        <v>0</v>
      </c>
      <c r="H62" s="126"/>
      <c r="I62" s="127">
        <f>'Lista de precios'!E26</f>
        <v>2819.3</v>
      </c>
      <c r="J62" s="128">
        <f t="shared" si="5"/>
        <v>0</v>
      </c>
      <c r="K62" s="126"/>
      <c r="L62" s="127">
        <f t="shared" si="6"/>
        <v>2819.3</v>
      </c>
      <c r="M62" s="128">
        <f t="shared" si="7"/>
        <v>0</v>
      </c>
      <c r="N62" s="126"/>
      <c r="O62" s="127">
        <f>'Lista de precios'!G26</f>
        <v>0</v>
      </c>
      <c r="P62" s="128">
        <f t="shared" si="8"/>
        <v>0</v>
      </c>
      <c r="Q62" s="126"/>
      <c r="R62" s="127">
        <f t="shared" si="9"/>
        <v>0</v>
      </c>
      <c r="S62" s="128">
        <f t="shared" si="10"/>
        <v>0</v>
      </c>
      <c r="T62" s="126"/>
      <c r="U62" s="127">
        <f>'Lista de precios'!I26</f>
        <v>0</v>
      </c>
      <c r="V62" s="128">
        <f t="shared" si="11"/>
        <v>0</v>
      </c>
      <c r="W62" s="126"/>
      <c r="X62" s="127">
        <f t="shared" si="12"/>
        <v>0</v>
      </c>
      <c r="Y62" s="128">
        <f t="shared" si="13"/>
        <v>0</v>
      </c>
      <c r="Z62" s="126"/>
      <c r="AA62" s="127">
        <f>'Lista de precios'!K26</f>
        <v>0</v>
      </c>
      <c r="AB62" s="128">
        <f t="shared" si="14"/>
        <v>0</v>
      </c>
      <c r="AC62" s="126"/>
      <c r="AD62" s="127">
        <f t="shared" si="15"/>
        <v>0</v>
      </c>
      <c r="AE62" s="128">
        <f t="shared" si="16"/>
        <v>0</v>
      </c>
      <c r="AF62" s="126"/>
      <c r="AG62" s="127">
        <f>'Lista de precios'!M26</f>
        <v>0</v>
      </c>
      <c r="AH62" s="128">
        <f t="shared" si="17"/>
        <v>0</v>
      </c>
      <c r="AI62" s="126"/>
      <c r="AJ62" s="127">
        <f t="shared" si="18"/>
        <v>0</v>
      </c>
      <c r="AK62" s="128">
        <f t="shared" si="19"/>
        <v>0</v>
      </c>
    </row>
    <row r="63" ht="15.75" customHeight="1">
      <c r="A63" s="125" t="s">
        <v>38</v>
      </c>
      <c r="B63" s="126"/>
      <c r="C63" s="127">
        <f>'Lista de precios'!C27</f>
        <v>51258.375</v>
      </c>
      <c r="D63" s="128">
        <f t="shared" si="2"/>
        <v>0</v>
      </c>
      <c r="E63" s="126"/>
      <c r="F63" s="127">
        <f t="shared" si="3"/>
        <v>51258.375</v>
      </c>
      <c r="G63" s="128">
        <f t="shared" si="4"/>
        <v>0</v>
      </c>
      <c r="H63" s="126"/>
      <c r="I63" s="127">
        <f>'Lista de precios'!E27</f>
        <v>56269.5</v>
      </c>
      <c r="J63" s="128">
        <f t="shared" si="5"/>
        <v>0</v>
      </c>
      <c r="K63" s="126"/>
      <c r="L63" s="127">
        <f t="shared" si="6"/>
        <v>56269.5</v>
      </c>
      <c r="M63" s="128">
        <f t="shared" si="7"/>
        <v>0</v>
      </c>
      <c r="N63" s="126"/>
      <c r="O63" s="127">
        <f>'Lista de precios'!G27</f>
        <v>0</v>
      </c>
      <c r="P63" s="128">
        <f t="shared" si="8"/>
        <v>0</v>
      </c>
      <c r="Q63" s="126"/>
      <c r="R63" s="127">
        <f t="shared" si="9"/>
        <v>0</v>
      </c>
      <c r="S63" s="128">
        <f t="shared" si="10"/>
        <v>0</v>
      </c>
      <c r="T63" s="126"/>
      <c r="U63" s="127">
        <f>'Lista de precios'!I27</f>
        <v>0</v>
      </c>
      <c r="V63" s="128">
        <f t="shared" si="11"/>
        <v>0</v>
      </c>
      <c r="W63" s="126"/>
      <c r="X63" s="127">
        <f t="shared" si="12"/>
        <v>0</v>
      </c>
      <c r="Y63" s="128">
        <f t="shared" si="13"/>
        <v>0</v>
      </c>
      <c r="Z63" s="126"/>
      <c r="AA63" s="127">
        <f>'Lista de precios'!K27</f>
        <v>0</v>
      </c>
      <c r="AB63" s="128">
        <f t="shared" si="14"/>
        <v>0</v>
      </c>
      <c r="AC63" s="126"/>
      <c r="AD63" s="127">
        <f t="shared" si="15"/>
        <v>0</v>
      </c>
      <c r="AE63" s="128">
        <f t="shared" si="16"/>
        <v>0</v>
      </c>
      <c r="AF63" s="126"/>
      <c r="AG63" s="127">
        <f>'Lista de precios'!M27</f>
        <v>0</v>
      </c>
      <c r="AH63" s="128">
        <f t="shared" si="17"/>
        <v>0</v>
      </c>
      <c r="AI63" s="126"/>
      <c r="AJ63" s="127">
        <f t="shared" si="18"/>
        <v>0</v>
      </c>
      <c r="AK63" s="128">
        <f t="shared" si="19"/>
        <v>0</v>
      </c>
    </row>
    <row r="64" ht="15.75" customHeight="1">
      <c r="A64" s="125" t="s">
        <v>39</v>
      </c>
      <c r="B64" s="126"/>
      <c r="C64" s="127">
        <f>'Lista de precios'!C28</f>
        <v>700.425</v>
      </c>
      <c r="D64" s="128">
        <f t="shared" si="2"/>
        <v>0</v>
      </c>
      <c r="E64" s="126"/>
      <c r="F64" s="127">
        <f t="shared" si="3"/>
        <v>700.425</v>
      </c>
      <c r="G64" s="128">
        <f t="shared" si="4"/>
        <v>0</v>
      </c>
      <c r="H64" s="126"/>
      <c r="I64" s="127">
        <f>'Lista de precios'!E28</f>
        <v>768.9</v>
      </c>
      <c r="J64" s="128">
        <f t="shared" si="5"/>
        <v>0</v>
      </c>
      <c r="K64" s="126"/>
      <c r="L64" s="127">
        <f t="shared" si="6"/>
        <v>768.9</v>
      </c>
      <c r="M64" s="128">
        <f t="shared" si="7"/>
        <v>0</v>
      </c>
      <c r="N64" s="126"/>
      <c r="O64" s="127">
        <f>'Lista de precios'!G28</f>
        <v>0</v>
      </c>
      <c r="P64" s="128">
        <f t="shared" si="8"/>
        <v>0</v>
      </c>
      <c r="Q64" s="126"/>
      <c r="R64" s="127">
        <f t="shared" si="9"/>
        <v>0</v>
      </c>
      <c r="S64" s="128">
        <f t="shared" si="10"/>
        <v>0</v>
      </c>
      <c r="T64" s="126"/>
      <c r="U64" s="127">
        <f>'Lista de precios'!I28</f>
        <v>0</v>
      </c>
      <c r="V64" s="128">
        <f t="shared" si="11"/>
        <v>0</v>
      </c>
      <c r="W64" s="126"/>
      <c r="X64" s="127">
        <f t="shared" si="12"/>
        <v>0</v>
      </c>
      <c r="Y64" s="128">
        <f t="shared" si="13"/>
        <v>0</v>
      </c>
      <c r="Z64" s="126"/>
      <c r="AA64" s="127">
        <f>'Lista de precios'!K28</f>
        <v>0</v>
      </c>
      <c r="AB64" s="128">
        <f t="shared" si="14"/>
        <v>0</v>
      </c>
      <c r="AC64" s="126"/>
      <c r="AD64" s="127">
        <f t="shared" si="15"/>
        <v>0</v>
      </c>
      <c r="AE64" s="128">
        <f t="shared" si="16"/>
        <v>0</v>
      </c>
      <c r="AF64" s="126"/>
      <c r="AG64" s="127">
        <f>'Lista de precios'!M28</f>
        <v>0</v>
      </c>
      <c r="AH64" s="128">
        <f t="shared" si="17"/>
        <v>0</v>
      </c>
      <c r="AI64" s="126"/>
      <c r="AJ64" s="127">
        <f t="shared" si="18"/>
        <v>0</v>
      </c>
      <c r="AK64" s="128">
        <f t="shared" si="19"/>
        <v>0</v>
      </c>
    </row>
    <row r="65" ht="15.75" customHeight="1">
      <c r="A65" s="125" t="s">
        <v>40</v>
      </c>
      <c r="B65" s="126"/>
      <c r="C65" s="127">
        <f>'Lista de precios'!C29</f>
        <v>26000.625</v>
      </c>
      <c r="D65" s="128">
        <f t="shared" si="2"/>
        <v>0</v>
      </c>
      <c r="E65" s="126"/>
      <c r="F65" s="127">
        <f t="shared" si="3"/>
        <v>26000.625</v>
      </c>
      <c r="G65" s="128">
        <f t="shared" si="4"/>
        <v>0</v>
      </c>
      <c r="H65" s="126"/>
      <c r="I65" s="127">
        <f>'Lista de precios'!E29</f>
        <v>17475</v>
      </c>
      <c r="J65" s="128">
        <f t="shared" si="5"/>
        <v>0</v>
      </c>
      <c r="K65" s="126"/>
      <c r="L65" s="127">
        <f t="shared" si="6"/>
        <v>17475</v>
      </c>
      <c r="M65" s="128">
        <f t="shared" si="7"/>
        <v>0</v>
      </c>
      <c r="N65" s="126"/>
      <c r="O65" s="127">
        <f>'Lista de precios'!G29</f>
        <v>0</v>
      </c>
      <c r="P65" s="128">
        <f t="shared" si="8"/>
        <v>0</v>
      </c>
      <c r="Q65" s="126"/>
      <c r="R65" s="127">
        <f t="shared" si="9"/>
        <v>0</v>
      </c>
      <c r="S65" s="128">
        <f t="shared" si="10"/>
        <v>0</v>
      </c>
      <c r="T65" s="126"/>
      <c r="U65" s="127">
        <f>'Lista de precios'!I29</f>
        <v>0</v>
      </c>
      <c r="V65" s="128">
        <f t="shared" si="11"/>
        <v>0</v>
      </c>
      <c r="W65" s="126"/>
      <c r="X65" s="127">
        <f t="shared" si="12"/>
        <v>0</v>
      </c>
      <c r="Y65" s="128">
        <f t="shared" si="13"/>
        <v>0</v>
      </c>
      <c r="Z65" s="126"/>
      <c r="AA65" s="127">
        <f>'Lista de precios'!K29</f>
        <v>0</v>
      </c>
      <c r="AB65" s="128">
        <f t="shared" si="14"/>
        <v>0</v>
      </c>
      <c r="AC65" s="126"/>
      <c r="AD65" s="127">
        <f t="shared" si="15"/>
        <v>0</v>
      </c>
      <c r="AE65" s="128">
        <f t="shared" si="16"/>
        <v>0</v>
      </c>
      <c r="AF65" s="126"/>
      <c r="AG65" s="127">
        <f>'Lista de precios'!M29</f>
        <v>0</v>
      </c>
      <c r="AH65" s="128">
        <f t="shared" si="17"/>
        <v>0</v>
      </c>
      <c r="AI65" s="126"/>
      <c r="AJ65" s="127">
        <f t="shared" si="18"/>
        <v>0</v>
      </c>
      <c r="AK65" s="128">
        <f t="shared" si="19"/>
        <v>0</v>
      </c>
    </row>
    <row r="66" ht="15.75" customHeight="1">
      <c r="A66" s="437" t="s">
        <v>41</v>
      </c>
      <c r="B66" s="126"/>
      <c r="C66" s="127">
        <f>'Lista de precios'!C30</f>
        <v>711.0375</v>
      </c>
      <c r="D66" s="128">
        <f t="shared" si="2"/>
        <v>0</v>
      </c>
      <c r="E66" s="126"/>
      <c r="F66" s="127">
        <f t="shared" si="3"/>
        <v>711.0375</v>
      </c>
      <c r="G66" s="128">
        <f t="shared" si="4"/>
        <v>0</v>
      </c>
      <c r="H66" s="126"/>
      <c r="I66" s="127">
        <f>'Lista de precios'!E30</f>
        <v>780.55</v>
      </c>
      <c r="J66" s="128">
        <f t="shared" si="5"/>
        <v>0</v>
      </c>
      <c r="K66" s="126"/>
      <c r="L66" s="127">
        <f t="shared" si="6"/>
        <v>780.55</v>
      </c>
      <c r="M66" s="128">
        <f t="shared" si="7"/>
        <v>0</v>
      </c>
      <c r="N66" s="126"/>
      <c r="O66" s="127">
        <f>'Lista de precios'!G30</f>
        <v>0</v>
      </c>
      <c r="P66" s="128"/>
      <c r="Q66" s="126"/>
      <c r="R66" s="127">
        <f t="shared" si="9"/>
        <v>0</v>
      </c>
      <c r="S66" s="128"/>
      <c r="T66" s="126"/>
      <c r="U66" s="127">
        <f>'Lista de precios'!I30</f>
        <v>0</v>
      </c>
      <c r="V66" s="128"/>
      <c r="W66" s="126"/>
      <c r="X66" s="127">
        <f t="shared" si="12"/>
        <v>0</v>
      </c>
      <c r="Y66" s="128"/>
      <c r="Z66" s="126"/>
      <c r="AA66" s="127">
        <f>'Lista de precios'!K30</f>
        <v>0</v>
      </c>
      <c r="AB66" s="128"/>
      <c r="AC66" s="126"/>
      <c r="AD66" s="127">
        <f t="shared" si="15"/>
        <v>0</v>
      </c>
      <c r="AE66" s="128"/>
      <c r="AF66" s="126"/>
      <c r="AG66" s="127">
        <f>'Lista de precios'!M30</f>
        <v>0</v>
      </c>
      <c r="AH66" s="128"/>
      <c r="AI66" s="126"/>
      <c r="AJ66" s="127">
        <f t="shared" si="18"/>
        <v>0</v>
      </c>
      <c r="AK66" s="128"/>
    </row>
    <row r="67" ht="15.75" customHeight="1">
      <c r="A67" s="438" t="s">
        <v>42</v>
      </c>
      <c r="B67" s="147"/>
      <c r="C67" s="127">
        <f>'Lista de precios'!C31</f>
        <v>849</v>
      </c>
      <c r="D67" s="128">
        <f t="shared" si="2"/>
        <v>0</v>
      </c>
      <c r="E67" s="147"/>
      <c r="F67" s="127">
        <f t="shared" si="3"/>
        <v>849</v>
      </c>
      <c r="G67" s="128">
        <f t="shared" si="4"/>
        <v>0</v>
      </c>
      <c r="H67" s="147"/>
      <c r="I67" s="127">
        <f>'Lista de precios'!E31</f>
        <v>932</v>
      </c>
      <c r="J67" s="128">
        <f t="shared" si="5"/>
        <v>0</v>
      </c>
      <c r="K67" s="147"/>
      <c r="L67" s="127">
        <f t="shared" si="6"/>
        <v>932</v>
      </c>
      <c r="M67" s="128">
        <f t="shared" si="7"/>
        <v>0</v>
      </c>
      <c r="N67" s="147"/>
      <c r="O67" s="127"/>
      <c r="P67" s="144"/>
      <c r="Q67" s="147"/>
      <c r="R67" s="127"/>
      <c r="S67" s="144"/>
      <c r="T67" s="147"/>
      <c r="U67" s="127"/>
      <c r="V67" s="144"/>
      <c r="W67" s="147"/>
      <c r="X67" s="127"/>
      <c r="Y67" s="144"/>
      <c r="Z67" s="147"/>
      <c r="AA67" s="127"/>
      <c r="AB67" s="144"/>
      <c r="AC67" s="147"/>
      <c r="AD67" s="127"/>
      <c r="AE67" s="144"/>
      <c r="AF67" s="147"/>
      <c r="AG67" s="127"/>
      <c r="AH67" s="144"/>
      <c r="AI67" s="147"/>
      <c r="AJ67" s="127"/>
      <c r="AK67" s="144"/>
    </row>
    <row r="68" ht="15.75" customHeight="1">
      <c r="A68" s="439" t="s">
        <v>43</v>
      </c>
      <c r="B68" s="147"/>
      <c r="C68" s="127">
        <f>'Lista de precios'!C32</f>
        <v>530.625</v>
      </c>
      <c r="D68" s="128">
        <f t="shared" si="2"/>
        <v>0</v>
      </c>
      <c r="E68" s="147"/>
      <c r="F68" s="127">
        <f t="shared" si="3"/>
        <v>530.625</v>
      </c>
      <c r="G68" s="128">
        <f t="shared" si="4"/>
        <v>0</v>
      </c>
      <c r="H68" s="147"/>
      <c r="I68" s="127">
        <f>'Lista de precios'!E32</f>
        <v>582.5</v>
      </c>
      <c r="J68" s="128">
        <f t="shared" si="5"/>
        <v>0</v>
      </c>
      <c r="K68" s="147"/>
      <c r="L68" s="127">
        <f t="shared" si="6"/>
        <v>582.5</v>
      </c>
      <c r="M68" s="128">
        <f t="shared" si="7"/>
        <v>0</v>
      </c>
      <c r="N68" s="147"/>
      <c r="O68" s="127"/>
      <c r="P68" s="144"/>
      <c r="Q68" s="147"/>
      <c r="R68" s="127"/>
      <c r="S68" s="144"/>
      <c r="T68" s="147"/>
      <c r="U68" s="127"/>
      <c r="V68" s="144"/>
      <c r="W68" s="147"/>
      <c r="X68" s="127"/>
      <c r="Y68" s="144"/>
      <c r="Z68" s="147"/>
      <c r="AA68" s="127"/>
      <c r="AB68" s="144"/>
      <c r="AC68" s="147"/>
      <c r="AD68" s="127"/>
      <c r="AE68" s="144"/>
      <c r="AF68" s="147"/>
      <c r="AG68" s="127"/>
      <c r="AH68" s="144"/>
      <c r="AI68" s="147"/>
      <c r="AJ68" s="127"/>
      <c r="AK68" s="144"/>
    </row>
    <row r="69" ht="15.75" customHeight="1">
      <c r="A69" s="438" t="s">
        <v>44</v>
      </c>
      <c r="B69" s="147"/>
      <c r="C69" s="127">
        <f>'Lista de precios'!C33</f>
        <v>1061.25</v>
      </c>
      <c r="D69" s="128">
        <f t="shared" si="2"/>
        <v>0</v>
      </c>
      <c r="E69" s="147"/>
      <c r="F69" s="127">
        <f t="shared" si="3"/>
        <v>1061.25</v>
      </c>
      <c r="G69" s="128">
        <f t="shared" si="4"/>
        <v>0</v>
      </c>
      <c r="H69" s="147"/>
      <c r="I69" s="127">
        <f>'Lista de precios'!E33</f>
        <v>1165</v>
      </c>
      <c r="J69" s="128">
        <f t="shared" si="5"/>
        <v>0</v>
      </c>
      <c r="K69" s="147"/>
      <c r="L69" s="127">
        <f t="shared" si="6"/>
        <v>1165</v>
      </c>
      <c r="M69" s="128">
        <f t="shared" si="7"/>
        <v>0</v>
      </c>
      <c r="N69" s="147"/>
      <c r="O69" s="127"/>
      <c r="P69" s="144"/>
      <c r="Q69" s="147"/>
      <c r="R69" s="127"/>
      <c r="S69" s="144"/>
      <c r="T69" s="147"/>
      <c r="U69" s="127"/>
      <c r="V69" s="144"/>
      <c r="W69" s="147"/>
      <c r="X69" s="127"/>
      <c r="Y69" s="144"/>
      <c r="Z69" s="147"/>
      <c r="AA69" s="127"/>
      <c r="AB69" s="144"/>
      <c r="AC69" s="147"/>
      <c r="AD69" s="127"/>
      <c r="AE69" s="144"/>
      <c r="AF69" s="147"/>
      <c r="AG69" s="127"/>
      <c r="AH69" s="144"/>
      <c r="AI69" s="147"/>
      <c r="AJ69" s="127"/>
      <c r="AK69" s="144"/>
    </row>
    <row r="70" ht="15.75" customHeight="1">
      <c r="A70" s="164" t="s">
        <v>179</v>
      </c>
      <c r="B70" s="147"/>
      <c r="C70" s="127">
        <f>'Lista de precios'!C34</f>
        <v>3576.4125</v>
      </c>
      <c r="D70" s="128">
        <f t="shared" si="2"/>
        <v>0</v>
      </c>
      <c r="E70" s="147"/>
      <c r="F70" s="127">
        <f t="shared" si="3"/>
        <v>3576.4125</v>
      </c>
      <c r="G70" s="128">
        <f t="shared" si="4"/>
        <v>0</v>
      </c>
      <c r="H70" s="147"/>
      <c r="I70" s="127">
        <f>'Lista de precios'!E34</f>
        <v>3926.05</v>
      </c>
      <c r="J70" s="128">
        <f t="shared" si="5"/>
        <v>0</v>
      </c>
      <c r="K70" s="147"/>
      <c r="L70" s="127">
        <f t="shared" si="6"/>
        <v>3926.05</v>
      </c>
      <c r="M70" s="128">
        <f t="shared" si="7"/>
        <v>0</v>
      </c>
      <c r="N70" s="147"/>
      <c r="O70" s="127"/>
      <c r="P70" s="144"/>
      <c r="Q70" s="147"/>
      <c r="R70" s="127"/>
      <c r="S70" s="144"/>
      <c r="T70" s="147"/>
      <c r="U70" s="127"/>
      <c r="V70" s="144"/>
      <c r="W70" s="147"/>
      <c r="X70" s="127"/>
      <c r="Y70" s="144"/>
      <c r="Z70" s="147"/>
      <c r="AA70" s="127"/>
      <c r="AB70" s="144"/>
      <c r="AC70" s="147"/>
      <c r="AD70" s="127"/>
      <c r="AE70" s="144"/>
      <c r="AF70" s="147"/>
      <c r="AG70" s="127"/>
      <c r="AH70" s="144"/>
      <c r="AI70" s="147"/>
      <c r="AJ70" s="127"/>
      <c r="AK70" s="144"/>
    </row>
    <row r="71" ht="15.75" customHeight="1">
      <c r="A71" s="173" t="s">
        <v>127</v>
      </c>
      <c r="B71" s="174"/>
      <c r="C71" s="175"/>
      <c r="D71" s="319">
        <f>SUM(D43:D70)</f>
        <v>0</v>
      </c>
      <c r="E71" s="177"/>
      <c r="F71" s="127" t="str">
        <f t="shared" si="3"/>
        <v/>
      </c>
      <c r="G71" s="320">
        <f>SUM(G43:G70)</f>
        <v>0</v>
      </c>
      <c r="H71" s="174"/>
      <c r="I71" s="175"/>
      <c r="J71" s="319">
        <f>SUM(J43:J70)</f>
        <v>0</v>
      </c>
      <c r="K71" s="177"/>
      <c r="L71" s="178"/>
      <c r="M71" s="320">
        <f>SUM(M43:M70)</f>
        <v>0</v>
      </c>
      <c r="N71" s="174"/>
      <c r="O71" s="127">
        <f>'Lista de precios'!G31</f>
        <v>0</v>
      </c>
      <c r="P71" s="319">
        <f>SUM(P43:P66)</f>
        <v>0</v>
      </c>
      <c r="Q71" s="177"/>
      <c r="R71" s="127">
        <f>O71</f>
        <v>0</v>
      </c>
      <c r="S71" s="320">
        <f>SUM(S43:S66)</f>
        <v>0</v>
      </c>
      <c r="T71" s="174"/>
      <c r="U71" s="127">
        <f>'Lista de precios'!M31</f>
        <v>0</v>
      </c>
      <c r="V71" s="319">
        <f>SUM(V43:V66)</f>
        <v>0</v>
      </c>
      <c r="W71" s="177"/>
      <c r="X71" s="127">
        <f>U71</f>
        <v>0</v>
      </c>
      <c r="Y71" s="320">
        <f>SUM(Y43:Y66)</f>
        <v>0</v>
      </c>
      <c r="Z71" s="174"/>
      <c r="AA71" s="127" t="str">
        <f>'Lista de precios'!S31</f>
        <v/>
      </c>
      <c r="AB71" s="319">
        <f>SUM(AB43:AB66)</f>
        <v>0</v>
      </c>
      <c r="AC71" s="177"/>
      <c r="AD71" s="127" t="str">
        <f>AA71</f>
        <v/>
      </c>
      <c r="AE71" s="320">
        <f>SUM(AE43:AE66)</f>
        <v>0</v>
      </c>
      <c r="AF71" s="174"/>
      <c r="AG71" s="127" t="str">
        <f>'Lista de precios'!Y31</f>
        <v/>
      </c>
      <c r="AH71" s="319">
        <f>SUM(AH43:AH66)</f>
        <v>0</v>
      </c>
      <c r="AI71" s="177"/>
      <c r="AJ71" s="127" t="str">
        <f>AG71</f>
        <v/>
      </c>
      <c r="AK71" s="320">
        <f>SUM(AK43:AK66)</f>
        <v>0</v>
      </c>
    </row>
    <row r="72" ht="15.75" customHeight="1">
      <c r="A72" s="181" t="s">
        <v>128</v>
      </c>
      <c r="B72" s="325">
        <f>D71+G71</f>
        <v>0</v>
      </c>
      <c r="C72" s="183"/>
      <c r="D72" s="183"/>
      <c r="E72" s="183"/>
      <c r="F72" s="183"/>
      <c r="G72" s="15"/>
      <c r="H72" s="325">
        <f>J71+M71</f>
        <v>0</v>
      </c>
      <c r="I72" s="183"/>
      <c r="J72" s="183"/>
      <c r="K72" s="183"/>
      <c r="L72" s="183"/>
      <c r="M72" s="15"/>
      <c r="N72" s="325">
        <f>P71+S71</f>
        <v>0</v>
      </c>
      <c r="O72" s="183"/>
      <c r="P72" s="183"/>
      <c r="Q72" s="183"/>
      <c r="R72" s="183"/>
      <c r="S72" s="15"/>
      <c r="T72" s="325">
        <f>V71+Y71</f>
        <v>0</v>
      </c>
      <c r="U72" s="183"/>
      <c r="V72" s="183"/>
      <c r="W72" s="183"/>
      <c r="X72" s="183"/>
      <c r="Y72" s="15"/>
      <c r="Z72" s="325">
        <f>AB71+AE71</f>
        <v>0</v>
      </c>
      <c r="AA72" s="183"/>
      <c r="AB72" s="183"/>
      <c r="AC72" s="183"/>
      <c r="AD72" s="183"/>
      <c r="AE72" s="15"/>
      <c r="AF72" s="325">
        <f>AH71+AK71</f>
        <v>0</v>
      </c>
      <c r="AG72" s="183"/>
      <c r="AH72" s="183"/>
      <c r="AI72" s="183"/>
      <c r="AJ72" s="183"/>
      <c r="AK72" s="15"/>
    </row>
    <row r="73" ht="15.75" customHeight="1"/>
    <row r="74" ht="15.75" customHeight="1"/>
    <row r="75" ht="18.0" customHeight="1"/>
    <row r="76" ht="18.0" customHeight="1"/>
    <row r="77" ht="18.0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T40:V40"/>
    <mergeCell ref="B72:G72"/>
    <mergeCell ref="H72:M72"/>
    <mergeCell ref="N72:S72"/>
    <mergeCell ref="T72:Y72"/>
    <mergeCell ref="Z72:AE72"/>
    <mergeCell ref="AF72:AK72"/>
  </mergeCells>
  <conditionalFormatting sqref="A1:AK1019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94" t="s">
        <v>61</v>
      </c>
      <c r="B1" s="95"/>
      <c r="C1" s="95"/>
    </row>
    <row r="2">
      <c r="A2" s="96"/>
    </row>
    <row r="4">
      <c r="A4" s="253" t="s">
        <v>144</v>
      </c>
      <c r="B4" s="328" t="s">
        <v>12</v>
      </c>
      <c r="C4" s="104"/>
      <c r="D4" s="105"/>
      <c r="E4" s="254" t="s">
        <v>11</v>
      </c>
      <c r="F4" s="104"/>
      <c r="G4" s="105"/>
      <c r="H4" s="254" t="s">
        <v>12</v>
      </c>
      <c r="I4" s="104"/>
      <c r="J4" s="105"/>
      <c r="K4" s="254" t="s">
        <v>13</v>
      </c>
      <c r="L4" s="104"/>
      <c r="M4" s="105"/>
      <c r="N4" s="254" t="s">
        <v>14</v>
      </c>
      <c r="O4" s="104"/>
      <c r="P4" s="105"/>
      <c r="Q4" s="254" t="s">
        <v>15</v>
      </c>
      <c r="R4" s="104"/>
      <c r="S4" s="105"/>
    </row>
    <row r="5">
      <c r="A5" s="255"/>
      <c r="B5" s="256" t="s">
        <v>145</v>
      </c>
      <c r="C5" s="257" t="s">
        <v>146</v>
      </c>
      <c r="D5" s="258" t="s">
        <v>147</v>
      </c>
      <c r="E5" s="256" t="s">
        <v>145</v>
      </c>
      <c r="F5" s="257" t="s">
        <v>146</v>
      </c>
      <c r="G5" s="258" t="s">
        <v>147</v>
      </c>
      <c r="H5" s="256" t="s">
        <v>145</v>
      </c>
      <c r="I5" s="257" t="s">
        <v>146</v>
      </c>
      <c r="J5" s="258" t="s">
        <v>147</v>
      </c>
      <c r="K5" s="256" t="s">
        <v>145</v>
      </c>
      <c r="L5" s="257" t="s">
        <v>146</v>
      </c>
      <c r="M5" s="258" t="s">
        <v>147</v>
      </c>
      <c r="N5" s="256" t="s">
        <v>145</v>
      </c>
      <c r="O5" s="257" t="s">
        <v>146</v>
      </c>
      <c r="P5" s="258" t="s">
        <v>147</v>
      </c>
      <c r="Q5" s="256" t="s">
        <v>145</v>
      </c>
      <c r="R5" s="257" t="s">
        <v>146</v>
      </c>
      <c r="S5" s="258" t="s">
        <v>147</v>
      </c>
    </row>
    <row r="6">
      <c r="A6" s="259"/>
      <c r="B6" s="260"/>
      <c r="C6" s="261"/>
      <c r="D6" s="262"/>
      <c r="E6" s="260"/>
      <c r="F6" s="261"/>
      <c r="G6" s="262"/>
      <c r="H6" s="260"/>
      <c r="I6" s="261"/>
      <c r="J6" s="262"/>
      <c r="K6" s="260"/>
      <c r="L6" s="261"/>
      <c r="M6" s="262"/>
      <c r="N6" s="260"/>
      <c r="O6" s="261"/>
      <c r="P6" s="262"/>
      <c r="Q6" s="260"/>
      <c r="R6" s="261"/>
      <c r="S6" s="262"/>
    </row>
    <row r="7">
      <c r="A7" s="263" t="s">
        <v>148</v>
      </c>
      <c r="B7" s="264"/>
      <c r="C7" s="265"/>
      <c r="D7" s="266">
        <v>-427803.25124020415</v>
      </c>
      <c r="E7" s="267"/>
      <c r="F7" s="265"/>
      <c r="G7" s="268">
        <f>D15</f>
        <v>-428287.7831</v>
      </c>
      <c r="H7" s="267"/>
      <c r="I7" s="265"/>
      <c r="J7" s="402">
        <v>0.0</v>
      </c>
      <c r="K7" s="267"/>
      <c r="L7" s="265"/>
      <c r="M7" s="402" t="str">
        <f>J15</f>
        <v>#DIV/0!</v>
      </c>
      <c r="N7" s="267"/>
      <c r="O7" s="265"/>
      <c r="P7" s="402" t="str">
        <f>M15</f>
        <v>#DIV/0!</v>
      </c>
      <c r="Q7" s="267"/>
      <c r="R7" s="265"/>
      <c r="S7" s="402" t="str">
        <f>P15</f>
        <v>#DIV/0!</v>
      </c>
    </row>
    <row r="8">
      <c r="A8" s="270" t="s">
        <v>145</v>
      </c>
      <c r="B8" s="267">
        <f>C33</f>
        <v>30050</v>
      </c>
      <c r="C8" s="271"/>
      <c r="D8" s="266"/>
      <c r="E8" s="267">
        <f>E33</f>
        <v>0</v>
      </c>
      <c r="F8" s="284"/>
      <c r="G8" s="266"/>
      <c r="H8" s="267">
        <f>G33</f>
        <v>0</v>
      </c>
      <c r="I8" s="284"/>
      <c r="J8" s="266"/>
      <c r="K8" s="267">
        <f>M33</f>
        <v>0</v>
      </c>
      <c r="L8" s="284"/>
      <c r="M8" s="266"/>
      <c r="N8" s="267">
        <f>K33</f>
        <v>0</v>
      </c>
      <c r="O8" s="284"/>
      <c r="P8" s="266"/>
      <c r="Q8" s="267">
        <f>M33</f>
        <v>0</v>
      </c>
      <c r="R8" s="284"/>
      <c r="S8" s="266"/>
    </row>
    <row r="9">
      <c r="A9" s="336" t="s">
        <v>182</v>
      </c>
      <c r="B9" s="273"/>
      <c r="C9" s="274"/>
      <c r="D9" s="275">
        <f>(D7+B8)/1032.5</f>
        <v>-385.2331731</v>
      </c>
      <c r="E9" s="273"/>
      <c r="F9" s="274"/>
      <c r="G9" s="275">
        <f>(G7+E8)/'Lista de precios'!C4</f>
        <v>-403.5691714</v>
      </c>
      <c r="H9" s="273"/>
      <c r="I9" s="274"/>
      <c r="J9" s="275">
        <f>(J7+H8)/'Lista de precios'!E4</f>
        <v>0</v>
      </c>
      <c r="K9" s="273"/>
      <c r="L9" s="274"/>
      <c r="M9" s="275" t="str">
        <f>(M7+K8)/'Lista de precios'!G4</f>
        <v>#DIV/0!</v>
      </c>
      <c r="N9" s="273"/>
      <c r="O9" s="274"/>
      <c r="P9" s="275" t="str">
        <f>(P7+N8)/'Lista de precios'!I4</f>
        <v>#DIV/0!</v>
      </c>
      <c r="Q9" s="273"/>
      <c r="R9" s="274"/>
      <c r="S9" s="275" t="str">
        <f>(S7+Q8)/'Lista de precios'!K4</f>
        <v>#DIV/0!</v>
      </c>
      <c r="T9" s="276"/>
      <c r="U9" s="276"/>
      <c r="V9" s="276"/>
      <c r="W9" s="276"/>
      <c r="X9" s="276"/>
      <c r="Y9" s="276"/>
      <c r="Z9" s="276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</row>
    <row r="10">
      <c r="A10" s="270" t="s">
        <v>151</v>
      </c>
      <c r="B10" s="277"/>
      <c r="C10" s="278"/>
      <c r="D10" s="279">
        <f>D9*'Lista de precios'!C4</f>
        <v>-408828.705</v>
      </c>
      <c r="E10" s="277"/>
      <c r="F10" s="278"/>
      <c r="G10" s="279">
        <f>G9*'Lista de precios'!E4</f>
        <v>-470158.0847</v>
      </c>
      <c r="H10" s="277"/>
      <c r="I10" s="278"/>
      <c r="J10" s="279">
        <f>J9*'Lista de precios'!G4</f>
        <v>0</v>
      </c>
      <c r="K10" s="277"/>
      <c r="L10" s="278"/>
      <c r="M10" s="443" t="str">
        <f>M9*'Lista de precios'!I4</f>
        <v>#DIV/0!</v>
      </c>
      <c r="N10" s="277"/>
      <c r="O10" s="278"/>
      <c r="P10" s="443" t="str">
        <f>P9*'Lista de precios'!K4</f>
        <v>#DIV/0!</v>
      </c>
      <c r="Q10" s="277"/>
      <c r="R10" s="278"/>
      <c r="S10" s="443" t="str">
        <f>S9*'Lista de precios'!M4</f>
        <v>#DIV/0!</v>
      </c>
    </row>
    <row r="11">
      <c r="A11" s="263" t="s">
        <v>152</v>
      </c>
      <c r="B11" s="267"/>
      <c r="C11" s="281">
        <f>B72</f>
        <v>14963.625</v>
      </c>
      <c r="D11" s="266"/>
      <c r="E11" s="267"/>
      <c r="F11" s="364">
        <f>H72</f>
        <v>9809.3</v>
      </c>
      <c r="G11" s="266"/>
      <c r="H11" s="267"/>
      <c r="I11" s="281">
        <f>N72</f>
        <v>0</v>
      </c>
      <c r="J11" s="266"/>
      <c r="K11" s="267"/>
      <c r="L11" s="364">
        <f>T72</f>
        <v>0</v>
      </c>
      <c r="M11" s="266"/>
      <c r="N11" s="267"/>
      <c r="O11" s="364">
        <f>Z72</f>
        <v>0</v>
      </c>
      <c r="P11" s="266"/>
      <c r="Q11" s="267"/>
      <c r="R11" s="364">
        <f>AF72</f>
        <v>0</v>
      </c>
      <c r="S11" s="266"/>
    </row>
    <row r="12">
      <c r="A12" s="282" t="s">
        <v>153</v>
      </c>
      <c r="B12" s="267"/>
      <c r="C12" s="281">
        <f>CULTIVO!D54</f>
        <v>4495.45317</v>
      </c>
      <c r="D12" s="266"/>
      <c r="E12" s="267"/>
      <c r="F12" s="281">
        <f>CULTIVO!G54</f>
        <v>2455.872316</v>
      </c>
      <c r="G12" s="266"/>
      <c r="H12" s="267"/>
      <c r="I12" s="281" t="str">
        <f>CULTIVO!J54</f>
        <v>#DIV/0!</v>
      </c>
      <c r="J12" s="266"/>
      <c r="K12" s="267"/>
      <c r="L12" s="281" t="str">
        <f>CULTIVO!M54</f>
        <v>#DIV/0!</v>
      </c>
      <c r="M12" s="266"/>
      <c r="N12" s="267"/>
      <c r="O12" s="281">
        <f>CULTIVO!P54</f>
        <v>0</v>
      </c>
      <c r="P12" s="266"/>
      <c r="Q12" s="267"/>
      <c r="R12" s="281" t="str">
        <f>CULTIVO!S54</f>
        <v>#DIV/0!</v>
      </c>
      <c r="S12" s="266"/>
    </row>
    <row r="13">
      <c r="A13" s="283" t="s">
        <v>154</v>
      </c>
      <c r="B13" s="267"/>
      <c r="C13" s="281">
        <f>CULTIVO!D79</f>
        <v>0</v>
      </c>
      <c r="D13" s="266"/>
      <c r="E13" s="267"/>
      <c r="F13" s="281">
        <f>CULTIVO!G79</f>
        <v>1820</v>
      </c>
      <c r="G13" s="266"/>
      <c r="H13" s="267"/>
      <c r="I13" s="281">
        <f>CULTIVO!J77</f>
        <v>0</v>
      </c>
      <c r="J13" s="266"/>
      <c r="K13" s="267"/>
      <c r="L13" s="281">
        <f>CULTIVO!M77</f>
        <v>0</v>
      </c>
      <c r="M13" s="266"/>
      <c r="N13" s="267"/>
      <c r="O13" s="281">
        <f>CULTIVO!P77</f>
        <v>0</v>
      </c>
      <c r="P13" s="266"/>
      <c r="Q13" s="267"/>
      <c r="R13" s="281">
        <f>CULTIVO!S77</f>
        <v>0</v>
      </c>
      <c r="S13" s="266"/>
    </row>
    <row r="14">
      <c r="A14" s="286" t="s">
        <v>155</v>
      </c>
      <c r="B14" s="267"/>
      <c r="C14" s="265"/>
      <c r="D14" s="285"/>
      <c r="E14" s="267"/>
      <c r="F14" s="265"/>
      <c r="G14" s="285"/>
      <c r="H14" s="267"/>
      <c r="I14" s="265"/>
      <c r="J14" s="285"/>
      <c r="K14" s="267"/>
      <c r="L14" s="265"/>
      <c r="M14" s="285"/>
      <c r="N14" s="267"/>
      <c r="O14" s="287"/>
      <c r="P14" s="285"/>
      <c r="Q14" s="267"/>
      <c r="R14" s="287"/>
      <c r="S14" s="285"/>
    </row>
    <row r="15">
      <c r="A15" s="263" t="s">
        <v>156</v>
      </c>
      <c r="B15" s="267"/>
      <c r="C15" s="265"/>
      <c r="D15" s="285">
        <f>D10-C11-C12-C13</f>
        <v>-428287.7831</v>
      </c>
      <c r="E15" s="267"/>
      <c r="F15" s="265"/>
      <c r="G15" s="285">
        <f>G10-F11-F12-F13</f>
        <v>-484243.257</v>
      </c>
      <c r="H15" s="267"/>
      <c r="I15" s="265"/>
      <c r="J15" s="285" t="str">
        <f>J10-I11-I12-I13</f>
        <v>#DIV/0!</v>
      </c>
      <c r="K15" s="267"/>
      <c r="L15" s="265"/>
      <c r="M15" s="285" t="str">
        <f>M10-L11-L12-L13</f>
        <v>#DIV/0!</v>
      </c>
      <c r="N15" s="267"/>
      <c r="O15" s="265"/>
      <c r="P15" s="285" t="str">
        <f>P10-O11-O12-O13-O14</f>
        <v>#DIV/0!</v>
      </c>
      <c r="Q15" s="267"/>
      <c r="R15" s="265"/>
      <c r="S15" s="285" t="str">
        <f>S10-R11-R12-R13</f>
        <v>#DIV/0!</v>
      </c>
    </row>
    <row r="16">
      <c r="A16" s="263" t="s">
        <v>157</v>
      </c>
      <c r="B16" s="288"/>
      <c r="C16" s="289"/>
      <c r="D16" s="290">
        <f>D15/'Lista de precios'!C4</f>
        <v>-403.5691714</v>
      </c>
      <c r="E16" s="288"/>
      <c r="F16" s="289"/>
      <c r="G16" s="290">
        <f>G15/'Lista de precios'!E4</f>
        <v>-415.6594481</v>
      </c>
      <c r="H16" s="288"/>
      <c r="I16" s="289"/>
      <c r="J16" s="290" t="str">
        <f>J15/'Lista de precios'!G4</f>
        <v>#DIV/0!</v>
      </c>
      <c r="K16" s="288"/>
      <c r="L16" s="289"/>
      <c r="M16" s="290" t="str">
        <f>M15/'Lista de precios'!I4</f>
        <v>#DIV/0!</v>
      </c>
      <c r="N16" s="288"/>
      <c r="O16" s="289"/>
      <c r="P16" s="290" t="str">
        <f>P15/'Lista de precios'!K4</f>
        <v>#DIV/0!</v>
      </c>
      <c r="Q16" s="288"/>
      <c r="R16" s="289"/>
      <c r="S16" s="290" t="str">
        <f>S15/'Lista de precios'!M4</f>
        <v>#DIV/0!</v>
      </c>
    </row>
    <row r="19" ht="26.25" customHeight="1">
      <c r="A19" s="291" t="s">
        <v>158</v>
      </c>
      <c r="B19" s="292"/>
      <c r="C19" s="293"/>
      <c r="D19" s="98"/>
      <c r="E19" s="98"/>
      <c r="F19" s="98"/>
    </row>
    <row r="20" ht="27.75" customHeight="1">
      <c r="A20" s="294" t="s">
        <v>159</v>
      </c>
      <c r="B20" s="294" t="s">
        <v>160</v>
      </c>
      <c r="C20" s="295" t="s">
        <v>161</v>
      </c>
      <c r="D20" s="296" t="s">
        <v>162</v>
      </c>
      <c r="E20" s="296" t="s">
        <v>163</v>
      </c>
      <c r="F20" s="296" t="s">
        <v>164</v>
      </c>
      <c r="G20" s="296" t="s">
        <v>165</v>
      </c>
      <c r="H20" s="296" t="s">
        <v>166</v>
      </c>
      <c r="I20" s="296" t="s">
        <v>167</v>
      </c>
      <c r="J20" s="296" t="s">
        <v>168</v>
      </c>
      <c r="K20" s="296" t="s">
        <v>169</v>
      </c>
      <c r="L20" s="296" t="s">
        <v>170</v>
      </c>
      <c r="M20" s="296" t="s">
        <v>171</v>
      </c>
      <c r="N20" s="296" t="s">
        <v>172</v>
      </c>
    </row>
    <row r="21">
      <c r="A21" s="151" t="s">
        <v>196</v>
      </c>
      <c r="D21" s="151">
        <v>30050.0</v>
      </c>
      <c r="E21" s="151"/>
      <c r="F21" s="148"/>
      <c r="G21" s="148"/>
      <c r="H21" s="148"/>
      <c r="I21" s="148"/>
      <c r="J21" s="148"/>
      <c r="K21" s="148"/>
      <c r="L21" s="148"/>
      <c r="M21" s="148"/>
      <c r="N21" s="148"/>
    </row>
    <row r="22">
      <c r="A22" s="151"/>
      <c r="B22" s="151"/>
      <c r="C22" s="148"/>
      <c r="D22" s="151"/>
      <c r="E22" s="148"/>
      <c r="F22" s="148"/>
      <c r="G22" s="148"/>
      <c r="H22" s="151"/>
      <c r="I22" s="148"/>
      <c r="J22" s="148"/>
      <c r="K22" s="148"/>
      <c r="L22" s="148"/>
      <c r="M22" s="148"/>
      <c r="N22" s="148"/>
    </row>
    <row r="23">
      <c r="A23" s="151"/>
      <c r="B23" s="151"/>
      <c r="C23" s="148"/>
      <c r="D23" s="148"/>
      <c r="E23" s="148"/>
      <c r="F23" s="148"/>
      <c r="G23" s="148"/>
      <c r="H23" s="148"/>
      <c r="I23" s="148"/>
      <c r="J23" s="148"/>
      <c r="K23" s="148"/>
      <c r="L23" s="151"/>
      <c r="M23" s="148"/>
      <c r="N23" s="148"/>
    </row>
    <row r="24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</row>
    <row r="25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</row>
    <row r="26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</row>
    <row r="27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</row>
    <row r="28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</row>
    <row r="29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</row>
    <row r="30">
      <c r="A30" s="148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</row>
    <row r="31">
      <c r="A31" s="148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</row>
    <row r="32">
      <c r="A32" s="298" t="s">
        <v>177</v>
      </c>
      <c r="B32" s="15"/>
      <c r="C32" s="299">
        <f t="shared" ref="C32:N32" si="1">SUM(C21:C31)</f>
        <v>0</v>
      </c>
      <c r="D32" s="299">
        <f t="shared" si="1"/>
        <v>30050</v>
      </c>
      <c r="E32" s="299">
        <f t="shared" si="1"/>
        <v>0</v>
      </c>
      <c r="F32" s="299">
        <f t="shared" si="1"/>
        <v>0</v>
      </c>
      <c r="G32" s="299">
        <f t="shared" si="1"/>
        <v>0</v>
      </c>
      <c r="H32" s="299">
        <f t="shared" si="1"/>
        <v>0</v>
      </c>
      <c r="I32" s="299">
        <f t="shared" si="1"/>
        <v>0</v>
      </c>
      <c r="J32" s="299">
        <f t="shared" si="1"/>
        <v>0</v>
      </c>
      <c r="K32" s="299">
        <f t="shared" si="1"/>
        <v>0</v>
      </c>
      <c r="L32" s="299">
        <f t="shared" si="1"/>
        <v>0</v>
      </c>
      <c r="M32" s="299">
        <f t="shared" si="1"/>
        <v>0</v>
      </c>
      <c r="N32" s="299">
        <f t="shared" si="1"/>
        <v>0</v>
      </c>
    </row>
    <row r="33">
      <c r="A33" s="300" t="s">
        <v>178</v>
      </c>
      <c r="B33" s="15"/>
      <c r="C33" s="300">
        <f>C32+D32</f>
        <v>30050</v>
      </c>
      <c r="D33" s="15"/>
      <c r="E33" s="300">
        <f>E32+F32</f>
        <v>0</v>
      </c>
      <c r="F33" s="15"/>
      <c r="G33" s="300">
        <f>G32+H32</f>
        <v>0</v>
      </c>
      <c r="H33" s="15"/>
      <c r="I33" s="300">
        <f>I32+J32</f>
        <v>0</v>
      </c>
      <c r="J33" s="15"/>
      <c r="K33" s="300">
        <f>K32+L32</f>
        <v>0</v>
      </c>
      <c r="L33" s="15"/>
      <c r="M33" s="300">
        <f>M32+N32</f>
        <v>0</v>
      </c>
      <c r="N33" s="15"/>
    </row>
    <row r="36" ht="15.75" customHeight="1"/>
    <row r="37" ht="15.75" customHeight="1"/>
    <row r="38" ht="15.75" customHeight="1"/>
    <row r="39" ht="15.75" customHeight="1">
      <c r="A39" s="97" t="s">
        <v>97</v>
      </c>
      <c r="D39" s="98"/>
    </row>
    <row r="40" ht="15.75" customHeight="1">
      <c r="A40" s="99"/>
      <c r="B40" s="301" t="s">
        <v>161</v>
      </c>
      <c r="C40" s="101"/>
      <c r="D40" s="102"/>
      <c r="E40" s="301" t="s">
        <v>162</v>
      </c>
      <c r="F40" s="101"/>
      <c r="G40" s="102"/>
      <c r="H40" s="301" t="s">
        <v>163</v>
      </c>
      <c r="I40" s="101"/>
      <c r="J40" s="102"/>
      <c r="K40" s="301" t="s">
        <v>164</v>
      </c>
      <c r="L40" s="101"/>
      <c r="M40" s="102"/>
      <c r="N40" s="301" t="s">
        <v>165</v>
      </c>
      <c r="O40" s="101"/>
      <c r="P40" s="102"/>
      <c r="Q40" s="301" t="s">
        <v>166</v>
      </c>
      <c r="R40" s="101"/>
      <c r="S40" s="102"/>
      <c r="T40" s="301" t="s">
        <v>167</v>
      </c>
      <c r="U40" s="101"/>
      <c r="V40" s="102"/>
      <c r="W40" s="301" t="s">
        <v>168</v>
      </c>
      <c r="X40" s="101"/>
      <c r="Y40" s="102"/>
      <c r="Z40" s="301" t="s">
        <v>106</v>
      </c>
      <c r="AA40" s="101"/>
      <c r="AB40" s="102"/>
      <c r="AC40" s="301" t="s">
        <v>107</v>
      </c>
      <c r="AD40" s="101"/>
      <c r="AE40" s="102"/>
      <c r="AF40" s="301" t="s">
        <v>108</v>
      </c>
      <c r="AG40" s="101"/>
      <c r="AH40" s="102"/>
      <c r="AI40" s="301" t="s">
        <v>109</v>
      </c>
      <c r="AJ40" s="101"/>
      <c r="AK40" s="102"/>
    </row>
    <row r="41" ht="15.75" customHeight="1">
      <c r="A41" s="109" t="s">
        <v>110</v>
      </c>
      <c r="B41" s="110" t="s">
        <v>111</v>
      </c>
      <c r="C41" s="111" t="s">
        <v>112</v>
      </c>
      <c r="D41" s="112" t="s">
        <v>113</v>
      </c>
      <c r="E41" s="110" t="s">
        <v>111</v>
      </c>
      <c r="F41" s="111" t="s">
        <v>112</v>
      </c>
      <c r="G41" s="112" t="s">
        <v>113</v>
      </c>
      <c r="H41" s="110" t="s">
        <v>111</v>
      </c>
      <c r="I41" s="111" t="s">
        <v>112</v>
      </c>
      <c r="J41" s="112" t="s">
        <v>113</v>
      </c>
      <c r="K41" s="110" t="s">
        <v>111</v>
      </c>
      <c r="L41" s="111" t="s">
        <v>112</v>
      </c>
      <c r="M41" s="112" t="s">
        <v>113</v>
      </c>
      <c r="N41" s="110" t="s">
        <v>111</v>
      </c>
      <c r="O41" s="111" t="s">
        <v>112</v>
      </c>
      <c r="P41" s="112" t="s">
        <v>113</v>
      </c>
      <c r="Q41" s="110" t="s">
        <v>111</v>
      </c>
      <c r="R41" s="111" t="s">
        <v>112</v>
      </c>
      <c r="S41" s="112" t="s">
        <v>113</v>
      </c>
      <c r="T41" s="110" t="s">
        <v>111</v>
      </c>
      <c r="U41" s="111" t="s">
        <v>112</v>
      </c>
      <c r="V41" s="112" t="s">
        <v>113</v>
      </c>
      <c r="W41" s="110" t="s">
        <v>111</v>
      </c>
      <c r="X41" s="111" t="s">
        <v>112</v>
      </c>
      <c r="Y41" s="112" t="s">
        <v>113</v>
      </c>
      <c r="Z41" s="110" t="s">
        <v>111</v>
      </c>
      <c r="AA41" s="111" t="s">
        <v>112</v>
      </c>
      <c r="AB41" s="112" t="s">
        <v>113</v>
      </c>
      <c r="AC41" s="110" t="s">
        <v>111</v>
      </c>
      <c r="AD41" s="111" t="s">
        <v>112</v>
      </c>
      <c r="AE41" s="112" t="s">
        <v>113</v>
      </c>
      <c r="AF41" s="110" t="s">
        <v>111</v>
      </c>
      <c r="AG41" s="111" t="s">
        <v>112</v>
      </c>
      <c r="AH41" s="112" t="s">
        <v>113</v>
      </c>
      <c r="AI41" s="110" t="s">
        <v>111</v>
      </c>
      <c r="AJ41" s="111" t="s">
        <v>112</v>
      </c>
      <c r="AK41" s="112" t="s">
        <v>113</v>
      </c>
    </row>
    <row r="42" ht="15.75" customHeight="1">
      <c r="A42" s="109"/>
      <c r="B42" s="116"/>
      <c r="C42" s="117"/>
      <c r="D42" s="118"/>
      <c r="E42" s="119"/>
      <c r="F42" s="120"/>
      <c r="G42" s="121"/>
      <c r="H42" s="116"/>
      <c r="I42" s="117"/>
      <c r="J42" s="118"/>
      <c r="K42" s="119"/>
      <c r="L42" s="120"/>
      <c r="M42" s="121"/>
      <c r="N42" s="116"/>
      <c r="O42" s="117"/>
      <c r="P42" s="118"/>
      <c r="Q42" s="119"/>
      <c r="R42" s="120"/>
      <c r="S42" s="121"/>
      <c r="T42" s="116"/>
      <c r="U42" s="117"/>
      <c r="V42" s="118"/>
      <c r="W42" s="119"/>
      <c r="X42" s="120"/>
      <c r="Y42" s="121"/>
      <c r="Z42" s="116"/>
      <c r="AA42" s="117"/>
      <c r="AB42" s="118"/>
      <c r="AC42" s="119"/>
      <c r="AD42" s="120"/>
      <c r="AE42" s="121"/>
      <c r="AF42" s="116"/>
      <c r="AG42" s="117"/>
      <c r="AH42" s="118"/>
      <c r="AI42" s="119"/>
      <c r="AJ42" s="120"/>
      <c r="AK42" s="121"/>
    </row>
    <row r="43" ht="15.75" customHeight="1">
      <c r="A43" s="125" t="s">
        <v>18</v>
      </c>
      <c r="B43" s="126"/>
      <c r="C43" s="127">
        <f>'Lista de precios'!C7</f>
        <v>1114.3125</v>
      </c>
      <c r="D43" s="128">
        <f t="shared" ref="D43:D70" si="2">B43*C43</f>
        <v>0</v>
      </c>
      <c r="E43" s="129"/>
      <c r="F43" s="127">
        <f t="shared" ref="F43:F70" si="3">C43</f>
        <v>1114.3125</v>
      </c>
      <c r="G43" s="128">
        <f t="shared" ref="G43:G70" si="4">F43*E43</f>
        <v>0</v>
      </c>
      <c r="H43" s="126"/>
      <c r="I43" s="127">
        <f>'Lista de precios'!E7</f>
        <v>1223.25</v>
      </c>
      <c r="J43" s="128">
        <f t="shared" ref="J43:J70" si="5">H43*I43</f>
        <v>0</v>
      </c>
      <c r="K43" s="126"/>
      <c r="L43" s="127">
        <f t="shared" ref="L43:L70" si="6">I43</f>
        <v>1223.25</v>
      </c>
      <c r="M43" s="128">
        <f t="shared" ref="M43:M70" si="7">L43*K43</f>
        <v>0</v>
      </c>
      <c r="N43" s="126"/>
      <c r="O43" s="127">
        <f>'Lista de precios'!G7</f>
        <v>0</v>
      </c>
      <c r="P43" s="128">
        <f t="shared" ref="P43:P66" si="8">N43*O43</f>
        <v>0</v>
      </c>
      <c r="Q43" s="126"/>
      <c r="R43" s="127">
        <f t="shared" ref="R43:R66" si="9">O43</f>
        <v>0</v>
      </c>
      <c r="S43" s="128">
        <f t="shared" ref="S43:S66" si="10">R43*Q43</f>
        <v>0</v>
      </c>
      <c r="T43" s="126"/>
      <c r="U43" s="127">
        <f>'Lista de precios'!I7</f>
        <v>0</v>
      </c>
      <c r="V43" s="128">
        <f t="shared" ref="V43:V66" si="11">T43*U43</f>
        <v>0</v>
      </c>
      <c r="W43" s="126"/>
      <c r="X43" s="127">
        <f t="shared" ref="X43:X66" si="12">U43</f>
        <v>0</v>
      </c>
      <c r="Y43" s="128">
        <f t="shared" ref="Y43:Y66" si="13">X43*W43</f>
        <v>0</v>
      </c>
      <c r="Z43" s="126"/>
      <c r="AA43" s="127">
        <f>'Lista de precios'!K7</f>
        <v>0</v>
      </c>
      <c r="AB43" s="128">
        <f t="shared" ref="AB43:AB66" si="14">Z43*AA43</f>
        <v>0</v>
      </c>
      <c r="AC43" s="126"/>
      <c r="AD43" s="127">
        <f t="shared" ref="AD43:AD65" si="15">AA43</f>
        <v>0</v>
      </c>
      <c r="AE43" s="128">
        <f t="shared" ref="AE43:AE66" si="16">AD43*AC43</f>
        <v>0</v>
      </c>
      <c r="AF43" s="126"/>
      <c r="AG43" s="127">
        <f>'Lista de precios'!M7</f>
        <v>0</v>
      </c>
      <c r="AH43" s="128">
        <f t="shared" ref="AH43:AH66" si="17">AF43*AG43</f>
        <v>0</v>
      </c>
      <c r="AI43" s="126"/>
      <c r="AJ43" s="127">
        <f t="shared" ref="AJ43:AJ66" si="18">AG43</f>
        <v>0</v>
      </c>
      <c r="AK43" s="128">
        <f t="shared" ref="AK43:AK66" si="19">AJ43*AI43</f>
        <v>0</v>
      </c>
    </row>
    <row r="44" ht="15.75" customHeight="1">
      <c r="A44" s="125" t="s">
        <v>19</v>
      </c>
      <c r="B44" s="126"/>
      <c r="C44" s="127">
        <f>'Lista de precios'!C8</f>
        <v>1231.05</v>
      </c>
      <c r="D44" s="128">
        <f t="shared" si="2"/>
        <v>0</v>
      </c>
      <c r="E44" s="126"/>
      <c r="F44" s="127">
        <f t="shared" si="3"/>
        <v>1231.05</v>
      </c>
      <c r="G44" s="128">
        <f t="shared" si="4"/>
        <v>0</v>
      </c>
      <c r="H44" s="126"/>
      <c r="I44" s="127">
        <f>'Lista de precios'!E8</f>
        <v>1351.4</v>
      </c>
      <c r="J44" s="128">
        <f t="shared" si="5"/>
        <v>0</v>
      </c>
      <c r="K44" s="126"/>
      <c r="L44" s="127">
        <f t="shared" si="6"/>
        <v>1351.4</v>
      </c>
      <c r="M44" s="128">
        <f t="shared" si="7"/>
        <v>0</v>
      </c>
      <c r="N44" s="126"/>
      <c r="O44" s="127">
        <f>'Lista de precios'!G8</f>
        <v>0</v>
      </c>
      <c r="P44" s="128">
        <f t="shared" si="8"/>
        <v>0</v>
      </c>
      <c r="Q44" s="126"/>
      <c r="R44" s="127">
        <f t="shared" si="9"/>
        <v>0</v>
      </c>
      <c r="S44" s="128">
        <f t="shared" si="10"/>
        <v>0</v>
      </c>
      <c r="T44" s="126"/>
      <c r="U44" s="127">
        <f>'Lista de precios'!I8</f>
        <v>0</v>
      </c>
      <c r="V44" s="128">
        <f t="shared" si="11"/>
        <v>0</v>
      </c>
      <c r="W44" s="126"/>
      <c r="X44" s="127">
        <f t="shared" si="12"/>
        <v>0</v>
      </c>
      <c r="Y44" s="128">
        <f t="shared" si="13"/>
        <v>0</v>
      </c>
      <c r="Z44" s="129"/>
      <c r="AA44" s="127">
        <f>'Lista de precios'!K8</f>
        <v>0</v>
      </c>
      <c r="AB44" s="128">
        <f t="shared" si="14"/>
        <v>0</v>
      </c>
      <c r="AC44" s="126"/>
      <c r="AD44" s="127">
        <f t="shared" si="15"/>
        <v>0</v>
      </c>
      <c r="AE44" s="128">
        <f t="shared" si="16"/>
        <v>0</v>
      </c>
      <c r="AF44" s="129"/>
      <c r="AG44" s="127">
        <f>'Lista de precios'!M8</f>
        <v>0</v>
      </c>
      <c r="AH44" s="128">
        <f t="shared" si="17"/>
        <v>0</v>
      </c>
      <c r="AI44" s="126"/>
      <c r="AJ44" s="127">
        <f t="shared" si="18"/>
        <v>0</v>
      </c>
      <c r="AK44" s="128">
        <f t="shared" si="19"/>
        <v>0</v>
      </c>
    </row>
    <row r="45" ht="15.75" customHeight="1">
      <c r="A45" s="125" t="s">
        <v>20</v>
      </c>
      <c r="B45" s="126"/>
      <c r="C45" s="127">
        <f>'Lista de precios'!C9</f>
        <v>1273.5</v>
      </c>
      <c r="D45" s="128">
        <f t="shared" si="2"/>
        <v>0</v>
      </c>
      <c r="E45" s="126"/>
      <c r="F45" s="127">
        <f t="shared" si="3"/>
        <v>1273.5</v>
      </c>
      <c r="G45" s="128">
        <f t="shared" si="4"/>
        <v>0</v>
      </c>
      <c r="H45" s="129"/>
      <c r="I45" s="127">
        <f>'Lista de precios'!E9</f>
        <v>1398</v>
      </c>
      <c r="J45" s="128">
        <f t="shared" si="5"/>
        <v>0</v>
      </c>
      <c r="K45" s="126"/>
      <c r="L45" s="127">
        <f t="shared" si="6"/>
        <v>1398</v>
      </c>
      <c r="M45" s="128">
        <f t="shared" si="7"/>
        <v>0</v>
      </c>
      <c r="N45" s="126"/>
      <c r="O45" s="127">
        <f>'Lista de precios'!G9</f>
        <v>0</v>
      </c>
      <c r="P45" s="128">
        <f t="shared" si="8"/>
        <v>0</v>
      </c>
      <c r="Q45" s="126"/>
      <c r="R45" s="127">
        <f t="shared" si="9"/>
        <v>0</v>
      </c>
      <c r="S45" s="128">
        <f t="shared" si="10"/>
        <v>0</v>
      </c>
      <c r="T45" s="126"/>
      <c r="U45" s="127">
        <f>'Lista de precios'!I9</f>
        <v>0</v>
      </c>
      <c r="V45" s="128">
        <f t="shared" si="11"/>
        <v>0</v>
      </c>
      <c r="W45" s="126"/>
      <c r="X45" s="127">
        <f t="shared" si="12"/>
        <v>0</v>
      </c>
      <c r="Y45" s="128">
        <f t="shared" si="13"/>
        <v>0</v>
      </c>
      <c r="Z45" s="126"/>
      <c r="AA45" s="127">
        <f>'Lista de precios'!K9</f>
        <v>0</v>
      </c>
      <c r="AB45" s="128">
        <f t="shared" si="14"/>
        <v>0</v>
      </c>
      <c r="AC45" s="126"/>
      <c r="AD45" s="127">
        <f t="shared" si="15"/>
        <v>0</v>
      </c>
      <c r="AE45" s="128">
        <f t="shared" si="16"/>
        <v>0</v>
      </c>
      <c r="AF45" s="126"/>
      <c r="AG45" s="127">
        <f>'Lista de precios'!M9</f>
        <v>0</v>
      </c>
      <c r="AH45" s="128">
        <f t="shared" si="17"/>
        <v>0</v>
      </c>
      <c r="AI45" s="129"/>
      <c r="AJ45" s="127">
        <f t="shared" si="18"/>
        <v>0</v>
      </c>
      <c r="AK45" s="128">
        <f t="shared" si="19"/>
        <v>0</v>
      </c>
    </row>
    <row r="46" ht="15.75" customHeight="1">
      <c r="A46" s="125" t="s">
        <v>21</v>
      </c>
      <c r="B46" s="129"/>
      <c r="C46" s="127">
        <f>'Lista de precios'!C10</f>
        <v>4775.625</v>
      </c>
      <c r="D46" s="128">
        <f t="shared" si="2"/>
        <v>0</v>
      </c>
      <c r="E46" s="126"/>
      <c r="F46" s="127">
        <f t="shared" si="3"/>
        <v>4775.625</v>
      </c>
      <c r="G46" s="128">
        <f t="shared" si="4"/>
        <v>0</v>
      </c>
      <c r="H46" s="129"/>
      <c r="I46" s="127">
        <f>'Lista de precios'!E10</f>
        <v>5242.5</v>
      </c>
      <c r="J46" s="128">
        <f t="shared" si="5"/>
        <v>0</v>
      </c>
      <c r="K46" s="129"/>
      <c r="L46" s="127">
        <f t="shared" si="6"/>
        <v>5242.5</v>
      </c>
      <c r="M46" s="128">
        <f t="shared" si="7"/>
        <v>0</v>
      </c>
      <c r="N46" s="126"/>
      <c r="O46" s="127">
        <f>'Lista de precios'!G10</f>
        <v>0</v>
      </c>
      <c r="P46" s="128">
        <f t="shared" si="8"/>
        <v>0</v>
      </c>
      <c r="Q46" s="126"/>
      <c r="R46" s="127">
        <f t="shared" si="9"/>
        <v>0</v>
      </c>
      <c r="S46" s="128">
        <f t="shared" si="10"/>
        <v>0</v>
      </c>
      <c r="T46" s="129"/>
      <c r="U46" s="127">
        <f>'Lista de precios'!I10</f>
        <v>0</v>
      </c>
      <c r="V46" s="128">
        <f t="shared" si="11"/>
        <v>0</v>
      </c>
      <c r="W46" s="129"/>
      <c r="X46" s="127">
        <f t="shared" si="12"/>
        <v>0</v>
      </c>
      <c r="Y46" s="128">
        <f t="shared" si="13"/>
        <v>0</v>
      </c>
      <c r="Z46" s="129"/>
      <c r="AA46" s="127">
        <f>'Lista de precios'!K10</f>
        <v>0</v>
      </c>
      <c r="AB46" s="128">
        <f t="shared" si="14"/>
        <v>0</v>
      </c>
      <c r="AC46" s="129"/>
      <c r="AD46" s="127">
        <f t="shared" si="15"/>
        <v>0</v>
      </c>
      <c r="AE46" s="128">
        <f t="shared" si="16"/>
        <v>0</v>
      </c>
      <c r="AF46" s="129"/>
      <c r="AG46" s="127">
        <f>'Lista de precios'!M10</f>
        <v>0</v>
      </c>
      <c r="AH46" s="128">
        <f t="shared" si="17"/>
        <v>0</v>
      </c>
      <c r="AI46" s="129"/>
      <c r="AJ46" s="127">
        <f t="shared" si="18"/>
        <v>0</v>
      </c>
      <c r="AK46" s="128">
        <f t="shared" si="19"/>
        <v>0</v>
      </c>
    </row>
    <row r="47" ht="15.75" customHeight="1">
      <c r="A47" s="125" t="s">
        <v>22</v>
      </c>
      <c r="B47" s="129"/>
      <c r="C47" s="127">
        <f>'Lista de precios'!C11</f>
        <v>4775.625</v>
      </c>
      <c r="D47" s="137">
        <f t="shared" si="2"/>
        <v>0</v>
      </c>
      <c r="E47" s="139"/>
      <c r="F47" s="127">
        <f t="shared" si="3"/>
        <v>4775.625</v>
      </c>
      <c r="G47" s="128">
        <f t="shared" si="4"/>
        <v>0</v>
      </c>
      <c r="H47" s="126"/>
      <c r="I47" s="127">
        <f>'Lista de precios'!E11</f>
        <v>5242.5</v>
      </c>
      <c r="J47" s="137">
        <f t="shared" si="5"/>
        <v>0</v>
      </c>
      <c r="K47" s="139"/>
      <c r="L47" s="127">
        <f t="shared" si="6"/>
        <v>5242.5</v>
      </c>
      <c r="M47" s="128">
        <f t="shared" si="7"/>
        <v>0</v>
      </c>
      <c r="N47" s="129"/>
      <c r="O47" s="127">
        <f>'Lista de precios'!G11</f>
        <v>0</v>
      </c>
      <c r="P47" s="137">
        <f t="shared" si="8"/>
        <v>0</v>
      </c>
      <c r="Q47" s="139"/>
      <c r="R47" s="127">
        <f t="shared" si="9"/>
        <v>0</v>
      </c>
      <c r="S47" s="128">
        <f t="shared" si="10"/>
        <v>0</v>
      </c>
      <c r="T47" s="129"/>
      <c r="U47" s="127">
        <f>'Lista de precios'!I11</f>
        <v>0</v>
      </c>
      <c r="V47" s="137">
        <f t="shared" si="11"/>
        <v>0</v>
      </c>
      <c r="W47" s="138"/>
      <c r="X47" s="127">
        <f t="shared" si="12"/>
        <v>0</v>
      </c>
      <c r="Y47" s="128">
        <f t="shared" si="13"/>
        <v>0</v>
      </c>
      <c r="Z47" s="129"/>
      <c r="AA47" s="127">
        <f>'Lista de precios'!K11</f>
        <v>0</v>
      </c>
      <c r="AB47" s="137">
        <f t="shared" si="14"/>
        <v>0</v>
      </c>
      <c r="AC47" s="138"/>
      <c r="AD47" s="127">
        <f t="shared" si="15"/>
        <v>0</v>
      </c>
      <c r="AE47" s="128">
        <f t="shared" si="16"/>
        <v>0</v>
      </c>
      <c r="AF47" s="129"/>
      <c r="AG47" s="127">
        <f>'Lista de precios'!M11</f>
        <v>0</v>
      </c>
      <c r="AH47" s="137">
        <f t="shared" si="17"/>
        <v>0</v>
      </c>
      <c r="AI47" s="138"/>
      <c r="AJ47" s="127">
        <f t="shared" si="18"/>
        <v>0</v>
      </c>
      <c r="AK47" s="128">
        <f t="shared" si="19"/>
        <v>0</v>
      </c>
    </row>
    <row r="48" ht="15.75" customHeight="1">
      <c r="A48" s="125" t="s">
        <v>23</v>
      </c>
      <c r="B48" s="129">
        <v>3.0</v>
      </c>
      <c r="C48" s="127">
        <f>'Lista de precios'!C12</f>
        <v>4987.875</v>
      </c>
      <c r="D48" s="137">
        <f t="shared" si="2"/>
        <v>14963.625</v>
      </c>
      <c r="E48" s="139"/>
      <c r="F48" s="127">
        <f t="shared" si="3"/>
        <v>4987.875</v>
      </c>
      <c r="G48" s="128">
        <f t="shared" si="4"/>
        <v>0</v>
      </c>
      <c r="H48" s="126"/>
      <c r="I48" s="127">
        <f>'Lista de precios'!E12</f>
        <v>5475.5</v>
      </c>
      <c r="J48" s="137">
        <f t="shared" si="5"/>
        <v>0</v>
      </c>
      <c r="K48" s="138">
        <v>1.0</v>
      </c>
      <c r="L48" s="127">
        <f t="shared" si="6"/>
        <v>5475.5</v>
      </c>
      <c r="M48" s="128">
        <f t="shared" si="7"/>
        <v>5475.5</v>
      </c>
      <c r="N48" s="126"/>
      <c r="O48" s="127">
        <f>'Lista de precios'!G12</f>
        <v>0</v>
      </c>
      <c r="P48" s="137">
        <f t="shared" si="8"/>
        <v>0</v>
      </c>
      <c r="Q48" s="139"/>
      <c r="R48" s="127">
        <f t="shared" si="9"/>
        <v>0</v>
      </c>
      <c r="S48" s="128">
        <f t="shared" si="10"/>
        <v>0</v>
      </c>
      <c r="T48" s="129"/>
      <c r="U48" s="127">
        <f>'Lista de precios'!I12</f>
        <v>0</v>
      </c>
      <c r="V48" s="137">
        <f t="shared" si="11"/>
        <v>0</v>
      </c>
      <c r="W48" s="139"/>
      <c r="X48" s="127">
        <f t="shared" si="12"/>
        <v>0</v>
      </c>
      <c r="Y48" s="128">
        <f t="shared" si="13"/>
        <v>0</v>
      </c>
      <c r="Z48" s="129"/>
      <c r="AA48" s="127">
        <f>'Lista de precios'!K12</f>
        <v>0</v>
      </c>
      <c r="AB48" s="137">
        <f t="shared" si="14"/>
        <v>0</v>
      </c>
      <c r="AC48" s="138"/>
      <c r="AD48" s="127">
        <f t="shared" si="15"/>
        <v>0</v>
      </c>
      <c r="AE48" s="128">
        <f t="shared" si="16"/>
        <v>0</v>
      </c>
      <c r="AF48" s="129"/>
      <c r="AG48" s="127">
        <f>'Lista de precios'!M12</f>
        <v>0</v>
      </c>
      <c r="AH48" s="137">
        <f t="shared" si="17"/>
        <v>0</v>
      </c>
      <c r="AI48" s="138"/>
      <c r="AJ48" s="127">
        <f t="shared" si="18"/>
        <v>0</v>
      </c>
      <c r="AK48" s="128">
        <f t="shared" si="19"/>
        <v>0</v>
      </c>
    </row>
    <row r="49" ht="15.75" customHeight="1">
      <c r="A49" s="125" t="s">
        <v>24</v>
      </c>
      <c r="B49" s="126"/>
      <c r="C49" s="127">
        <f>'Lista de precios'!C13</f>
        <v>477.5625</v>
      </c>
      <c r="D49" s="137">
        <f t="shared" si="2"/>
        <v>0</v>
      </c>
      <c r="E49" s="139"/>
      <c r="F49" s="127">
        <f t="shared" si="3"/>
        <v>477.5625</v>
      </c>
      <c r="G49" s="128">
        <f t="shared" si="4"/>
        <v>0</v>
      </c>
      <c r="H49" s="126"/>
      <c r="I49" s="127">
        <f>'Lista de precios'!E13</f>
        <v>524.25</v>
      </c>
      <c r="J49" s="137">
        <f t="shared" si="5"/>
        <v>0</v>
      </c>
      <c r="K49" s="139"/>
      <c r="L49" s="127">
        <f t="shared" si="6"/>
        <v>524.25</v>
      </c>
      <c r="M49" s="128">
        <f t="shared" si="7"/>
        <v>0</v>
      </c>
      <c r="N49" s="126"/>
      <c r="O49" s="127">
        <f>'Lista de precios'!G13</f>
        <v>0</v>
      </c>
      <c r="P49" s="137">
        <f t="shared" si="8"/>
        <v>0</v>
      </c>
      <c r="Q49" s="139"/>
      <c r="R49" s="127">
        <f t="shared" si="9"/>
        <v>0</v>
      </c>
      <c r="S49" s="128">
        <f t="shared" si="10"/>
        <v>0</v>
      </c>
      <c r="T49" s="126"/>
      <c r="U49" s="127">
        <f>'Lista de precios'!I13</f>
        <v>0</v>
      </c>
      <c r="V49" s="137">
        <f t="shared" si="11"/>
        <v>0</v>
      </c>
      <c r="W49" s="139"/>
      <c r="X49" s="127">
        <f t="shared" si="12"/>
        <v>0</v>
      </c>
      <c r="Y49" s="128">
        <f t="shared" si="13"/>
        <v>0</v>
      </c>
      <c r="Z49" s="126"/>
      <c r="AA49" s="127">
        <f>'Lista de precios'!K13</f>
        <v>0</v>
      </c>
      <c r="AB49" s="137">
        <f t="shared" si="14"/>
        <v>0</v>
      </c>
      <c r="AC49" s="138"/>
      <c r="AD49" s="127">
        <f t="shared" si="15"/>
        <v>0</v>
      </c>
      <c r="AE49" s="128">
        <f t="shared" si="16"/>
        <v>0</v>
      </c>
      <c r="AF49" s="126"/>
      <c r="AG49" s="127">
        <f>'Lista de precios'!M13</f>
        <v>0</v>
      </c>
      <c r="AH49" s="137">
        <f t="shared" si="17"/>
        <v>0</v>
      </c>
      <c r="AI49" s="138"/>
      <c r="AJ49" s="127">
        <f t="shared" si="18"/>
        <v>0</v>
      </c>
      <c r="AK49" s="128">
        <f t="shared" si="19"/>
        <v>0</v>
      </c>
    </row>
    <row r="50" ht="15.75" customHeight="1">
      <c r="A50" s="125" t="s">
        <v>25</v>
      </c>
      <c r="B50" s="126"/>
      <c r="C50" s="127">
        <f>'Lista de precios'!C14</f>
        <v>742.875</v>
      </c>
      <c r="D50" s="137">
        <f t="shared" si="2"/>
        <v>0</v>
      </c>
      <c r="E50" s="139"/>
      <c r="F50" s="127">
        <f t="shared" si="3"/>
        <v>742.875</v>
      </c>
      <c r="G50" s="128">
        <f t="shared" si="4"/>
        <v>0</v>
      </c>
      <c r="H50" s="129"/>
      <c r="I50" s="127">
        <f>'Lista de precios'!E14</f>
        <v>815.5</v>
      </c>
      <c r="J50" s="137">
        <f t="shared" si="5"/>
        <v>0</v>
      </c>
      <c r="K50" s="139"/>
      <c r="L50" s="127">
        <f t="shared" si="6"/>
        <v>815.5</v>
      </c>
      <c r="M50" s="128">
        <f t="shared" si="7"/>
        <v>0</v>
      </c>
      <c r="N50" s="126"/>
      <c r="O50" s="127">
        <f>'Lista de precios'!G14</f>
        <v>0</v>
      </c>
      <c r="P50" s="137">
        <f t="shared" si="8"/>
        <v>0</v>
      </c>
      <c r="Q50" s="138"/>
      <c r="R50" s="127">
        <f t="shared" si="9"/>
        <v>0</v>
      </c>
      <c r="S50" s="128">
        <f t="shared" si="10"/>
        <v>0</v>
      </c>
      <c r="T50" s="129"/>
      <c r="U50" s="127">
        <f>'Lista de precios'!I14</f>
        <v>0</v>
      </c>
      <c r="V50" s="137">
        <f t="shared" si="11"/>
        <v>0</v>
      </c>
      <c r="W50" s="138"/>
      <c r="X50" s="127">
        <f t="shared" si="12"/>
        <v>0</v>
      </c>
      <c r="Y50" s="128">
        <f t="shared" si="13"/>
        <v>0</v>
      </c>
      <c r="Z50" s="129"/>
      <c r="AA50" s="127">
        <f>'Lista de precios'!K14</f>
        <v>0</v>
      </c>
      <c r="AB50" s="137">
        <f t="shared" si="14"/>
        <v>0</v>
      </c>
      <c r="AC50" s="138"/>
      <c r="AD50" s="127">
        <f t="shared" si="15"/>
        <v>0</v>
      </c>
      <c r="AE50" s="128">
        <f t="shared" si="16"/>
        <v>0</v>
      </c>
      <c r="AF50" s="129"/>
      <c r="AG50" s="127">
        <f>'Lista de precios'!M14</f>
        <v>0</v>
      </c>
      <c r="AH50" s="137">
        <f t="shared" si="17"/>
        <v>0</v>
      </c>
      <c r="AI50" s="138"/>
      <c r="AJ50" s="127">
        <f t="shared" si="18"/>
        <v>0</v>
      </c>
      <c r="AK50" s="128">
        <f t="shared" si="19"/>
        <v>0</v>
      </c>
    </row>
    <row r="51" ht="15.75" customHeight="1">
      <c r="A51" s="125" t="s">
        <v>26</v>
      </c>
      <c r="B51" s="126"/>
      <c r="C51" s="127">
        <f>'Lista de precios'!C15</f>
        <v>2207.4</v>
      </c>
      <c r="D51" s="137">
        <f t="shared" si="2"/>
        <v>0</v>
      </c>
      <c r="E51" s="139"/>
      <c r="F51" s="127">
        <f t="shared" si="3"/>
        <v>2207.4</v>
      </c>
      <c r="G51" s="128">
        <f t="shared" si="4"/>
        <v>0</v>
      </c>
      <c r="H51" s="126"/>
      <c r="I51" s="127">
        <f>'Lista de precios'!E15</f>
        <v>2423.2</v>
      </c>
      <c r="J51" s="137">
        <f t="shared" si="5"/>
        <v>0</v>
      </c>
      <c r="K51" s="139"/>
      <c r="L51" s="127">
        <f t="shared" si="6"/>
        <v>2423.2</v>
      </c>
      <c r="M51" s="128">
        <f t="shared" si="7"/>
        <v>0</v>
      </c>
      <c r="N51" s="126"/>
      <c r="O51" s="127">
        <f>'Lista de precios'!G15</f>
        <v>0</v>
      </c>
      <c r="P51" s="137">
        <f t="shared" si="8"/>
        <v>0</v>
      </c>
      <c r="Q51" s="139"/>
      <c r="R51" s="127">
        <f t="shared" si="9"/>
        <v>0</v>
      </c>
      <c r="S51" s="128">
        <f t="shared" si="10"/>
        <v>0</v>
      </c>
      <c r="T51" s="126"/>
      <c r="U51" s="127">
        <f>'Lista de precios'!I15</f>
        <v>0</v>
      </c>
      <c r="V51" s="137">
        <f t="shared" si="11"/>
        <v>0</v>
      </c>
      <c r="W51" s="139"/>
      <c r="X51" s="127">
        <f t="shared" si="12"/>
        <v>0</v>
      </c>
      <c r="Y51" s="128">
        <f t="shared" si="13"/>
        <v>0</v>
      </c>
      <c r="Z51" s="126"/>
      <c r="AA51" s="127">
        <f>'Lista de precios'!K15</f>
        <v>0</v>
      </c>
      <c r="AB51" s="137">
        <f t="shared" si="14"/>
        <v>0</v>
      </c>
      <c r="AC51" s="139"/>
      <c r="AD51" s="127">
        <f t="shared" si="15"/>
        <v>0</v>
      </c>
      <c r="AE51" s="128">
        <f t="shared" si="16"/>
        <v>0</v>
      </c>
      <c r="AF51" s="129"/>
      <c r="AG51" s="127">
        <f>'Lista de precios'!M15</f>
        <v>0</v>
      </c>
      <c r="AH51" s="137">
        <f t="shared" si="17"/>
        <v>0</v>
      </c>
      <c r="AI51" s="139"/>
      <c r="AJ51" s="127">
        <f t="shared" si="18"/>
        <v>0</v>
      </c>
      <c r="AK51" s="128">
        <f t="shared" si="19"/>
        <v>0</v>
      </c>
    </row>
    <row r="52" ht="15.75" customHeight="1">
      <c r="A52" s="125" t="s">
        <v>27</v>
      </c>
      <c r="B52" s="126"/>
      <c r="C52" s="127">
        <f>'Lista de precios'!C16</f>
        <v>4733.175</v>
      </c>
      <c r="D52" s="137">
        <f t="shared" si="2"/>
        <v>0</v>
      </c>
      <c r="E52" s="139"/>
      <c r="F52" s="127">
        <f t="shared" si="3"/>
        <v>4733.175</v>
      </c>
      <c r="G52" s="128">
        <f t="shared" si="4"/>
        <v>0</v>
      </c>
      <c r="H52" s="126"/>
      <c r="I52" s="127">
        <f>'Lista de precios'!E16</f>
        <v>5195.9</v>
      </c>
      <c r="J52" s="137">
        <f t="shared" si="5"/>
        <v>0</v>
      </c>
      <c r="K52" s="139"/>
      <c r="L52" s="127">
        <f t="shared" si="6"/>
        <v>5195.9</v>
      </c>
      <c r="M52" s="128">
        <f t="shared" si="7"/>
        <v>0</v>
      </c>
      <c r="N52" s="126"/>
      <c r="O52" s="127">
        <f>'Lista de precios'!G16</f>
        <v>0</v>
      </c>
      <c r="P52" s="137">
        <f t="shared" si="8"/>
        <v>0</v>
      </c>
      <c r="Q52" s="139"/>
      <c r="R52" s="127">
        <f t="shared" si="9"/>
        <v>0</v>
      </c>
      <c r="S52" s="128">
        <f t="shared" si="10"/>
        <v>0</v>
      </c>
      <c r="T52" s="126"/>
      <c r="U52" s="127">
        <f>'Lista de precios'!I16</f>
        <v>0</v>
      </c>
      <c r="V52" s="137">
        <f t="shared" si="11"/>
        <v>0</v>
      </c>
      <c r="W52" s="139"/>
      <c r="X52" s="127">
        <f t="shared" si="12"/>
        <v>0</v>
      </c>
      <c r="Y52" s="128">
        <f t="shared" si="13"/>
        <v>0</v>
      </c>
      <c r="Z52" s="126"/>
      <c r="AA52" s="127">
        <f>'Lista de precios'!K16</f>
        <v>0</v>
      </c>
      <c r="AB52" s="137">
        <f t="shared" si="14"/>
        <v>0</v>
      </c>
      <c r="AC52" s="138"/>
      <c r="AD52" s="127">
        <f t="shared" si="15"/>
        <v>0</v>
      </c>
      <c r="AE52" s="128">
        <f t="shared" si="16"/>
        <v>0</v>
      </c>
      <c r="AF52" s="126"/>
      <c r="AG52" s="127">
        <f>'Lista de precios'!M16</f>
        <v>0</v>
      </c>
      <c r="AH52" s="137">
        <f t="shared" si="17"/>
        <v>0</v>
      </c>
      <c r="AI52" s="138"/>
      <c r="AJ52" s="127">
        <f t="shared" si="18"/>
        <v>0</v>
      </c>
      <c r="AK52" s="128">
        <f t="shared" si="19"/>
        <v>0</v>
      </c>
    </row>
    <row r="53" ht="15.75" customHeight="1">
      <c r="A53" s="125" t="s">
        <v>28</v>
      </c>
      <c r="B53" s="126"/>
      <c r="C53" s="127">
        <f>'Lista de precios'!C17</f>
        <v>742.875</v>
      </c>
      <c r="D53" s="137">
        <f t="shared" si="2"/>
        <v>0</v>
      </c>
      <c r="E53" s="139"/>
      <c r="F53" s="127">
        <f t="shared" si="3"/>
        <v>742.875</v>
      </c>
      <c r="G53" s="128">
        <f t="shared" si="4"/>
        <v>0</v>
      </c>
      <c r="H53" s="126"/>
      <c r="I53" s="127">
        <f>'Lista de precios'!E17</f>
        <v>815.5</v>
      </c>
      <c r="J53" s="137">
        <f t="shared" si="5"/>
        <v>0</v>
      </c>
      <c r="K53" s="139"/>
      <c r="L53" s="127">
        <f t="shared" si="6"/>
        <v>815.5</v>
      </c>
      <c r="M53" s="128">
        <f t="shared" si="7"/>
        <v>0</v>
      </c>
      <c r="N53" s="129"/>
      <c r="O53" s="127">
        <f>'Lista de precios'!G17</f>
        <v>0</v>
      </c>
      <c r="P53" s="137">
        <f t="shared" si="8"/>
        <v>0</v>
      </c>
      <c r="Q53" s="138"/>
      <c r="R53" s="127">
        <f t="shared" si="9"/>
        <v>0</v>
      </c>
      <c r="S53" s="128">
        <f t="shared" si="10"/>
        <v>0</v>
      </c>
      <c r="T53" s="129"/>
      <c r="U53" s="127">
        <f>'Lista de precios'!I17</f>
        <v>0</v>
      </c>
      <c r="V53" s="137">
        <f t="shared" si="11"/>
        <v>0</v>
      </c>
      <c r="W53" s="138"/>
      <c r="X53" s="127">
        <f t="shared" si="12"/>
        <v>0</v>
      </c>
      <c r="Y53" s="128">
        <f t="shared" si="13"/>
        <v>0</v>
      </c>
      <c r="Z53" s="129"/>
      <c r="AA53" s="127">
        <f>'Lista de precios'!K17</f>
        <v>0</v>
      </c>
      <c r="AB53" s="137">
        <f t="shared" si="14"/>
        <v>0</v>
      </c>
      <c r="AC53" s="138"/>
      <c r="AD53" s="127">
        <f t="shared" si="15"/>
        <v>0</v>
      </c>
      <c r="AE53" s="128">
        <f t="shared" si="16"/>
        <v>0</v>
      </c>
      <c r="AF53" s="129"/>
      <c r="AG53" s="127">
        <f>'Lista de precios'!M17</f>
        <v>0</v>
      </c>
      <c r="AH53" s="137">
        <f t="shared" si="17"/>
        <v>0</v>
      </c>
      <c r="AI53" s="138"/>
      <c r="AJ53" s="127">
        <f t="shared" si="18"/>
        <v>0</v>
      </c>
      <c r="AK53" s="128">
        <f t="shared" si="19"/>
        <v>0</v>
      </c>
    </row>
    <row r="54" ht="15.75" customHeight="1">
      <c r="A54" s="125" t="s">
        <v>29</v>
      </c>
      <c r="B54" s="126"/>
      <c r="C54" s="127">
        <f>'Lista de precios'!C18</f>
        <v>3289.875</v>
      </c>
      <c r="D54" s="137">
        <f t="shared" si="2"/>
        <v>0</v>
      </c>
      <c r="E54" s="139"/>
      <c r="F54" s="127">
        <f t="shared" si="3"/>
        <v>3289.875</v>
      </c>
      <c r="G54" s="128">
        <f t="shared" si="4"/>
        <v>0</v>
      </c>
      <c r="H54" s="126"/>
      <c r="I54" s="127">
        <f>'Lista de precios'!E18</f>
        <v>3611.5</v>
      </c>
      <c r="J54" s="137">
        <f t="shared" si="5"/>
        <v>0</v>
      </c>
      <c r="K54" s="139"/>
      <c r="L54" s="127">
        <f t="shared" si="6"/>
        <v>3611.5</v>
      </c>
      <c r="M54" s="128">
        <f t="shared" si="7"/>
        <v>0</v>
      </c>
      <c r="N54" s="126"/>
      <c r="O54" s="127">
        <f>'Lista de precios'!G18</f>
        <v>0</v>
      </c>
      <c r="P54" s="137">
        <f t="shared" si="8"/>
        <v>0</v>
      </c>
      <c r="Q54" s="139"/>
      <c r="R54" s="127">
        <f t="shared" si="9"/>
        <v>0</v>
      </c>
      <c r="S54" s="128">
        <f t="shared" si="10"/>
        <v>0</v>
      </c>
      <c r="T54" s="126"/>
      <c r="U54" s="127">
        <f>'Lista de precios'!I18</f>
        <v>0</v>
      </c>
      <c r="V54" s="137">
        <f t="shared" si="11"/>
        <v>0</v>
      </c>
      <c r="W54" s="139"/>
      <c r="X54" s="127">
        <f t="shared" si="12"/>
        <v>0</v>
      </c>
      <c r="Y54" s="128">
        <f t="shared" si="13"/>
        <v>0</v>
      </c>
      <c r="Z54" s="126"/>
      <c r="AA54" s="127">
        <f>'Lista de precios'!K18</f>
        <v>0</v>
      </c>
      <c r="AB54" s="137">
        <f t="shared" si="14"/>
        <v>0</v>
      </c>
      <c r="AC54" s="138"/>
      <c r="AD54" s="127">
        <f t="shared" si="15"/>
        <v>0</v>
      </c>
      <c r="AE54" s="128">
        <f t="shared" si="16"/>
        <v>0</v>
      </c>
      <c r="AF54" s="126"/>
      <c r="AG54" s="127">
        <f>'Lista de precios'!M18</f>
        <v>0</v>
      </c>
      <c r="AH54" s="137">
        <f t="shared" si="17"/>
        <v>0</v>
      </c>
      <c r="AI54" s="138"/>
      <c r="AJ54" s="127">
        <f t="shared" si="18"/>
        <v>0</v>
      </c>
      <c r="AK54" s="128">
        <f t="shared" si="19"/>
        <v>0</v>
      </c>
    </row>
    <row r="55" ht="15.75" customHeight="1">
      <c r="A55" s="125" t="s">
        <v>30</v>
      </c>
      <c r="B55" s="126"/>
      <c r="C55" s="127">
        <f>'Lista de precios'!C19</f>
        <v>530.625</v>
      </c>
      <c r="D55" s="137">
        <f t="shared" si="2"/>
        <v>0</v>
      </c>
      <c r="E55" s="139"/>
      <c r="F55" s="127">
        <f t="shared" si="3"/>
        <v>530.625</v>
      </c>
      <c r="G55" s="128">
        <f t="shared" si="4"/>
        <v>0</v>
      </c>
      <c r="H55" s="126"/>
      <c r="I55" s="127">
        <f>'Lista de precios'!E19</f>
        <v>582.5</v>
      </c>
      <c r="J55" s="137">
        <f t="shared" si="5"/>
        <v>0</v>
      </c>
      <c r="K55" s="139"/>
      <c r="L55" s="127">
        <f t="shared" si="6"/>
        <v>582.5</v>
      </c>
      <c r="M55" s="128">
        <f t="shared" si="7"/>
        <v>0</v>
      </c>
      <c r="N55" s="126"/>
      <c r="O55" s="127">
        <f>'Lista de precios'!G19</f>
        <v>0</v>
      </c>
      <c r="P55" s="137">
        <f t="shared" si="8"/>
        <v>0</v>
      </c>
      <c r="Q55" s="139"/>
      <c r="R55" s="127">
        <f t="shared" si="9"/>
        <v>0</v>
      </c>
      <c r="S55" s="128">
        <f t="shared" si="10"/>
        <v>0</v>
      </c>
      <c r="T55" s="126"/>
      <c r="U55" s="127">
        <f>'Lista de precios'!I19</f>
        <v>0</v>
      </c>
      <c r="V55" s="137">
        <f t="shared" si="11"/>
        <v>0</v>
      </c>
      <c r="W55" s="139"/>
      <c r="X55" s="127">
        <f t="shared" si="12"/>
        <v>0</v>
      </c>
      <c r="Y55" s="128">
        <f t="shared" si="13"/>
        <v>0</v>
      </c>
      <c r="Z55" s="126"/>
      <c r="AA55" s="127">
        <f>'Lista de precios'!K19</f>
        <v>0</v>
      </c>
      <c r="AB55" s="137">
        <f t="shared" si="14"/>
        <v>0</v>
      </c>
      <c r="AC55" s="139"/>
      <c r="AD55" s="127">
        <f t="shared" si="15"/>
        <v>0</v>
      </c>
      <c r="AE55" s="128">
        <f t="shared" si="16"/>
        <v>0</v>
      </c>
      <c r="AF55" s="126"/>
      <c r="AG55" s="127">
        <f>'Lista de precios'!M19</f>
        <v>0</v>
      </c>
      <c r="AH55" s="137">
        <f t="shared" si="17"/>
        <v>0</v>
      </c>
      <c r="AI55" s="139"/>
      <c r="AJ55" s="127">
        <f t="shared" si="18"/>
        <v>0</v>
      </c>
      <c r="AK55" s="128">
        <f t="shared" si="19"/>
        <v>0</v>
      </c>
    </row>
    <row r="56" ht="15.75" customHeight="1">
      <c r="A56" s="125" t="s">
        <v>31</v>
      </c>
      <c r="B56" s="126"/>
      <c r="C56" s="127">
        <f>'Lista de precios'!C20</f>
        <v>647.3625</v>
      </c>
      <c r="D56" s="137">
        <f t="shared" si="2"/>
        <v>0</v>
      </c>
      <c r="E56" s="139"/>
      <c r="F56" s="127">
        <f t="shared" si="3"/>
        <v>647.3625</v>
      </c>
      <c r="G56" s="128">
        <f t="shared" si="4"/>
        <v>0</v>
      </c>
      <c r="H56" s="126"/>
      <c r="I56" s="127">
        <f>'Lista de precios'!E20</f>
        <v>710.65</v>
      </c>
      <c r="J56" s="137">
        <f t="shared" si="5"/>
        <v>0</v>
      </c>
      <c r="K56" s="139"/>
      <c r="L56" s="127">
        <f t="shared" si="6"/>
        <v>710.65</v>
      </c>
      <c r="M56" s="128">
        <f t="shared" si="7"/>
        <v>0</v>
      </c>
      <c r="N56" s="126"/>
      <c r="O56" s="127">
        <f>'Lista de precios'!G20</f>
        <v>0</v>
      </c>
      <c r="P56" s="137">
        <f t="shared" si="8"/>
        <v>0</v>
      </c>
      <c r="Q56" s="139"/>
      <c r="R56" s="127">
        <f t="shared" si="9"/>
        <v>0</v>
      </c>
      <c r="S56" s="128">
        <f t="shared" si="10"/>
        <v>0</v>
      </c>
      <c r="T56" s="126"/>
      <c r="U56" s="127">
        <f>'Lista de precios'!I20</f>
        <v>0</v>
      </c>
      <c r="V56" s="137">
        <f t="shared" si="11"/>
        <v>0</v>
      </c>
      <c r="W56" s="139"/>
      <c r="X56" s="127">
        <f t="shared" si="12"/>
        <v>0</v>
      </c>
      <c r="Y56" s="128">
        <f t="shared" si="13"/>
        <v>0</v>
      </c>
      <c r="Z56" s="126"/>
      <c r="AA56" s="127">
        <f>'Lista de precios'!K20</f>
        <v>0</v>
      </c>
      <c r="AB56" s="137">
        <f t="shared" si="14"/>
        <v>0</v>
      </c>
      <c r="AC56" s="139"/>
      <c r="AD56" s="127">
        <f t="shared" si="15"/>
        <v>0</v>
      </c>
      <c r="AE56" s="128">
        <f t="shared" si="16"/>
        <v>0</v>
      </c>
      <c r="AF56" s="126"/>
      <c r="AG56" s="127">
        <f>'Lista de precios'!M20</f>
        <v>0</v>
      </c>
      <c r="AH56" s="137">
        <f t="shared" si="17"/>
        <v>0</v>
      </c>
      <c r="AI56" s="139"/>
      <c r="AJ56" s="127">
        <f t="shared" si="18"/>
        <v>0</v>
      </c>
      <c r="AK56" s="128">
        <f t="shared" si="19"/>
        <v>0</v>
      </c>
    </row>
    <row r="57" ht="15.75" customHeight="1">
      <c r="A57" s="125" t="s">
        <v>32</v>
      </c>
      <c r="B57" s="129"/>
      <c r="C57" s="127">
        <f>'Lista de precios'!C21</f>
        <v>4775.625</v>
      </c>
      <c r="D57" s="137">
        <f t="shared" si="2"/>
        <v>0</v>
      </c>
      <c r="E57" s="138"/>
      <c r="F57" s="127">
        <f t="shared" si="3"/>
        <v>4775.625</v>
      </c>
      <c r="G57" s="128">
        <f t="shared" si="4"/>
        <v>0</v>
      </c>
      <c r="H57" s="129"/>
      <c r="I57" s="127">
        <f>'Lista de precios'!E21</f>
        <v>5242.5</v>
      </c>
      <c r="J57" s="137">
        <f t="shared" si="5"/>
        <v>0</v>
      </c>
      <c r="K57" s="138"/>
      <c r="L57" s="127">
        <f t="shared" si="6"/>
        <v>5242.5</v>
      </c>
      <c r="M57" s="128">
        <f t="shared" si="7"/>
        <v>0</v>
      </c>
      <c r="N57" s="129"/>
      <c r="O57" s="127">
        <f>'Lista de precios'!G21</f>
        <v>0</v>
      </c>
      <c r="P57" s="137">
        <f t="shared" si="8"/>
        <v>0</v>
      </c>
      <c r="Q57" s="138"/>
      <c r="R57" s="127">
        <f t="shared" si="9"/>
        <v>0</v>
      </c>
      <c r="S57" s="128">
        <f t="shared" si="10"/>
        <v>0</v>
      </c>
      <c r="T57" s="129"/>
      <c r="U57" s="127">
        <f>'Lista de precios'!I21</f>
        <v>0</v>
      </c>
      <c r="V57" s="137">
        <f t="shared" si="11"/>
        <v>0</v>
      </c>
      <c r="W57" s="138"/>
      <c r="X57" s="127">
        <f t="shared" si="12"/>
        <v>0</v>
      </c>
      <c r="Y57" s="128">
        <f t="shared" si="13"/>
        <v>0</v>
      </c>
      <c r="Z57" s="129"/>
      <c r="AA57" s="127">
        <f>'Lista de precios'!K21</f>
        <v>0</v>
      </c>
      <c r="AB57" s="137">
        <f t="shared" si="14"/>
        <v>0</v>
      </c>
      <c r="AC57" s="138"/>
      <c r="AD57" s="127">
        <f t="shared" si="15"/>
        <v>0</v>
      </c>
      <c r="AE57" s="128">
        <f t="shared" si="16"/>
        <v>0</v>
      </c>
      <c r="AF57" s="129"/>
      <c r="AG57" s="127">
        <f>'Lista de precios'!M21</f>
        <v>0</v>
      </c>
      <c r="AH57" s="137">
        <f t="shared" si="17"/>
        <v>0</v>
      </c>
      <c r="AI57" s="138"/>
      <c r="AJ57" s="127">
        <f t="shared" si="18"/>
        <v>0</v>
      </c>
      <c r="AK57" s="128">
        <f t="shared" si="19"/>
        <v>0</v>
      </c>
    </row>
    <row r="58" ht="15.75" customHeight="1">
      <c r="A58" s="125" t="s">
        <v>33</v>
      </c>
      <c r="B58" s="129"/>
      <c r="C58" s="127">
        <f>'Lista de precios'!C22</f>
        <v>4775.625</v>
      </c>
      <c r="D58" s="137">
        <f t="shared" si="2"/>
        <v>0</v>
      </c>
      <c r="E58" s="138"/>
      <c r="F58" s="127">
        <f t="shared" si="3"/>
        <v>4775.625</v>
      </c>
      <c r="G58" s="128">
        <f t="shared" si="4"/>
        <v>0</v>
      </c>
      <c r="H58" s="129"/>
      <c r="I58" s="127">
        <f>'Lista de precios'!E22</f>
        <v>5242.5</v>
      </c>
      <c r="J58" s="137">
        <f t="shared" si="5"/>
        <v>0</v>
      </c>
      <c r="K58" s="138"/>
      <c r="L58" s="127">
        <f t="shared" si="6"/>
        <v>5242.5</v>
      </c>
      <c r="M58" s="128">
        <f t="shared" si="7"/>
        <v>0</v>
      </c>
      <c r="N58" s="129"/>
      <c r="O58" s="127">
        <f>'Lista de precios'!G22</f>
        <v>0</v>
      </c>
      <c r="P58" s="137">
        <f t="shared" si="8"/>
        <v>0</v>
      </c>
      <c r="Q58" s="138"/>
      <c r="R58" s="127">
        <f t="shared" si="9"/>
        <v>0</v>
      </c>
      <c r="S58" s="128">
        <f t="shared" si="10"/>
        <v>0</v>
      </c>
      <c r="T58" s="129"/>
      <c r="U58" s="127">
        <f>'Lista de precios'!I22</f>
        <v>0</v>
      </c>
      <c r="V58" s="137">
        <f t="shared" si="11"/>
        <v>0</v>
      </c>
      <c r="W58" s="138"/>
      <c r="X58" s="127">
        <f t="shared" si="12"/>
        <v>0</v>
      </c>
      <c r="Y58" s="128">
        <f t="shared" si="13"/>
        <v>0</v>
      </c>
      <c r="Z58" s="129"/>
      <c r="AA58" s="127">
        <f>'Lista de precios'!K22</f>
        <v>0</v>
      </c>
      <c r="AB58" s="137">
        <f t="shared" si="14"/>
        <v>0</v>
      </c>
      <c r="AC58" s="138"/>
      <c r="AD58" s="127">
        <f t="shared" si="15"/>
        <v>0</v>
      </c>
      <c r="AE58" s="128">
        <f t="shared" si="16"/>
        <v>0</v>
      </c>
      <c r="AF58" s="129"/>
      <c r="AG58" s="127">
        <f>'Lista de precios'!M22</f>
        <v>0</v>
      </c>
      <c r="AH58" s="137">
        <f t="shared" si="17"/>
        <v>0</v>
      </c>
      <c r="AI58" s="138"/>
      <c r="AJ58" s="127">
        <f t="shared" si="18"/>
        <v>0</v>
      </c>
      <c r="AK58" s="128">
        <f t="shared" si="19"/>
        <v>0</v>
      </c>
    </row>
    <row r="59" ht="15.75" customHeight="1">
      <c r="A59" s="125" t="s">
        <v>34</v>
      </c>
      <c r="B59" s="126"/>
      <c r="C59" s="127">
        <f>'Lista de precios'!C23</f>
        <v>4775.625</v>
      </c>
      <c r="D59" s="137">
        <f t="shared" si="2"/>
        <v>0</v>
      </c>
      <c r="E59" s="139"/>
      <c r="F59" s="127">
        <f t="shared" si="3"/>
        <v>4775.625</v>
      </c>
      <c r="G59" s="128">
        <f t="shared" si="4"/>
        <v>0</v>
      </c>
      <c r="H59" s="126"/>
      <c r="I59" s="127">
        <f>'Lista de precios'!E23</f>
        <v>5242.5</v>
      </c>
      <c r="J59" s="137">
        <f t="shared" si="5"/>
        <v>0</v>
      </c>
      <c r="K59" s="139"/>
      <c r="L59" s="127">
        <f t="shared" si="6"/>
        <v>5242.5</v>
      </c>
      <c r="M59" s="128">
        <f t="shared" si="7"/>
        <v>0</v>
      </c>
      <c r="N59" s="126"/>
      <c r="O59" s="127">
        <f>'Lista de precios'!G23</f>
        <v>0</v>
      </c>
      <c r="P59" s="137">
        <f t="shared" si="8"/>
        <v>0</v>
      </c>
      <c r="Q59" s="139"/>
      <c r="R59" s="127">
        <f t="shared" si="9"/>
        <v>0</v>
      </c>
      <c r="S59" s="128">
        <f t="shared" si="10"/>
        <v>0</v>
      </c>
      <c r="T59" s="126"/>
      <c r="U59" s="127">
        <f>'Lista de precios'!I23</f>
        <v>0</v>
      </c>
      <c r="V59" s="137">
        <f t="shared" si="11"/>
        <v>0</v>
      </c>
      <c r="W59" s="139"/>
      <c r="X59" s="127">
        <f t="shared" si="12"/>
        <v>0</v>
      </c>
      <c r="Y59" s="128">
        <f t="shared" si="13"/>
        <v>0</v>
      </c>
      <c r="Z59" s="126"/>
      <c r="AA59" s="127">
        <f>'Lista de precios'!K23</f>
        <v>0</v>
      </c>
      <c r="AB59" s="137">
        <f t="shared" si="14"/>
        <v>0</v>
      </c>
      <c r="AC59" s="139"/>
      <c r="AD59" s="127">
        <f t="shared" si="15"/>
        <v>0</v>
      </c>
      <c r="AE59" s="128">
        <f t="shared" si="16"/>
        <v>0</v>
      </c>
      <c r="AF59" s="126"/>
      <c r="AG59" s="127">
        <f>'Lista de precios'!M23</f>
        <v>0</v>
      </c>
      <c r="AH59" s="137">
        <f t="shared" si="17"/>
        <v>0</v>
      </c>
      <c r="AI59" s="139"/>
      <c r="AJ59" s="127">
        <f t="shared" si="18"/>
        <v>0</v>
      </c>
      <c r="AK59" s="128">
        <f t="shared" si="19"/>
        <v>0</v>
      </c>
    </row>
    <row r="60" ht="15.75" customHeight="1">
      <c r="A60" s="125" t="s">
        <v>35</v>
      </c>
      <c r="B60" s="126"/>
      <c r="C60" s="127">
        <f>'Lista de precios'!C24</f>
        <v>4775.625</v>
      </c>
      <c r="D60" s="137">
        <f t="shared" si="2"/>
        <v>0</v>
      </c>
      <c r="E60" s="139"/>
      <c r="F60" s="127">
        <f t="shared" si="3"/>
        <v>4775.625</v>
      </c>
      <c r="G60" s="128">
        <f t="shared" si="4"/>
        <v>0</v>
      </c>
      <c r="H60" s="126"/>
      <c r="I60" s="127">
        <f>'Lista de precios'!E24</f>
        <v>5242.5</v>
      </c>
      <c r="J60" s="137">
        <f t="shared" si="5"/>
        <v>0</v>
      </c>
      <c r="K60" s="139"/>
      <c r="L60" s="127">
        <f t="shared" si="6"/>
        <v>5242.5</v>
      </c>
      <c r="M60" s="128">
        <f t="shared" si="7"/>
        <v>0</v>
      </c>
      <c r="N60" s="126"/>
      <c r="O60" s="127">
        <f>'Lista de precios'!G24</f>
        <v>0</v>
      </c>
      <c r="P60" s="137">
        <f t="shared" si="8"/>
        <v>0</v>
      </c>
      <c r="Q60" s="139"/>
      <c r="R60" s="127">
        <f t="shared" si="9"/>
        <v>0</v>
      </c>
      <c r="S60" s="128">
        <f t="shared" si="10"/>
        <v>0</v>
      </c>
      <c r="T60" s="126"/>
      <c r="U60" s="127">
        <f>'Lista de precios'!I24</f>
        <v>0</v>
      </c>
      <c r="V60" s="137">
        <f t="shared" si="11"/>
        <v>0</v>
      </c>
      <c r="W60" s="139"/>
      <c r="X60" s="127">
        <f t="shared" si="12"/>
        <v>0</v>
      </c>
      <c r="Y60" s="128">
        <f t="shared" si="13"/>
        <v>0</v>
      </c>
      <c r="Z60" s="126"/>
      <c r="AA60" s="127">
        <f>'Lista de precios'!K24</f>
        <v>0</v>
      </c>
      <c r="AB60" s="137">
        <f t="shared" si="14"/>
        <v>0</v>
      </c>
      <c r="AC60" s="139"/>
      <c r="AD60" s="127">
        <f t="shared" si="15"/>
        <v>0</v>
      </c>
      <c r="AE60" s="128">
        <f t="shared" si="16"/>
        <v>0</v>
      </c>
      <c r="AF60" s="126"/>
      <c r="AG60" s="127">
        <f>'Lista de precios'!M24</f>
        <v>0</v>
      </c>
      <c r="AH60" s="137">
        <f t="shared" si="17"/>
        <v>0</v>
      </c>
      <c r="AI60" s="139"/>
      <c r="AJ60" s="127">
        <f t="shared" si="18"/>
        <v>0</v>
      </c>
      <c r="AK60" s="128">
        <f t="shared" si="19"/>
        <v>0</v>
      </c>
    </row>
    <row r="61" ht="15.75" customHeight="1">
      <c r="A61" s="125" t="s">
        <v>36</v>
      </c>
      <c r="B61" s="129"/>
      <c r="C61" s="127">
        <f>'Lista de precios'!C25</f>
        <v>1379.625</v>
      </c>
      <c r="D61" s="137">
        <f t="shared" si="2"/>
        <v>0</v>
      </c>
      <c r="E61" s="139"/>
      <c r="F61" s="127">
        <f t="shared" si="3"/>
        <v>1379.625</v>
      </c>
      <c r="G61" s="128">
        <f t="shared" si="4"/>
        <v>0</v>
      </c>
      <c r="H61" s="129"/>
      <c r="I61" s="127">
        <f>'Lista de precios'!E25</f>
        <v>1514.5</v>
      </c>
      <c r="J61" s="137">
        <f t="shared" si="5"/>
        <v>0</v>
      </c>
      <c r="K61" s="138">
        <v>1.0</v>
      </c>
      <c r="L61" s="127">
        <f t="shared" si="6"/>
        <v>1514.5</v>
      </c>
      <c r="M61" s="128">
        <f t="shared" si="7"/>
        <v>1514.5</v>
      </c>
      <c r="N61" s="129"/>
      <c r="O61" s="127">
        <f>'Lista de precios'!G25</f>
        <v>0</v>
      </c>
      <c r="P61" s="137">
        <f t="shared" si="8"/>
        <v>0</v>
      </c>
      <c r="Q61" s="139"/>
      <c r="R61" s="127">
        <f t="shared" si="9"/>
        <v>0</v>
      </c>
      <c r="S61" s="128">
        <f t="shared" si="10"/>
        <v>0</v>
      </c>
      <c r="T61" s="129"/>
      <c r="U61" s="127">
        <f>'Lista de precios'!I25</f>
        <v>0</v>
      </c>
      <c r="V61" s="137">
        <f t="shared" si="11"/>
        <v>0</v>
      </c>
      <c r="W61" s="138"/>
      <c r="X61" s="127">
        <f t="shared" si="12"/>
        <v>0</v>
      </c>
      <c r="Y61" s="128">
        <f t="shared" si="13"/>
        <v>0</v>
      </c>
      <c r="Z61" s="129"/>
      <c r="AA61" s="127">
        <f>'Lista de precios'!K25</f>
        <v>0</v>
      </c>
      <c r="AB61" s="137">
        <f t="shared" si="14"/>
        <v>0</v>
      </c>
      <c r="AC61" s="138"/>
      <c r="AD61" s="127">
        <f t="shared" si="15"/>
        <v>0</v>
      </c>
      <c r="AE61" s="128">
        <f t="shared" si="16"/>
        <v>0</v>
      </c>
      <c r="AF61" s="129"/>
      <c r="AG61" s="127">
        <f>'Lista de precios'!M25</f>
        <v>0</v>
      </c>
      <c r="AH61" s="137">
        <f t="shared" si="17"/>
        <v>0</v>
      </c>
      <c r="AI61" s="138"/>
      <c r="AJ61" s="127">
        <f t="shared" si="18"/>
        <v>0</v>
      </c>
      <c r="AK61" s="128">
        <f t="shared" si="19"/>
        <v>0</v>
      </c>
    </row>
    <row r="62" ht="15.75" customHeight="1">
      <c r="A62" s="125" t="s">
        <v>37</v>
      </c>
      <c r="B62" s="126"/>
      <c r="C62" s="127">
        <f>'Lista de precios'!C26</f>
        <v>2568.225</v>
      </c>
      <c r="D62" s="128">
        <f t="shared" si="2"/>
        <v>0</v>
      </c>
      <c r="E62" s="126"/>
      <c r="F62" s="127">
        <f t="shared" si="3"/>
        <v>2568.225</v>
      </c>
      <c r="G62" s="128">
        <f t="shared" si="4"/>
        <v>0</v>
      </c>
      <c r="H62" s="126"/>
      <c r="I62" s="127">
        <f>'Lista de precios'!E26</f>
        <v>2819.3</v>
      </c>
      <c r="J62" s="128">
        <f t="shared" si="5"/>
        <v>0</v>
      </c>
      <c r="K62" s="129">
        <v>1.0</v>
      </c>
      <c r="L62" s="127">
        <f t="shared" si="6"/>
        <v>2819.3</v>
      </c>
      <c r="M62" s="128">
        <f t="shared" si="7"/>
        <v>2819.3</v>
      </c>
      <c r="N62" s="126"/>
      <c r="O62" s="127">
        <f>'Lista de precios'!G26</f>
        <v>0</v>
      </c>
      <c r="P62" s="128">
        <f t="shared" si="8"/>
        <v>0</v>
      </c>
      <c r="Q62" s="126"/>
      <c r="R62" s="127">
        <f t="shared" si="9"/>
        <v>0</v>
      </c>
      <c r="S62" s="128">
        <f t="shared" si="10"/>
        <v>0</v>
      </c>
      <c r="T62" s="129"/>
      <c r="U62" s="127">
        <f>'Lista de precios'!I26</f>
        <v>0</v>
      </c>
      <c r="V62" s="128">
        <f t="shared" si="11"/>
        <v>0</v>
      </c>
      <c r="W62" s="126"/>
      <c r="X62" s="127">
        <f t="shared" si="12"/>
        <v>0</v>
      </c>
      <c r="Y62" s="128">
        <f t="shared" si="13"/>
        <v>0</v>
      </c>
      <c r="Z62" s="129"/>
      <c r="AA62" s="127">
        <f>'Lista de precios'!K26</f>
        <v>0</v>
      </c>
      <c r="AB62" s="128">
        <f t="shared" si="14"/>
        <v>0</v>
      </c>
      <c r="AC62" s="129"/>
      <c r="AD62" s="127">
        <f t="shared" si="15"/>
        <v>0</v>
      </c>
      <c r="AE62" s="128">
        <f t="shared" si="16"/>
        <v>0</v>
      </c>
      <c r="AF62" s="129"/>
      <c r="AG62" s="127">
        <f>'Lista de precios'!M26</f>
        <v>0</v>
      </c>
      <c r="AH62" s="128">
        <f t="shared" si="17"/>
        <v>0</v>
      </c>
      <c r="AI62" s="129"/>
      <c r="AJ62" s="127">
        <f t="shared" si="18"/>
        <v>0</v>
      </c>
      <c r="AK62" s="128">
        <f t="shared" si="19"/>
        <v>0</v>
      </c>
    </row>
    <row r="63" ht="15.75" customHeight="1">
      <c r="A63" s="125" t="s">
        <v>38</v>
      </c>
      <c r="B63" s="126"/>
      <c r="C63" s="127">
        <f>'Lista de precios'!C27</f>
        <v>51258.375</v>
      </c>
      <c r="D63" s="128">
        <f t="shared" si="2"/>
        <v>0</v>
      </c>
      <c r="E63" s="126"/>
      <c r="F63" s="127">
        <f t="shared" si="3"/>
        <v>51258.375</v>
      </c>
      <c r="G63" s="128">
        <f t="shared" si="4"/>
        <v>0</v>
      </c>
      <c r="H63" s="126"/>
      <c r="I63" s="127">
        <f>'Lista de precios'!E27</f>
        <v>56269.5</v>
      </c>
      <c r="J63" s="128">
        <f t="shared" si="5"/>
        <v>0</v>
      </c>
      <c r="K63" s="126"/>
      <c r="L63" s="127">
        <f t="shared" si="6"/>
        <v>56269.5</v>
      </c>
      <c r="M63" s="128">
        <f t="shared" si="7"/>
        <v>0</v>
      </c>
      <c r="N63" s="126"/>
      <c r="O63" s="127">
        <f>'Lista de precios'!G27</f>
        <v>0</v>
      </c>
      <c r="P63" s="128">
        <f t="shared" si="8"/>
        <v>0</v>
      </c>
      <c r="Q63" s="126"/>
      <c r="R63" s="127">
        <f t="shared" si="9"/>
        <v>0</v>
      </c>
      <c r="S63" s="128">
        <f t="shared" si="10"/>
        <v>0</v>
      </c>
      <c r="T63" s="126"/>
      <c r="U63" s="127">
        <f>'Lista de precios'!I27</f>
        <v>0</v>
      </c>
      <c r="V63" s="128">
        <f t="shared" si="11"/>
        <v>0</v>
      </c>
      <c r="W63" s="126"/>
      <c r="X63" s="127">
        <f t="shared" si="12"/>
        <v>0</v>
      </c>
      <c r="Y63" s="128">
        <f t="shared" si="13"/>
        <v>0</v>
      </c>
      <c r="Z63" s="126"/>
      <c r="AA63" s="127">
        <f>'Lista de precios'!K27</f>
        <v>0</v>
      </c>
      <c r="AB63" s="128">
        <f t="shared" si="14"/>
        <v>0</v>
      </c>
      <c r="AC63" s="126"/>
      <c r="AD63" s="127">
        <f t="shared" si="15"/>
        <v>0</v>
      </c>
      <c r="AE63" s="128">
        <f t="shared" si="16"/>
        <v>0</v>
      </c>
      <c r="AF63" s="126"/>
      <c r="AG63" s="127">
        <f>'Lista de precios'!M27</f>
        <v>0</v>
      </c>
      <c r="AH63" s="128">
        <f t="shared" si="17"/>
        <v>0</v>
      </c>
      <c r="AI63" s="126"/>
      <c r="AJ63" s="127">
        <f t="shared" si="18"/>
        <v>0</v>
      </c>
      <c r="AK63" s="128">
        <f t="shared" si="19"/>
        <v>0</v>
      </c>
    </row>
    <row r="64" ht="15.75" customHeight="1">
      <c r="A64" s="125" t="s">
        <v>39</v>
      </c>
      <c r="B64" s="126"/>
      <c r="C64" s="127">
        <f>'Lista de precios'!C28</f>
        <v>700.425</v>
      </c>
      <c r="D64" s="128">
        <f t="shared" si="2"/>
        <v>0</v>
      </c>
      <c r="E64" s="126"/>
      <c r="F64" s="127">
        <f t="shared" si="3"/>
        <v>700.425</v>
      </c>
      <c r="G64" s="128">
        <f t="shared" si="4"/>
        <v>0</v>
      </c>
      <c r="H64" s="126"/>
      <c r="I64" s="127">
        <f>'Lista de precios'!E28</f>
        <v>768.9</v>
      </c>
      <c r="J64" s="128">
        <f t="shared" si="5"/>
        <v>0</v>
      </c>
      <c r="K64" s="126"/>
      <c r="L64" s="127">
        <f t="shared" si="6"/>
        <v>768.9</v>
      </c>
      <c r="M64" s="128">
        <f t="shared" si="7"/>
        <v>0</v>
      </c>
      <c r="N64" s="126"/>
      <c r="O64" s="127">
        <f>'Lista de precios'!G28</f>
        <v>0</v>
      </c>
      <c r="P64" s="128">
        <f t="shared" si="8"/>
        <v>0</v>
      </c>
      <c r="Q64" s="126"/>
      <c r="R64" s="127">
        <f t="shared" si="9"/>
        <v>0</v>
      </c>
      <c r="S64" s="128">
        <f t="shared" si="10"/>
        <v>0</v>
      </c>
      <c r="T64" s="126"/>
      <c r="U64" s="127">
        <f>'Lista de precios'!I28</f>
        <v>0</v>
      </c>
      <c r="V64" s="128">
        <f t="shared" si="11"/>
        <v>0</v>
      </c>
      <c r="W64" s="126"/>
      <c r="X64" s="127">
        <f t="shared" si="12"/>
        <v>0</v>
      </c>
      <c r="Y64" s="128">
        <f t="shared" si="13"/>
        <v>0</v>
      </c>
      <c r="Z64" s="126"/>
      <c r="AA64" s="127">
        <f>'Lista de precios'!K28</f>
        <v>0</v>
      </c>
      <c r="AB64" s="128">
        <f t="shared" si="14"/>
        <v>0</v>
      </c>
      <c r="AC64" s="126"/>
      <c r="AD64" s="127">
        <f t="shared" si="15"/>
        <v>0</v>
      </c>
      <c r="AE64" s="128">
        <f t="shared" si="16"/>
        <v>0</v>
      </c>
      <c r="AF64" s="126"/>
      <c r="AG64" s="127">
        <f>'Lista de precios'!M28</f>
        <v>0</v>
      </c>
      <c r="AH64" s="128">
        <f t="shared" si="17"/>
        <v>0</v>
      </c>
      <c r="AI64" s="126"/>
      <c r="AJ64" s="127">
        <f t="shared" si="18"/>
        <v>0</v>
      </c>
      <c r="AK64" s="128">
        <f t="shared" si="19"/>
        <v>0</v>
      </c>
    </row>
    <row r="65" ht="15.75" customHeight="1">
      <c r="A65" s="125" t="s">
        <v>40</v>
      </c>
      <c r="B65" s="126"/>
      <c r="C65" s="127">
        <f>'Lista de precios'!C29</f>
        <v>26000.625</v>
      </c>
      <c r="D65" s="128">
        <f t="shared" si="2"/>
        <v>0</v>
      </c>
      <c r="E65" s="126"/>
      <c r="F65" s="127">
        <f t="shared" si="3"/>
        <v>26000.625</v>
      </c>
      <c r="G65" s="128">
        <f t="shared" si="4"/>
        <v>0</v>
      </c>
      <c r="H65" s="126"/>
      <c r="I65" s="127">
        <f>'Lista de precios'!E29</f>
        <v>17475</v>
      </c>
      <c r="J65" s="128">
        <f t="shared" si="5"/>
        <v>0</v>
      </c>
      <c r="K65" s="126"/>
      <c r="L65" s="127">
        <f t="shared" si="6"/>
        <v>17475</v>
      </c>
      <c r="M65" s="128">
        <f t="shared" si="7"/>
        <v>0</v>
      </c>
      <c r="N65" s="126"/>
      <c r="O65" s="127">
        <f>'Lista de precios'!G29</f>
        <v>0</v>
      </c>
      <c r="P65" s="128">
        <f t="shared" si="8"/>
        <v>0</v>
      </c>
      <c r="Q65" s="126"/>
      <c r="R65" s="127">
        <f t="shared" si="9"/>
        <v>0</v>
      </c>
      <c r="S65" s="128">
        <f t="shared" si="10"/>
        <v>0</v>
      </c>
      <c r="T65" s="126"/>
      <c r="U65" s="127">
        <f>'Lista de precios'!I29</f>
        <v>0</v>
      </c>
      <c r="V65" s="128">
        <f t="shared" si="11"/>
        <v>0</v>
      </c>
      <c r="W65" s="126"/>
      <c r="X65" s="127">
        <f t="shared" si="12"/>
        <v>0</v>
      </c>
      <c r="Y65" s="128">
        <f t="shared" si="13"/>
        <v>0</v>
      </c>
      <c r="Z65" s="126"/>
      <c r="AA65" s="127">
        <f>'Lista de precios'!K29</f>
        <v>0</v>
      </c>
      <c r="AB65" s="128">
        <f t="shared" si="14"/>
        <v>0</v>
      </c>
      <c r="AC65" s="126"/>
      <c r="AD65" s="127">
        <f t="shared" si="15"/>
        <v>0</v>
      </c>
      <c r="AE65" s="128">
        <f t="shared" si="16"/>
        <v>0</v>
      </c>
      <c r="AF65" s="126"/>
      <c r="AG65" s="127">
        <f>'Lista de precios'!M29</f>
        <v>0</v>
      </c>
      <c r="AH65" s="128">
        <f t="shared" si="17"/>
        <v>0</v>
      </c>
      <c r="AI65" s="126"/>
      <c r="AJ65" s="127">
        <f t="shared" si="18"/>
        <v>0</v>
      </c>
      <c r="AK65" s="128">
        <f t="shared" si="19"/>
        <v>0</v>
      </c>
    </row>
    <row r="66" ht="15.75" customHeight="1">
      <c r="A66" s="437" t="s">
        <v>41</v>
      </c>
      <c r="B66" s="126"/>
      <c r="C66" s="127">
        <f>'Lista de precios'!C30</f>
        <v>711.0375</v>
      </c>
      <c r="D66" s="128">
        <f t="shared" si="2"/>
        <v>0</v>
      </c>
      <c r="E66" s="126"/>
      <c r="F66" s="127">
        <f t="shared" si="3"/>
        <v>711.0375</v>
      </c>
      <c r="G66" s="128">
        <f t="shared" si="4"/>
        <v>0</v>
      </c>
      <c r="H66" s="126"/>
      <c r="I66" s="127">
        <f>'Lista de precios'!E30</f>
        <v>780.55</v>
      </c>
      <c r="J66" s="128">
        <f t="shared" si="5"/>
        <v>0</v>
      </c>
      <c r="K66" s="126"/>
      <c r="L66" s="127">
        <f t="shared" si="6"/>
        <v>780.55</v>
      </c>
      <c r="M66" s="128">
        <f t="shared" si="7"/>
        <v>0</v>
      </c>
      <c r="N66" s="126"/>
      <c r="O66" s="127">
        <f>'Lista de precios'!G30</f>
        <v>0</v>
      </c>
      <c r="P66" s="128">
        <f t="shared" si="8"/>
        <v>0</v>
      </c>
      <c r="Q66" s="126"/>
      <c r="R66" s="127">
        <f t="shared" si="9"/>
        <v>0</v>
      </c>
      <c r="S66" s="128">
        <f t="shared" si="10"/>
        <v>0</v>
      </c>
      <c r="T66" s="126"/>
      <c r="U66" s="127">
        <f>'Lista de precios'!I30</f>
        <v>0</v>
      </c>
      <c r="V66" s="128">
        <f t="shared" si="11"/>
        <v>0</v>
      </c>
      <c r="W66" s="129"/>
      <c r="X66" s="127">
        <f t="shared" si="12"/>
        <v>0</v>
      </c>
      <c r="Y66" s="128">
        <f t="shared" si="13"/>
        <v>0</v>
      </c>
      <c r="Z66" s="126"/>
      <c r="AA66" s="395"/>
      <c r="AB66" s="128">
        <f t="shared" si="14"/>
        <v>0</v>
      </c>
      <c r="AC66" s="129"/>
      <c r="AD66" s="127"/>
      <c r="AE66" s="128">
        <f t="shared" si="16"/>
        <v>0</v>
      </c>
      <c r="AF66" s="129"/>
      <c r="AG66" s="395"/>
      <c r="AH66" s="444">
        <f t="shared" si="17"/>
        <v>0</v>
      </c>
      <c r="AI66" s="129"/>
      <c r="AJ66" s="127" t="str">
        <f t="shared" si="18"/>
        <v/>
      </c>
      <c r="AK66" s="128">
        <f t="shared" si="19"/>
        <v>0</v>
      </c>
    </row>
    <row r="67" ht="15.75" customHeight="1">
      <c r="A67" s="445" t="s">
        <v>42</v>
      </c>
      <c r="B67" s="147"/>
      <c r="C67" s="127">
        <f>'Lista de precios'!C31</f>
        <v>849</v>
      </c>
      <c r="D67" s="128">
        <f t="shared" si="2"/>
        <v>0</v>
      </c>
      <c r="E67" s="147"/>
      <c r="F67" s="127">
        <f t="shared" si="3"/>
        <v>849</v>
      </c>
      <c r="G67" s="128">
        <f t="shared" si="4"/>
        <v>0</v>
      </c>
      <c r="H67" s="147"/>
      <c r="I67" s="127">
        <f>'Lista de precios'!E31</f>
        <v>932</v>
      </c>
      <c r="J67" s="128">
        <f t="shared" si="5"/>
        <v>0</v>
      </c>
      <c r="K67" s="147"/>
      <c r="L67" s="127">
        <f t="shared" si="6"/>
        <v>932</v>
      </c>
      <c r="M67" s="128">
        <f t="shared" si="7"/>
        <v>0</v>
      </c>
      <c r="N67" s="147"/>
      <c r="O67" s="127"/>
      <c r="P67" s="144"/>
      <c r="Q67" s="147"/>
      <c r="R67" s="127"/>
      <c r="S67" s="144"/>
      <c r="T67" s="147"/>
      <c r="U67" s="127"/>
      <c r="V67" s="144"/>
      <c r="W67" s="162"/>
      <c r="X67" s="127"/>
      <c r="Y67" s="144"/>
      <c r="Z67" s="147"/>
      <c r="AA67" s="395"/>
      <c r="AB67" s="144"/>
      <c r="AC67" s="162"/>
      <c r="AD67" s="127"/>
      <c r="AE67" s="144"/>
      <c r="AF67" s="162"/>
      <c r="AG67" s="395"/>
      <c r="AH67" s="167"/>
      <c r="AI67" s="162"/>
      <c r="AJ67" s="127"/>
      <c r="AK67" s="144"/>
    </row>
    <row r="68" ht="15.75" customHeight="1">
      <c r="A68" s="446" t="s">
        <v>43</v>
      </c>
      <c r="B68" s="147"/>
      <c r="C68" s="127">
        <f>'Lista de precios'!C32</f>
        <v>530.625</v>
      </c>
      <c r="D68" s="128">
        <f t="shared" si="2"/>
        <v>0</v>
      </c>
      <c r="E68" s="147"/>
      <c r="F68" s="127">
        <f t="shared" si="3"/>
        <v>530.625</v>
      </c>
      <c r="G68" s="128">
        <f t="shared" si="4"/>
        <v>0</v>
      </c>
      <c r="H68" s="147"/>
      <c r="I68" s="127">
        <f>'Lista de precios'!E32</f>
        <v>582.5</v>
      </c>
      <c r="J68" s="128">
        <f t="shared" si="5"/>
        <v>0</v>
      </c>
      <c r="K68" s="147"/>
      <c r="L68" s="127">
        <f t="shared" si="6"/>
        <v>582.5</v>
      </c>
      <c r="M68" s="128">
        <f t="shared" si="7"/>
        <v>0</v>
      </c>
      <c r="N68" s="147"/>
      <c r="O68" s="127"/>
      <c r="P68" s="144"/>
      <c r="Q68" s="147"/>
      <c r="R68" s="127"/>
      <c r="S68" s="144"/>
      <c r="T68" s="147"/>
      <c r="U68" s="127"/>
      <c r="V68" s="144"/>
      <c r="W68" s="162"/>
      <c r="X68" s="127"/>
      <c r="Y68" s="144"/>
      <c r="Z68" s="147"/>
      <c r="AA68" s="395"/>
      <c r="AB68" s="144"/>
      <c r="AC68" s="162"/>
      <c r="AD68" s="127"/>
      <c r="AE68" s="144"/>
      <c r="AF68" s="162"/>
      <c r="AG68" s="395"/>
      <c r="AH68" s="167"/>
      <c r="AI68" s="162"/>
      <c r="AJ68" s="127"/>
      <c r="AK68" s="144"/>
    </row>
    <row r="69" ht="15.75" customHeight="1">
      <c r="A69" s="445" t="s">
        <v>44</v>
      </c>
      <c r="B69" s="147"/>
      <c r="C69" s="127">
        <f>'Lista de precios'!C33</f>
        <v>1061.25</v>
      </c>
      <c r="D69" s="128">
        <f t="shared" si="2"/>
        <v>0</v>
      </c>
      <c r="E69" s="147"/>
      <c r="F69" s="127">
        <f t="shared" si="3"/>
        <v>1061.25</v>
      </c>
      <c r="G69" s="128">
        <f t="shared" si="4"/>
        <v>0</v>
      </c>
      <c r="H69" s="147"/>
      <c r="I69" s="127">
        <f>'Lista de precios'!E33</f>
        <v>1165</v>
      </c>
      <c r="J69" s="128">
        <f t="shared" si="5"/>
        <v>0</v>
      </c>
      <c r="K69" s="147"/>
      <c r="L69" s="127">
        <f t="shared" si="6"/>
        <v>1165</v>
      </c>
      <c r="M69" s="128">
        <f t="shared" si="7"/>
        <v>0</v>
      </c>
      <c r="N69" s="147"/>
      <c r="O69" s="127"/>
      <c r="P69" s="144"/>
      <c r="Q69" s="147"/>
      <c r="R69" s="127"/>
      <c r="S69" s="144"/>
      <c r="T69" s="147"/>
      <c r="U69" s="127"/>
      <c r="V69" s="144"/>
      <c r="W69" s="162"/>
      <c r="X69" s="127"/>
      <c r="Y69" s="144"/>
      <c r="Z69" s="147"/>
      <c r="AA69" s="395"/>
      <c r="AB69" s="144"/>
      <c r="AC69" s="162"/>
      <c r="AD69" s="127"/>
      <c r="AE69" s="144"/>
      <c r="AF69" s="162"/>
      <c r="AG69" s="395"/>
      <c r="AH69" s="167"/>
      <c r="AI69" s="162"/>
      <c r="AJ69" s="127"/>
      <c r="AK69" s="144"/>
    </row>
    <row r="70" ht="15.75" customHeight="1">
      <c r="A70" s="440" t="s">
        <v>179</v>
      </c>
      <c r="B70" s="147"/>
      <c r="C70" s="127">
        <f>'Lista de precios'!C34</f>
        <v>3576.4125</v>
      </c>
      <c r="D70" s="128">
        <f t="shared" si="2"/>
        <v>0</v>
      </c>
      <c r="E70" s="147"/>
      <c r="F70" s="127">
        <f t="shared" si="3"/>
        <v>3576.4125</v>
      </c>
      <c r="G70" s="128">
        <f t="shared" si="4"/>
        <v>0</v>
      </c>
      <c r="H70" s="147"/>
      <c r="I70" s="127">
        <f>'Lista de precios'!E34</f>
        <v>3926.05</v>
      </c>
      <c r="J70" s="128">
        <f t="shared" si="5"/>
        <v>0</v>
      </c>
      <c r="K70" s="147"/>
      <c r="L70" s="127">
        <f t="shared" si="6"/>
        <v>3926.05</v>
      </c>
      <c r="M70" s="128">
        <f t="shared" si="7"/>
        <v>0</v>
      </c>
      <c r="N70" s="147"/>
      <c r="O70" s="127"/>
      <c r="P70" s="144"/>
      <c r="Q70" s="147"/>
      <c r="R70" s="127"/>
      <c r="S70" s="144"/>
      <c r="T70" s="147"/>
      <c r="U70" s="127"/>
      <c r="V70" s="144"/>
      <c r="W70" s="162"/>
      <c r="X70" s="127"/>
      <c r="Y70" s="144"/>
      <c r="Z70" s="147"/>
      <c r="AA70" s="395"/>
      <c r="AB70" s="144"/>
      <c r="AC70" s="162"/>
      <c r="AD70" s="127"/>
      <c r="AE70" s="144"/>
      <c r="AF70" s="162"/>
      <c r="AG70" s="395"/>
      <c r="AH70" s="167"/>
      <c r="AI70" s="162"/>
      <c r="AJ70" s="127"/>
      <c r="AK70" s="144"/>
    </row>
    <row r="71" ht="15.75" customHeight="1">
      <c r="A71" s="173" t="s">
        <v>127</v>
      </c>
      <c r="B71" s="174"/>
      <c r="C71" s="175"/>
      <c r="D71" s="319">
        <f>SUM(D43:D70)</f>
        <v>14963.625</v>
      </c>
      <c r="E71" s="177"/>
      <c r="F71" s="178"/>
      <c r="G71" s="320">
        <f>SUM(G43:G70)</f>
        <v>0</v>
      </c>
      <c r="H71" s="174"/>
      <c r="I71" s="175"/>
      <c r="J71" s="319">
        <f>SUM(J43:J70)</f>
        <v>0</v>
      </c>
      <c r="K71" s="177"/>
      <c r="L71" s="178"/>
      <c r="M71" s="320">
        <f>SUM(M43:M70)</f>
        <v>9809.3</v>
      </c>
      <c r="N71" s="174"/>
      <c r="O71" s="127">
        <f>'Lista de precios'!G31</f>
        <v>0</v>
      </c>
      <c r="P71" s="319">
        <f>SUM(P43:P66)</f>
        <v>0</v>
      </c>
      <c r="Q71" s="177"/>
      <c r="R71" s="127">
        <f>O71</f>
        <v>0</v>
      </c>
      <c r="S71" s="320">
        <f>SUM(S43:S66)</f>
        <v>0</v>
      </c>
      <c r="T71" s="174"/>
      <c r="U71" s="127">
        <f>'Lista de precios'!M31</f>
        <v>0</v>
      </c>
      <c r="V71" s="319">
        <f>SUM(V43:V66)</f>
        <v>0</v>
      </c>
      <c r="W71" s="177"/>
      <c r="X71" s="127">
        <f>U71</f>
        <v>0</v>
      </c>
      <c r="Y71" s="320">
        <f>SUM(Y43:Y66)</f>
        <v>0</v>
      </c>
      <c r="Z71" s="174"/>
      <c r="AA71" s="127" t="str">
        <f>'Lista de precios'!S31</f>
        <v/>
      </c>
      <c r="AB71" s="319">
        <f>SUM(AB43:AB66)</f>
        <v>0</v>
      </c>
      <c r="AC71" s="177"/>
      <c r="AD71" s="127" t="str">
        <f>AA71</f>
        <v/>
      </c>
      <c r="AE71" s="320">
        <f>SUM(AE43:AE66)</f>
        <v>0</v>
      </c>
      <c r="AF71" s="174"/>
      <c r="AG71" s="127" t="str">
        <f>'Lista de precios'!Y31</f>
        <v/>
      </c>
      <c r="AH71" s="319">
        <f>SUM(AH43:AH66)</f>
        <v>0</v>
      </c>
      <c r="AI71" s="177"/>
      <c r="AJ71" s="127" t="str">
        <f>AG71</f>
        <v/>
      </c>
      <c r="AK71" s="320">
        <f>SUM(AK43:AK66)</f>
        <v>0</v>
      </c>
    </row>
    <row r="72" ht="15.75" customHeight="1">
      <c r="A72" s="181" t="s">
        <v>128</v>
      </c>
      <c r="B72" s="325">
        <f>D71+G71</f>
        <v>14963.625</v>
      </c>
      <c r="C72" s="183"/>
      <c r="D72" s="183"/>
      <c r="E72" s="183"/>
      <c r="F72" s="183"/>
      <c r="G72" s="15"/>
      <c r="H72" s="325">
        <f>J71+M71</f>
        <v>9809.3</v>
      </c>
      <c r="I72" s="183"/>
      <c r="J72" s="183"/>
      <c r="K72" s="183"/>
      <c r="L72" s="183"/>
      <c r="M72" s="15"/>
      <c r="N72" s="325">
        <f>P71+S71</f>
        <v>0</v>
      </c>
      <c r="O72" s="183"/>
      <c r="P72" s="183"/>
      <c r="Q72" s="183"/>
      <c r="R72" s="183"/>
      <c r="S72" s="15"/>
      <c r="T72" s="325">
        <f>V71+Y71</f>
        <v>0</v>
      </c>
      <c r="U72" s="183"/>
      <c r="V72" s="183"/>
      <c r="W72" s="183"/>
      <c r="X72" s="183"/>
      <c r="Y72" s="15"/>
      <c r="Z72" s="325">
        <f>AB71+AE71</f>
        <v>0</v>
      </c>
      <c r="AA72" s="183"/>
      <c r="AB72" s="183"/>
      <c r="AC72" s="183"/>
      <c r="AD72" s="183"/>
      <c r="AE72" s="15"/>
      <c r="AF72" s="325">
        <f>AH71+AK71</f>
        <v>0</v>
      </c>
      <c r="AG72" s="183"/>
      <c r="AH72" s="183"/>
      <c r="AI72" s="183"/>
      <c r="AJ72" s="183"/>
      <c r="AK72" s="15"/>
    </row>
    <row r="73" ht="15.75" customHeight="1"/>
    <row r="74" ht="15.75" customHeight="1"/>
    <row r="75" ht="18.0" customHeight="1"/>
    <row r="76" ht="18.0" customHeight="1"/>
    <row r="77" ht="18.0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T40:V40"/>
    <mergeCell ref="B72:G72"/>
    <mergeCell ref="H72:M72"/>
    <mergeCell ref="N72:S72"/>
    <mergeCell ref="T72:Y72"/>
    <mergeCell ref="Z72:AE72"/>
    <mergeCell ref="AF72:AK72"/>
  </mergeCells>
  <conditionalFormatting sqref="A1:AK1019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401" t="s">
        <v>62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353" t="s">
        <v>144</v>
      </c>
      <c r="B4" s="354" t="s">
        <v>10</v>
      </c>
      <c r="C4" s="104"/>
      <c r="D4" s="105"/>
      <c r="E4" s="354" t="s">
        <v>11</v>
      </c>
      <c r="F4" s="104"/>
      <c r="G4" s="105"/>
      <c r="H4" s="354" t="s">
        <v>12</v>
      </c>
      <c r="I4" s="104"/>
      <c r="J4" s="105"/>
      <c r="K4" s="354" t="s">
        <v>13</v>
      </c>
      <c r="L4" s="104"/>
      <c r="M4" s="105"/>
      <c r="N4" s="354" t="s">
        <v>14</v>
      </c>
      <c r="O4" s="104"/>
      <c r="P4" s="105"/>
      <c r="Q4" s="354" t="s">
        <v>15</v>
      </c>
      <c r="R4" s="104"/>
      <c r="S4" s="105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255"/>
      <c r="B5" s="256" t="s">
        <v>145</v>
      </c>
      <c r="C5" s="356" t="s">
        <v>146</v>
      </c>
      <c r="D5" s="358" t="s">
        <v>147</v>
      </c>
      <c r="E5" s="256" t="s">
        <v>145</v>
      </c>
      <c r="F5" s="356" t="s">
        <v>146</v>
      </c>
      <c r="G5" s="358" t="s">
        <v>147</v>
      </c>
      <c r="H5" s="256" t="s">
        <v>145</v>
      </c>
      <c r="I5" s="356" t="s">
        <v>146</v>
      </c>
      <c r="J5" s="358" t="s">
        <v>147</v>
      </c>
      <c r="K5" s="256" t="s">
        <v>145</v>
      </c>
      <c r="L5" s="356" t="s">
        <v>146</v>
      </c>
      <c r="M5" s="358" t="s">
        <v>147</v>
      </c>
      <c r="N5" s="256" t="s">
        <v>145</v>
      </c>
      <c r="O5" s="356" t="s">
        <v>146</v>
      </c>
      <c r="P5" s="358" t="s">
        <v>147</v>
      </c>
      <c r="Q5" s="256" t="s">
        <v>145</v>
      </c>
      <c r="R5" s="356" t="s">
        <v>146</v>
      </c>
      <c r="S5" s="358" t="s">
        <v>147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9"/>
      <c r="B6" s="260"/>
      <c r="C6" s="261"/>
      <c r="D6" s="262"/>
      <c r="E6" s="260"/>
      <c r="F6" s="261"/>
      <c r="G6" s="262"/>
      <c r="H6" s="260"/>
      <c r="I6" s="261"/>
      <c r="J6" s="262"/>
      <c r="K6" s="260"/>
      <c r="L6" s="261"/>
      <c r="M6" s="262"/>
      <c r="N6" s="260"/>
      <c r="O6" s="261"/>
      <c r="P6" s="262"/>
      <c r="Q6" s="260"/>
      <c r="R6" s="261"/>
      <c r="S6" s="26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359" t="s">
        <v>148</v>
      </c>
      <c r="B7" s="264"/>
      <c r="C7" s="265"/>
      <c r="D7" s="344">
        <v>-261963.39379434768</v>
      </c>
      <c r="E7" s="267"/>
      <c r="F7" s="265"/>
      <c r="G7" s="268">
        <f>D15</f>
        <v>-170511.8012</v>
      </c>
      <c r="H7" s="267"/>
      <c r="I7" s="265"/>
      <c r="J7" s="447">
        <v>0.0</v>
      </c>
      <c r="K7" s="267"/>
      <c r="L7" s="265"/>
      <c r="M7" s="268" t="str">
        <f>J15</f>
        <v>#DIV/0!</v>
      </c>
      <c r="N7" s="267"/>
      <c r="O7" s="265"/>
      <c r="P7" s="268" t="str">
        <f>M15</f>
        <v>#DIV/0!</v>
      </c>
      <c r="Q7" s="267"/>
      <c r="R7" s="265"/>
      <c r="S7" s="403" t="str">
        <f>P15</f>
        <v>#DIV/0!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61" t="s">
        <v>145</v>
      </c>
      <c r="B8" s="267">
        <f>C32</f>
        <v>151054</v>
      </c>
      <c r="C8" s="271"/>
      <c r="D8" s="266"/>
      <c r="E8" s="267">
        <f>E32</f>
        <v>0</v>
      </c>
      <c r="F8" s="271"/>
      <c r="G8" s="266"/>
      <c r="H8" s="267">
        <f>G32</f>
        <v>0</v>
      </c>
      <c r="I8" s="271"/>
      <c r="J8" s="266"/>
      <c r="K8" s="267">
        <f>I32</f>
        <v>0</v>
      </c>
      <c r="L8" s="284"/>
      <c r="M8" s="266"/>
      <c r="N8" s="267">
        <f>K32</f>
        <v>0</v>
      </c>
      <c r="O8" s="284"/>
      <c r="P8" s="266"/>
      <c r="Q8" s="267">
        <f>M32</f>
        <v>0</v>
      </c>
      <c r="R8" s="284"/>
      <c r="S8" s="266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36" t="s">
        <v>182</v>
      </c>
      <c r="B9" s="273"/>
      <c r="C9" s="274"/>
      <c r="D9" s="448">
        <f>(D7+B8)/1032.5</f>
        <v>-107.4182991</v>
      </c>
      <c r="E9" s="273"/>
      <c r="F9" s="274"/>
      <c r="G9" s="275">
        <f>(G7+E8)/'Lista de precios'!C4</f>
        <v>-160.6707196</v>
      </c>
      <c r="H9" s="273"/>
      <c r="I9" s="274"/>
      <c r="J9" s="275">
        <f>(J7+H8)/'Lista de precios'!E4</f>
        <v>0</v>
      </c>
      <c r="K9" s="273"/>
      <c r="L9" s="274"/>
      <c r="M9" s="275" t="str">
        <f>(M7+K8)/'Lista de precios'!G4</f>
        <v>#DIV/0!</v>
      </c>
      <c r="N9" s="273"/>
      <c r="O9" s="274"/>
      <c r="P9" s="275" t="str">
        <f>(P7+N8)/'Lista de precios'!I4</f>
        <v>#DIV/0!</v>
      </c>
      <c r="Q9" s="273"/>
      <c r="R9" s="274"/>
      <c r="S9" s="275" t="str">
        <f>(S7+Q8)/'Lista de precios'!K4</f>
        <v>#DIV/0!</v>
      </c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</row>
    <row r="10">
      <c r="A10" s="270" t="s">
        <v>151</v>
      </c>
      <c r="B10" s="277"/>
      <c r="C10" s="278"/>
      <c r="D10" s="449">
        <f>D9*'Lista de precios'!C4</f>
        <v>-113997.6699</v>
      </c>
      <c r="E10" s="277"/>
      <c r="F10" s="278"/>
      <c r="G10" s="279">
        <f>G9*'Lista de precios'!E4</f>
        <v>-187181.3883</v>
      </c>
      <c r="H10" s="277"/>
      <c r="I10" s="278"/>
      <c r="J10" s="279">
        <f>J9*'Lista de precios'!G4</f>
        <v>0</v>
      </c>
      <c r="K10" s="277"/>
      <c r="L10" s="278"/>
      <c r="M10" s="279" t="str">
        <f>M9*'Lista de precios'!I4</f>
        <v>#DIV/0!</v>
      </c>
      <c r="N10" s="277"/>
      <c r="O10" s="278"/>
      <c r="P10" s="279" t="str">
        <f>P9*'Lista de precios'!K4</f>
        <v>#DIV/0!</v>
      </c>
      <c r="Q10" s="277"/>
      <c r="R10" s="278"/>
      <c r="S10" s="450" t="str">
        <f>S9*'Lista de precios'!M4</f>
        <v>#DIV/0!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>
      <c r="A11" s="359" t="s">
        <v>152</v>
      </c>
      <c r="B11" s="267"/>
      <c r="C11" s="281">
        <f>B71</f>
        <v>43458.1875</v>
      </c>
      <c r="D11" s="266"/>
      <c r="E11" s="267"/>
      <c r="F11" s="281">
        <f>H71</f>
        <v>144774.55</v>
      </c>
      <c r="G11" s="266"/>
      <c r="H11" s="267"/>
      <c r="I11" s="281">
        <f>N71</f>
        <v>0</v>
      </c>
      <c r="J11" s="266"/>
      <c r="K11" s="267"/>
      <c r="L11" s="281">
        <f>T71</f>
        <v>0</v>
      </c>
      <c r="M11" s="266"/>
      <c r="N11" s="267"/>
      <c r="O11" s="281">
        <f>Z71</f>
        <v>0</v>
      </c>
      <c r="P11" s="266"/>
      <c r="Q11" s="267"/>
      <c r="R11" s="281">
        <f>AF71</f>
        <v>0</v>
      </c>
      <c r="S11" s="26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65" t="s">
        <v>153</v>
      </c>
      <c r="B12" s="267"/>
      <c r="C12" s="281">
        <f>CULTIVO!D55</f>
        <v>13055.94378</v>
      </c>
      <c r="D12" s="266"/>
      <c r="E12" s="267"/>
      <c r="F12" s="281">
        <f>'Cálculo con horas de uso'!I9</f>
        <v>6125.13968</v>
      </c>
      <c r="G12" s="266"/>
      <c r="H12" s="267"/>
      <c r="I12" s="281" t="str">
        <f>CULTIVO!J55</f>
        <v>#DIV/0!</v>
      </c>
      <c r="J12" s="266"/>
      <c r="K12" s="267"/>
      <c r="L12" s="281" t="str">
        <f>CULTIVO!M55</f>
        <v>#DIV/0!</v>
      </c>
      <c r="M12" s="266"/>
      <c r="N12" s="267"/>
      <c r="O12" s="281">
        <f>CULTIVO!P55</f>
        <v>0</v>
      </c>
      <c r="P12" s="266"/>
      <c r="Q12" s="267"/>
      <c r="R12" s="281" t="str">
        <f>CULTIVO!S55</f>
        <v>#DIV/0!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283" t="s">
        <v>154</v>
      </c>
      <c r="B13" s="267"/>
      <c r="C13" s="281">
        <f>CULTIVO!D80</f>
        <v>0</v>
      </c>
      <c r="D13" s="266"/>
      <c r="E13" s="267"/>
      <c r="F13" s="281">
        <f>CULTIVO!G80</f>
        <v>1820</v>
      </c>
      <c r="G13" s="266"/>
      <c r="H13" s="267"/>
      <c r="I13" s="364">
        <f>CULTIVO!J80</f>
        <v>0</v>
      </c>
      <c r="J13" s="266"/>
      <c r="K13" s="267"/>
      <c r="L13" s="281">
        <f>CULTIVO!M80</f>
        <v>0</v>
      </c>
      <c r="M13" s="266"/>
      <c r="N13" s="267"/>
      <c r="O13" s="281">
        <f>CULTIVO!P80</f>
        <v>0</v>
      </c>
      <c r="P13" s="266"/>
      <c r="Q13" s="267"/>
      <c r="R13" s="281">
        <f>CULTIVO!S80</f>
        <v>0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6" t="s">
        <v>155</v>
      </c>
      <c r="B14" s="267"/>
      <c r="C14" s="265"/>
      <c r="D14" s="367"/>
      <c r="E14" s="267"/>
      <c r="F14" s="265"/>
      <c r="G14" s="367"/>
      <c r="H14" s="267"/>
      <c r="I14" s="265"/>
      <c r="J14" s="367"/>
      <c r="K14" s="267"/>
      <c r="L14" s="265"/>
      <c r="M14" s="367"/>
      <c r="N14" s="267"/>
      <c r="O14" s="287"/>
      <c r="P14" s="344"/>
      <c r="Q14" s="267"/>
      <c r="R14" s="265"/>
      <c r="S14" s="344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359" t="s">
        <v>156</v>
      </c>
      <c r="B15" s="267"/>
      <c r="C15" s="265"/>
      <c r="D15" s="367">
        <f>D10-C11-C12-C13</f>
        <v>-170511.8012</v>
      </c>
      <c r="E15" s="267"/>
      <c r="F15" s="265"/>
      <c r="G15" s="367">
        <f>G10-F11-F12-F13</f>
        <v>-339901.078</v>
      </c>
      <c r="H15" s="267"/>
      <c r="I15" s="265"/>
      <c r="J15" s="367" t="str">
        <f>J10-I11-I12-I13</f>
        <v>#DIV/0!</v>
      </c>
      <c r="K15" s="267"/>
      <c r="L15" s="265"/>
      <c r="M15" s="367" t="str">
        <f>M7+K8-L11-L12-L13</f>
        <v>#DIV/0!</v>
      </c>
      <c r="N15" s="267"/>
      <c r="O15" s="265"/>
      <c r="P15" s="344" t="str">
        <f>P10-O11-O12-O13-O14</f>
        <v>#DIV/0!</v>
      </c>
      <c r="Q15" s="267"/>
      <c r="R15" s="265"/>
      <c r="S15" s="344" t="str">
        <f>S10-R11-R12-R13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157</v>
      </c>
      <c r="B16" s="369"/>
      <c r="C16" s="370"/>
      <c r="D16" s="451">
        <f>D15/'Lista de precios'!C4</f>
        <v>-160.6707196</v>
      </c>
      <c r="E16" s="369"/>
      <c r="F16" s="370"/>
      <c r="G16" s="290">
        <f>G15/'Lista de precios'!E4</f>
        <v>-291.760582</v>
      </c>
      <c r="H16" s="369"/>
      <c r="I16" s="370"/>
      <c r="J16" s="290" t="str">
        <f>J15/'Lista de precios'!G4</f>
        <v>#DIV/0!</v>
      </c>
      <c r="K16" s="369"/>
      <c r="L16" s="370"/>
      <c r="M16" s="290" t="str">
        <f>M15/'Lista de precios'!I4</f>
        <v>#DIV/0!</v>
      </c>
      <c r="N16" s="369"/>
      <c r="O16" s="370"/>
      <c r="P16" s="290" t="str">
        <f>P15/'Lista de precios'!K4</f>
        <v>#DIV/0!</v>
      </c>
      <c r="Q16" s="369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ht="26.25" customHeight="1">
      <c r="A18" s="373" t="s">
        <v>158</v>
      </c>
      <c r="B18" s="292"/>
      <c r="C18" s="293"/>
      <c r="D18" s="374"/>
      <c r="E18" s="374"/>
      <c r="F18" s="37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27.75" customHeight="1">
      <c r="A19" s="375" t="s">
        <v>159</v>
      </c>
      <c r="B19" s="375" t="s">
        <v>160</v>
      </c>
      <c r="C19" s="376" t="s">
        <v>161</v>
      </c>
      <c r="D19" s="377" t="s">
        <v>162</v>
      </c>
      <c r="E19" s="377" t="s">
        <v>163</v>
      </c>
      <c r="F19" s="377" t="s">
        <v>164</v>
      </c>
      <c r="G19" s="377" t="s">
        <v>165</v>
      </c>
      <c r="H19" s="377" t="s">
        <v>166</v>
      </c>
      <c r="I19" s="377" t="s">
        <v>167</v>
      </c>
      <c r="J19" s="377" t="s">
        <v>168</v>
      </c>
      <c r="K19" s="377" t="s">
        <v>169</v>
      </c>
      <c r="L19" s="377" t="s">
        <v>170</v>
      </c>
      <c r="M19" s="377" t="s">
        <v>171</v>
      </c>
      <c r="N19" s="377" t="s">
        <v>172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297" t="s">
        <v>173</v>
      </c>
      <c r="B20" s="297" t="s">
        <v>174</v>
      </c>
      <c r="C20" s="52"/>
      <c r="D20" s="297">
        <v>151054.0</v>
      </c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>
      <c r="A21" s="151"/>
      <c r="B21" s="151"/>
      <c r="C21" s="78"/>
      <c r="D21" s="78"/>
      <c r="E21" s="78"/>
      <c r="F21" s="78"/>
      <c r="G21" s="78"/>
      <c r="H21" s="297"/>
      <c r="I21" s="78"/>
      <c r="J21" s="78"/>
      <c r="K21" s="78"/>
      <c r="L21" s="78"/>
      <c r="M21" s="78"/>
      <c r="N21" s="7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297"/>
      <c r="B22" s="452"/>
      <c r="C22" s="78"/>
      <c r="D22" s="78"/>
      <c r="E22" s="78"/>
      <c r="F22" s="78"/>
      <c r="G22" s="78"/>
      <c r="H22" s="78"/>
      <c r="I22" s="78"/>
      <c r="J22" s="297"/>
      <c r="K22" s="78"/>
      <c r="L22" s="78"/>
      <c r="M22" s="78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297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297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379" t="s">
        <v>177</v>
      </c>
      <c r="B31" s="15"/>
      <c r="C31" s="380">
        <f t="shared" ref="C31:N31" si="1">SUM(C20:C30)</f>
        <v>0</v>
      </c>
      <c r="D31" s="380">
        <f t="shared" si="1"/>
        <v>151054</v>
      </c>
      <c r="E31" s="380">
        <f t="shared" si="1"/>
        <v>0</v>
      </c>
      <c r="F31" s="380">
        <f t="shared" si="1"/>
        <v>0</v>
      </c>
      <c r="G31" s="380">
        <f t="shared" si="1"/>
        <v>0</v>
      </c>
      <c r="H31" s="380">
        <f t="shared" si="1"/>
        <v>0</v>
      </c>
      <c r="I31" s="380">
        <f t="shared" si="1"/>
        <v>0</v>
      </c>
      <c r="J31" s="380">
        <f t="shared" si="1"/>
        <v>0</v>
      </c>
      <c r="K31" s="380">
        <f t="shared" si="1"/>
        <v>0</v>
      </c>
      <c r="L31" s="380">
        <f t="shared" si="1"/>
        <v>0</v>
      </c>
      <c r="M31" s="380">
        <f t="shared" si="1"/>
        <v>0</v>
      </c>
      <c r="N31" s="380">
        <f t="shared" si="1"/>
        <v>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381" t="s">
        <v>178</v>
      </c>
      <c r="B32" s="15"/>
      <c r="C32" s="381">
        <f>C31+D31</f>
        <v>151054</v>
      </c>
      <c r="D32" s="15"/>
      <c r="E32" s="381">
        <f>E31+F31</f>
        <v>0</v>
      </c>
      <c r="F32" s="15"/>
      <c r="G32" s="381">
        <f>G31+H31</f>
        <v>0</v>
      </c>
      <c r="H32" s="15"/>
      <c r="I32" s="381">
        <f>I31+J31</f>
        <v>0</v>
      </c>
      <c r="J32" s="15"/>
      <c r="K32" s="381">
        <f>K31+L31</f>
        <v>0</v>
      </c>
      <c r="L32" s="15"/>
      <c r="M32" s="381">
        <f>M31+N31</f>
        <v>0</v>
      </c>
      <c r="N32" s="15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382" t="s">
        <v>97</v>
      </c>
      <c r="B38" s="2"/>
      <c r="C38" s="2"/>
      <c r="D38" s="37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383"/>
      <c r="B39" s="384" t="s">
        <v>98</v>
      </c>
      <c r="C39" s="101"/>
      <c r="D39" s="102"/>
      <c r="E39" s="384" t="s">
        <v>99</v>
      </c>
      <c r="F39" s="101"/>
      <c r="G39" s="102"/>
      <c r="H39" s="384" t="s">
        <v>100</v>
      </c>
      <c r="I39" s="101"/>
      <c r="J39" s="102"/>
      <c r="K39" s="384" t="s">
        <v>101</v>
      </c>
      <c r="L39" s="101"/>
      <c r="M39" s="102"/>
      <c r="N39" s="384" t="s">
        <v>102</v>
      </c>
      <c r="O39" s="101"/>
      <c r="P39" s="102"/>
      <c r="Q39" s="384" t="s">
        <v>103</v>
      </c>
      <c r="R39" s="101"/>
      <c r="S39" s="102"/>
      <c r="T39" s="384" t="s">
        <v>104</v>
      </c>
      <c r="U39" s="101"/>
      <c r="V39" s="102"/>
      <c r="W39" s="384" t="s">
        <v>105</v>
      </c>
      <c r="X39" s="101"/>
      <c r="Y39" s="102"/>
      <c r="Z39" s="384" t="s">
        <v>106</v>
      </c>
      <c r="AA39" s="101"/>
      <c r="AB39" s="102"/>
      <c r="AC39" s="384" t="s">
        <v>107</v>
      </c>
      <c r="AD39" s="101"/>
      <c r="AE39" s="102"/>
      <c r="AF39" s="384" t="s">
        <v>108</v>
      </c>
      <c r="AG39" s="101"/>
      <c r="AH39" s="102"/>
      <c r="AI39" s="384" t="s">
        <v>109</v>
      </c>
      <c r="AJ39" s="101"/>
      <c r="AK39" s="102"/>
    </row>
    <row r="40" ht="15.75" customHeight="1">
      <c r="A40" s="385" t="s">
        <v>110</v>
      </c>
      <c r="B40" s="386" t="s">
        <v>111</v>
      </c>
      <c r="C40" s="387" t="s">
        <v>112</v>
      </c>
      <c r="D40" s="387" t="s">
        <v>113</v>
      </c>
      <c r="E40" s="386" t="s">
        <v>111</v>
      </c>
      <c r="F40" s="387" t="s">
        <v>112</v>
      </c>
      <c r="G40" s="387" t="s">
        <v>113</v>
      </c>
      <c r="H40" s="386" t="s">
        <v>111</v>
      </c>
      <c r="I40" s="387" t="s">
        <v>112</v>
      </c>
      <c r="J40" s="387" t="s">
        <v>113</v>
      </c>
      <c r="K40" s="386" t="s">
        <v>111</v>
      </c>
      <c r="L40" s="387" t="s">
        <v>112</v>
      </c>
      <c r="M40" s="387" t="s">
        <v>113</v>
      </c>
      <c r="N40" s="386" t="s">
        <v>111</v>
      </c>
      <c r="O40" s="387" t="s">
        <v>112</v>
      </c>
      <c r="P40" s="387" t="s">
        <v>113</v>
      </c>
      <c r="Q40" s="386" t="s">
        <v>111</v>
      </c>
      <c r="R40" s="387" t="s">
        <v>112</v>
      </c>
      <c r="S40" s="387" t="s">
        <v>113</v>
      </c>
      <c r="T40" s="386" t="s">
        <v>111</v>
      </c>
      <c r="U40" s="387" t="s">
        <v>112</v>
      </c>
      <c r="V40" s="387" t="s">
        <v>113</v>
      </c>
      <c r="W40" s="386" t="s">
        <v>111</v>
      </c>
      <c r="X40" s="387" t="s">
        <v>112</v>
      </c>
      <c r="Y40" s="387" t="s">
        <v>113</v>
      </c>
      <c r="Z40" s="386" t="s">
        <v>111</v>
      </c>
      <c r="AA40" s="387" t="s">
        <v>112</v>
      </c>
      <c r="AB40" s="387" t="s">
        <v>113</v>
      </c>
      <c r="AC40" s="386" t="s">
        <v>111</v>
      </c>
      <c r="AD40" s="387" t="s">
        <v>112</v>
      </c>
      <c r="AE40" s="387" t="s">
        <v>113</v>
      </c>
      <c r="AF40" s="386" t="s">
        <v>111</v>
      </c>
      <c r="AG40" s="387" t="s">
        <v>112</v>
      </c>
      <c r="AH40" s="387" t="s">
        <v>113</v>
      </c>
      <c r="AI40" s="386" t="s">
        <v>111</v>
      </c>
      <c r="AJ40" s="387" t="s">
        <v>112</v>
      </c>
      <c r="AK40" s="387" t="s">
        <v>113</v>
      </c>
    </row>
    <row r="41" ht="15.75" customHeight="1">
      <c r="A41" s="385"/>
      <c r="B41" s="388"/>
      <c r="C41" s="117"/>
      <c r="D41" s="389"/>
      <c r="E41" s="281"/>
      <c r="F41" s="120"/>
      <c r="G41" s="278"/>
      <c r="H41" s="388"/>
      <c r="I41" s="117"/>
      <c r="J41" s="389"/>
      <c r="K41" s="281"/>
      <c r="L41" s="120"/>
      <c r="M41" s="278"/>
      <c r="N41" s="388"/>
      <c r="O41" s="117"/>
      <c r="P41" s="389"/>
      <c r="Q41" s="281"/>
      <c r="R41" s="120"/>
      <c r="S41" s="278"/>
      <c r="T41" s="388"/>
      <c r="U41" s="117"/>
      <c r="V41" s="389"/>
      <c r="W41" s="281"/>
      <c r="X41" s="120"/>
      <c r="Y41" s="278"/>
      <c r="Z41" s="388"/>
      <c r="AA41" s="117"/>
      <c r="AB41" s="389"/>
      <c r="AC41" s="281"/>
      <c r="AD41" s="120"/>
      <c r="AE41" s="278"/>
      <c r="AF41" s="388"/>
      <c r="AG41" s="117"/>
      <c r="AH41" s="389"/>
      <c r="AI41" s="281"/>
      <c r="AJ41" s="120"/>
      <c r="AK41" s="278"/>
    </row>
    <row r="42" ht="15.75" customHeight="1">
      <c r="A42" s="390" t="s">
        <v>18</v>
      </c>
      <c r="B42" s="391"/>
      <c r="C42" s="127">
        <f>'Lista de precios'!C7</f>
        <v>1114.3125</v>
      </c>
      <c r="D42" s="128">
        <f t="shared" ref="D42:D69" si="2">B42*C42</f>
        <v>0</v>
      </c>
      <c r="E42" s="392"/>
      <c r="F42" s="127">
        <f>'Lista de precios'!C7</f>
        <v>1114.3125</v>
      </c>
      <c r="G42" s="128">
        <f t="shared" ref="G42:G69" si="3">F42*E42</f>
        <v>0</v>
      </c>
      <c r="H42" s="392"/>
      <c r="I42" s="127">
        <f>'Lista de precios'!E7</f>
        <v>1223.25</v>
      </c>
      <c r="J42" s="128">
        <f t="shared" ref="J42:J69" si="4">H42*I42</f>
        <v>0</v>
      </c>
      <c r="K42" s="392"/>
      <c r="L42" s="127">
        <f>'Lista de precios'!E7</f>
        <v>1223.25</v>
      </c>
      <c r="M42" s="128">
        <f t="shared" ref="M42:M69" si="5">L42*K42</f>
        <v>0</v>
      </c>
      <c r="N42" s="391"/>
      <c r="O42" s="127">
        <f>'Lista de precios'!G7</f>
        <v>0</v>
      </c>
      <c r="P42" s="128">
        <f t="shared" ref="P42:P64" si="6">N42*O42</f>
        <v>0</v>
      </c>
      <c r="Q42" s="391"/>
      <c r="R42" s="127">
        <f>'Lista de precios'!G7</f>
        <v>0</v>
      </c>
      <c r="S42" s="128">
        <f t="shared" ref="S42:S64" si="7">R42*Q42</f>
        <v>0</v>
      </c>
      <c r="T42" s="392"/>
      <c r="U42" s="127">
        <f>'Lista de precios'!I7</f>
        <v>0</v>
      </c>
      <c r="V42" s="128">
        <f t="shared" ref="V42:V65" si="8">T42*U42</f>
        <v>0</v>
      </c>
      <c r="W42" s="391"/>
      <c r="X42" s="127">
        <f t="shared" ref="X42:X65" si="9">U42</f>
        <v>0</v>
      </c>
      <c r="Y42" s="128">
        <f t="shared" ref="Y42:Y65" si="10">X42*W42</f>
        <v>0</v>
      </c>
      <c r="Z42" s="391"/>
      <c r="AA42" s="127">
        <f>'Lista de precios'!K7</f>
        <v>0</v>
      </c>
      <c r="AB42" s="128">
        <f t="shared" ref="AB42:AB65" si="11">Z42*AA42</f>
        <v>0</v>
      </c>
      <c r="AC42" s="392"/>
      <c r="AD42" s="127">
        <f t="shared" ref="AD42:AD65" si="12">AA42</f>
        <v>0</v>
      </c>
      <c r="AE42" s="128">
        <f t="shared" ref="AE42:AE65" si="13">AD42*AC42</f>
        <v>0</v>
      </c>
      <c r="AF42" s="391"/>
      <c r="AG42" s="127">
        <f>'Lista de precios'!M7</f>
        <v>0</v>
      </c>
      <c r="AH42" s="128">
        <f t="shared" ref="AH42:AH65" si="14">AF42*AG42</f>
        <v>0</v>
      </c>
      <c r="AI42" s="392"/>
      <c r="AJ42" s="127">
        <f t="shared" ref="AJ42:AJ65" si="15">AG42</f>
        <v>0</v>
      </c>
      <c r="AK42" s="128">
        <f t="shared" ref="AK42:AK65" si="16">AJ42*AI42</f>
        <v>0</v>
      </c>
    </row>
    <row r="43" ht="15.75" customHeight="1">
      <c r="A43" s="390" t="s">
        <v>19</v>
      </c>
      <c r="B43" s="391"/>
      <c r="C43" s="127">
        <f>'Lista de precios'!C8</f>
        <v>1231.05</v>
      </c>
      <c r="D43" s="128">
        <f t="shared" si="2"/>
        <v>0</v>
      </c>
      <c r="E43" s="392">
        <v>10.0</v>
      </c>
      <c r="F43" s="127">
        <f>'Lista de precios'!C8</f>
        <v>1231.05</v>
      </c>
      <c r="G43" s="128">
        <f t="shared" si="3"/>
        <v>12310.5</v>
      </c>
      <c r="H43" s="392">
        <v>12.0</v>
      </c>
      <c r="I43" s="127">
        <f>'Lista de precios'!E8</f>
        <v>1351.4</v>
      </c>
      <c r="J43" s="128">
        <f t="shared" si="4"/>
        <v>16216.8</v>
      </c>
      <c r="K43" s="392"/>
      <c r="L43" s="127">
        <f>'Lista de precios'!E8</f>
        <v>1351.4</v>
      </c>
      <c r="M43" s="128">
        <f t="shared" si="5"/>
        <v>0</v>
      </c>
      <c r="N43" s="392"/>
      <c r="O43" s="127">
        <f>'Lista de precios'!G8</f>
        <v>0</v>
      </c>
      <c r="P43" s="128">
        <f t="shared" si="6"/>
        <v>0</v>
      </c>
      <c r="Q43" s="392"/>
      <c r="R43" s="127">
        <f>'Lista de precios'!G8</f>
        <v>0</v>
      </c>
      <c r="S43" s="128">
        <f t="shared" si="7"/>
        <v>0</v>
      </c>
      <c r="T43" s="391"/>
      <c r="U43" s="127">
        <f>'Lista de precios'!I8</f>
        <v>0</v>
      </c>
      <c r="V43" s="128">
        <f t="shared" si="8"/>
        <v>0</v>
      </c>
      <c r="W43" s="391"/>
      <c r="X43" s="127">
        <f t="shared" si="9"/>
        <v>0</v>
      </c>
      <c r="Y43" s="128">
        <f t="shared" si="10"/>
        <v>0</v>
      </c>
      <c r="Z43" s="392"/>
      <c r="AA43" s="127">
        <f>'Lista de precios'!K8</f>
        <v>0</v>
      </c>
      <c r="AB43" s="128">
        <f t="shared" si="11"/>
        <v>0</v>
      </c>
      <c r="AC43" s="392"/>
      <c r="AD43" s="127">
        <f t="shared" si="12"/>
        <v>0</v>
      </c>
      <c r="AE43" s="128">
        <f t="shared" si="13"/>
        <v>0</v>
      </c>
      <c r="AF43" s="392"/>
      <c r="AG43" s="127">
        <f>'Lista de precios'!M8</f>
        <v>0</v>
      </c>
      <c r="AH43" s="128">
        <f t="shared" si="14"/>
        <v>0</v>
      </c>
      <c r="AI43" s="392"/>
      <c r="AJ43" s="127">
        <f t="shared" si="15"/>
        <v>0</v>
      </c>
      <c r="AK43" s="128">
        <f t="shared" si="16"/>
        <v>0</v>
      </c>
    </row>
    <row r="44" ht="15.75" customHeight="1">
      <c r="A44" s="390" t="s">
        <v>20</v>
      </c>
      <c r="B44" s="391"/>
      <c r="C44" s="127">
        <f>'Lista de precios'!C9</f>
        <v>1273.5</v>
      </c>
      <c r="D44" s="128">
        <f t="shared" si="2"/>
        <v>0</v>
      </c>
      <c r="E44" s="391"/>
      <c r="F44" s="127">
        <f>'Lista de precios'!C9</f>
        <v>1273.5</v>
      </c>
      <c r="G44" s="128">
        <f t="shared" si="3"/>
        <v>0</v>
      </c>
      <c r="H44" s="391"/>
      <c r="I44" s="127">
        <f>'Lista de precios'!E9</f>
        <v>1398</v>
      </c>
      <c r="J44" s="128">
        <f t="shared" si="4"/>
        <v>0</v>
      </c>
      <c r="K44" s="392">
        <v>2.0</v>
      </c>
      <c r="L44" s="127">
        <f>'Lista de precios'!E9</f>
        <v>1398</v>
      </c>
      <c r="M44" s="128">
        <f t="shared" si="5"/>
        <v>2796</v>
      </c>
      <c r="N44" s="391"/>
      <c r="O44" s="127">
        <f>'Lista de precios'!G9</f>
        <v>0</v>
      </c>
      <c r="P44" s="128">
        <f t="shared" si="6"/>
        <v>0</v>
      </c>
      <c r="Q44" s="392"/>
      <c r="R44" s="127">
        <f>'Lista de precios'!G9</f>
        <v>0</v>
      </c>
      <c r="S44" s="128">
        <f t="shared" si="7"/>
        <v>0</v>
      </c>
      <c r="T44" s="392"/>
      <c r="U44" s="127">
        <f>'Lista de precios'!I9</f>
        <v>0</v>
      </c>
      <c r="V44" s="128">
        <f t="shared" si="8"/>
        <v>0</v>
      </c>
      <c r="W44" s="391"/>
      <c r="X44" s="127">
        <f t="shared" si="9"/>
        <v>0</v>
      </c>
      <c r="Y44" s="128">
        <f t="shared" si="10"/>
        <v>0</v>
      </c>
      <c r="Z44" s="391"/>
      <c r="AA44" s="127">
        <f>'Lista de precios'!K9</f>
        <v>0</v>
      </c>
      <c r="AB44" s="128">
        <f t="shared" si="11"/>
        <v>0</v>
      </c>
      <c r="AC44" s="391"/>
      <c r="AD44" s="127">
        <f t="shared" si="12"/>
        <v>0</v>
      </c>
      <c r="AE44" s="128">
        <f t="shared" si="13"/>
        <v>0</v>
      </c>
      <c r="AF44" s="392"/>
      <c r="AG44" s="127">
        <f>'Lista de precios'!M9</f>
        <v>0</v>
      </c>
      <c r="AH44" s="128">
        <f t="shared" si="14"/>
        <v>0</v>
      </c>
      <c r="AI44" s="392"/>
      <c r="AJ44" s="127">
        <f t="shared" si="15"/>
        <v>0</v>
      </c>
      <c r="AK44" s="128">
        <f t="shared" si="16"/>
        <v>0</v>
      </c>
    </row>
    <row r="45" ht="15.75" customHeight="1">
      <c r="A45" s="390" t="s">
        <v>21</v>
      </c>
      <c r="B45" s="391"/>
      <c r="C45" s="127">
        <f>'Lista de precios'!C10</f>
        <v>4775.625</v>
      </c>
      <c r="D45" s="128">
        <f t="shared" si="2"/>
        <v>0</v>
      </c>
      <c r="E45" s="391"/>
      <c r="F45" s="127">
        <f>'Lista de precios'!C10</f>
        <v>4775.625</v>
      </c>
      <c r="G45" s="128">
        <f t="shared" si="3"/>
        <v>0</v>
      </c>
      <c r="H45" s="391"/>
      <c r="I45" s="127">
        <f>'Lista de precios'!E10</f>
        <v>5242.5</v>
      </c>
      <c r="J45" s="128">
        <f t="shared" si="4"/>
        <v>0</v>
      </c>
      <c r="K45" s="391"/>
      <c r="L45" s="127">
        <f>'Lista de precios'!E10</f>
        <v>5242.5</v>
      </c>
      <c r="M45" s="128">
        <f t="shared" si="5"/>
        <v>0</v>
      </c>
      <c r="N45" s="391"/>
      <c r="O45" s="127">
        <f>'Lista de precios'!G10</f>
        <v>0</v>
      </c>
      <c r="P45" s="128">
        <f t="shared" si="6"/>
        <v>0</v>
      </c>
      <c r="Q45" s="391"/>
      <c r="R45" s="127">
        <f>'Lista de precios'!G10</f>
        <v>0</v>
      </c>
      <c r="S45" s="128">
        <f t="shared" si="7"/>
        <v>0</v>
      </c>
      <c r="T45" s="391"/>
      <c r="U45" s="127">
        <f>'Lista de precios'!I10</f>
        <v>0</v>
      </c>
      <c r="V45" s="128">
        <f t="shared" si="8"/>
        <v>0</v>
      </c>
      <c r="W45" s="392"/>
      <c r="X45" s="127">
        <f t="shared" si="9"/>
        <v>0</v>
      </c>
      <c r="Y45" s="128">
        <f t="shared" si="10"/>
        <v>0</v>
      </c>
      <c r="Z45" s="391"/>
      <c r="AA45" s="127">
        <f>'Lista de precios'!K10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precios'!M10</f>
        <v>0</v>
      </c>
      <c r="AH45" s="128">
        <f t="shared" si="14"/>
        <v>0</v>
      </c>
      <c r="AI45" s="391"/>
      <c r="AJ45" s="127">
        <f t="shared" si="15"/>
        <v>0</v>
      </c>
      <c r="AK45" s="128">
        <f t="shared" si="16"/>
        <v>0</v>
      </c>
    </row>
    <row r="46" ht="15.75" customHeight="1">
      <c r="A46" s="390" t="s">
        <v>22</v>
      </c>
      <c r="B46" s="391"/>
      <c r="C46" s="127">
        <f>'Lista de precios'!C11</f>
        <v>4775.625</v>
      </c>
      <c r="D46" s="137">
        <f t="shared" si="2"/>
        <v>0</v>
      </c>
      <c r="E46" s="391"/>
      <c r="F46" s="127">
        <f>'Lista de precios'!C11</f>
        <v>4775.625</v>
      </c>
      <c r="G46" s="128">
        <f t="shared" si="3"/>
        <v>0</v>
      </c>
      <c r="H46" s="392">
        <v>1.0</v>
      </c>
      <c r="I46" s="127">
        <f>'Lista de precios'!E11</f>
        <v>5242.5</v>
      </c>
      <c r="J46" s="137">
        <f t="shared" si="4"/>
        <v>5242.5</v>
      </c>
      <c r="K46" s="391"/>
      <c r="L46" s="127">
        <f>'Lista de precios'!E11</f>
        <v>5242.5</v>
      </c>
      <c r="M46" s="128">
        <f t="shared" si="5"/>
        <v>0</v>
      </c>
      <c r="N46" s="391"/>
      <c r="O46" s="127">
        <f>'Lista de precios'!G11</f>
        <v>0</v>
      </c>
      <c r="P46" s="137">
        <f t="shared" si="6"/>
        <v>0</v>
      </c>
      <c r="Q46" s="391"/>
      <c r="R46" s="127">
        <f>'Lista de precios'!G11</f>
        <v>0</v>
      </c>
      <c r="S46" s="128">
        <f t="shared" si="7"/>
        <v>0</v>
      </c>
      <c r="T46" s="391"/>
      <c r="U46" s="127">
        <f>'Lista de precios'!I11</f>
        <v>0</v>
      </c>
      <c r="V46" s="137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precios'!K11</f>
        <v>0</v>
      </c>
      <c r="AB46" s="137">
        <f t="shared" si="11"/>
        <v>0</v>
      </c>
      <c r="AC46" s="391"/>
      <c r="AD46" s="127">
        <f t="shared" si="12"/>
        <v>0</v>
      </c>
      <c r="AE46" s="128">
        <f t="shared" si="13"/>
        <v>0</v>
      </c>
      <c r="AF46" s="391"/>
      <c r="AG46" s="127">
        <f>'Lista de precios'!M11</f>
        <v>0</v>
      </c>
      <c r="AH46" s="137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23</v>
      </c>
      <c r="B47" s="391"/>
      <c r="C47" s="127">
        <f>'Lista de precios'!C12</f>
        <v>4987.875</v>
      </c>
      <c r="D47" s="137">
        <f t="shared" si="2"/>
        <v>0</v>
      </c>
      <c r="E47" s="392"/>
      <c r="F47" s="127">
        <f>'Lista de precios'!C12</f>
        <v>4987.875</v>
      </c>
      <c r="G47" s="128">
        <f t="shared" si="3"/>
        <v>0</v>
      </c>
      <c r="H47" s="391"/>
      <c r="I47" s="127">
        <f>'Lista de precios'!E12</f>
        <v>5475.5</v>
      </c>
      <c r="J47" s="137">
        <f t="shared" si="4"/>
        <v>0</v>
      </c>
      <c r="K47" s="391"/>
      <c r="L47" s="127">
        <f>'Lista de precios'!E12</f>
        <v>5475.5</v>
      </c>
      <c r="M47" s="128">
        <f t="shared" si="5"/>
        <v>0</v>
      </c>
      <c r="N47" s="391"/>
      <c r="O47" s="127">
        <f>'Lista de precios'!G12</f>
        <v>0</v>
      </c>
      <c r="P47" s="137">
        <f t="shared" si="6"/>
        <v>0</v>
      </c>
      <c r="Q47" s="391"/>
      <c r="R47" s="127">
        <f>'Lista de precios'!G12</f>
        <v>0</v>
      </c>
      <c r="S47" s="128">
        <f t="shared" si="7"/>
        <v>0</v>
      </c>
      <c r="T47" s="392"/>
      <c r="U47" s="127">
        <f>'Lista de precios'!I12</f>
        <v>0</v>
      </c>
      <c r="V47" s="137">
        <f t="shared" si="8"/>
        <v>0</v>
      </c>
      <c r="W47" s="391"/>
      <c r="X47" s="127">
        <f t="shared" si="9"/>
        <v>0</v>
      </c>
      <c r="Y47" s="128">
        <f t="shared" si="10"/>
        <v>0</v>
      </c>
      <c r="Z47" s="391"/>
      <c r="AA47" s="127">
        <f>'Lista de precios'!K12</f>
        <v>0</v>
      </c>
      <c r="AB47" s="137">
        <f t="shared" si="11"/>
        <v>0</v>
      </c>
      <c r="AC47" s="392"/>
      <c r="AD47" s="127">
        <f t="shared" si="12"/>
        <v>0</v>
      </c>
      <c r="AE47" s="128">
        <f t="shared" si="13"/>
        <v>0</v>
      </c>
      <c r="AF47" s="391"/>
      <c r="AG47" s="127">
        <f>'Lista de precios'!M12</f>
        <v>0</v>
      </c>
      <c r="AH47" s="137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24</v>
      </c>
      <c r="B48" s="391"/>
      <c r="C48" s="127">
        <f>'Lista de precios'!C13</f>
        <v>477.5625</v>
      </c>
      <c r="D48" s="137">
        <f t="shared" si="2"/>
        <v>0</v>
      </c>
      <c r="E48" s="392">
        <v>9.0</v>
      </c>
      <c r="F48" s="127">
        <f>'Lista de precios'!C13</f>
        <v>477.5625</v>
      </c>
      <c r="G48" s="128">
        <f t="shared" si="3"/>
        <v>4298.0625</v>
      </c>
      <c r="H48" s="392">
        <v>9.0</v>
      </c>
      <c r="I48" s="127">
        <f>'Lista de precios'!E13</f>
        <v>524.25</v>
      </c>
      <c r="J48" s="137">
        <f t="shared" si="4"/>
        <v>4718.25</v>
      </c>
      <c r="K48" s="392">
        <v>6.0</v>
      </c>
      <c r="L48" s="127">
        <f>'Lista de precios'!E13</f>
        <v>524.25</v>
      </c>
      <c r="M48" s="128">
        <f t="shared" si="5"/>
        <v>3145.5</v>
      </c>
      <c r="N48" s="392"/>
      <c r="O48" s="127">
        <f>'Lista de precios'!G13</f>
        <v>0</v>
      </c>
      <c r="P48" s="137">
        <f t="shared" si="6"/>
        <v>0</v>
      </c>
      <c r="Q48" s="392"/>
      <c r="R48" s="127">
        <f>'Lista de precios'!G13</f>
        <v>0</v>
      </c>
      <c r="S48" s="128">
        <f t="shared" si="7"/>
        <v>0</v>
      </c>
      <c r="T48" s="392"/>
      <c r="U48" s="127">
        <f>'Lista de precios'!I13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2"/>
      <c r="AA48" s="127">
        <f>'Lista de precios'!K13</f>
        <v>0</v>
      </c>
      <c r="AB48" s="137">
        <f t="shared" si="11"/>
        <v>0</v>
      </c>
      <c r="AC48" s="392"/>
      <c r="AD48" s="127">
        <f t="shared" si="12"/>
        <v>0</v>
      </c>
      <c r="AE48" s="128">
        <f t="shared" si="13"/>
        <v>0</v>
      </c>
      <c r="AF48" s="392"/>
      <c r="AG48" s="127">
        <f>'Lista de precios'!M13</f>
        <v>0</v>
      </c>
      <c r="AH48" s="137">
        <f t="shared" si="14"/>
        <v>0</v>
      </c>
      <c r="AI48" s="392"/>
      <c r="AJ48" s="127">
        <f t="shared" si="15"/>
        <v>0</v>
      </c>
      <c r="AK48" s="128">
        <f t="shared" si="16"/>
        <v>0</v>
      </c>
    </row>
    <row r="49" ht="15.75" customHeight="1">
      <c r="A49" s="390" t="s">
        <v>25</v>
      </c>
      <c r="B49" s="391"/>
      <c r="C49" s="127">
        <f>'Lista de precios'!C14</f>
        <v>742.875</v>
      </c>
      <c r="D49" s="137">
        <f t="shared" si="2"/>
        <v>0</v>
      </c>
      <c r="E49" s="392">
        <v>1.0</v>
      </c>
      <c r="F49" s="127">
        <f>'Lista de precios'!C14</f>
        <v>742.875</v>
      </c>
      <c r="G49" s="128">
        <f t="shared" si="3"/>
        <v>742.875</v>
      </c>
      <c r="H49" s="392">
        <v>2.0</v>
      </c>
      <c r="I49" s="127">
        <f>'Lista de precios'!E14</f>
        <v>815.5</v>
      </c>
      <c r="J49" s="137">
        <f t="shared" si="4"/>
        <v>1631</v>
      </c>
      <c r="K49" s="391"/>
      <c r="L49" s="127">
        <f>'Lista de precios'!E14</f>
        <v>815.5</v>
      </c>
      <c r="M49" s="128">
        <f t="shared" si="5"/>
        <v>0</v>
      </c>
      <c r="N49" s="391"/>
      <c r="O49" s="127">
        <f>'Lista de precios'!G14</f>
        <v>0</v>
      </c>
      <c r="P49" s="137">
        <f t="shared" si="6"/>
        <v>0</v>
      </c>
      <c r="Q49" s="391"/>
      <c r="R49" s="127">
        <f>'Lista de precios'!G14</f>
        <v>0</v>
      </c>
      <c r="S49" s="128">
        <f t="shared" si="7"/>
        <v>0</v>
      </c>
      <c r="T49" s="391"/>
      <c r="U49" s="127">
        <f>'Lista de precios'!I14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precios'!K14</f>
        <v>0</v>
      </c>
      <c r="AB49" s="137">
        <f t="shared" si="11"/>
        <v>0</v>
      </c>
      <c r="AC49" s="392"/>
      <c r="AD49" s="127">
        <f t="shared" si="12"/>
        <v>0</v>
      </c>
      <c r="AE49" s="128">
        <f t="shared" si="13"/>
        <v>0</v>
      </c>
      <c r="AF49" s="391"/>
      <c r="AG49" s="127">
        <f>'Lista de precios'!M14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26</v>
      </c>
      <c r="B50" s="391"/>
      <c r="C50" s="127">
        <f>'Lista de precios'!C15</f>
        <v>2207.4</v>
      </c>
      <c r="D50" s="137">
        <f t="shared" si="2"/>
        <v>0</v>
      </c>
      <c r="E50" s="391"/>
      <c r="F50" s="127">
        <f>'Lista de precios'!C15</f>
        <v>2207.4</v>
      </c>
      <c r="G50" s="128">
        <f t="shared" si="3"/>
        <v>0</v>
      </c>
      <c r="H50" s="391"/>
      <c r="I50" s="127">
        <f>'Lista de precios'!E15</f>
        <v>2423.2</v>
      </c>
      <c r="J50" s="137">
        <f t="shared" si="4"/>
        <v>0</v>
      </c>
      <c r="K50" s="391"/>
      <c r="L50" s="127">
        <f>'Lista de precios'!E15</f>
        <v>2423.2</v>
      </c>
      <c r="M50" s="128">
        <f t="shared" si="5"/>
        <v>0</v>
      </c>
      <c r="N50" s="391"/>
      <c r="O50" s="127">
        <f>'Lista de precios'!G15</f>
        <v>0</v>
      </c>
      <c r="P50" s="137">
        <f t="shared" si="6"/>
        <v>0</v>
      </c>
      <c r="Q50" s="391"/>
      <c r="R50" s="127">
        <f>'Lista de precios'!G15</f>
        <v>0</v>
      </c>
      <c r="S50" s="128">
        <f t="shared" si="7"/>
        <v>0</v>
      </c>
      <c r="T50" s="391"/>
      <c r="U50" s="127">
        <f>'Lista de precios'!I15</f>
        <v>0</v>
      </c>
      <c r="V50" s="137">
        <f t="shared" si="8"/>
        <v>0</v>
      </c>
      <c r="W50" s="391"/>
      <c r="X50" s="127">
        <f t="shared" si="9"/>
        <v>0</v>
      </c>
      <c r="Y50" s="128">
        <f t="shared" si="10"/>
        <v>0</v>
      </c>
      <c r="Z50" s="391"/>
      <c r="AA50" s="127">
        <f>'Lista de precios'!K15</f>
        <v>0</v>
      </c>
      <c r="AB50" s="137">
        <f t="shared" si="11"/>
        <v>0</v>
      </c>
      <c r="AC50" s="391"/>
      <c r="AD50" s="127">
        <f t="shared" si="12"/>
        <v>0</v>
      </c>
      <c r="AE50" s="128">
        <f t="shared" si="13"/>
        <v>0</v>
      </c>
      <c r="AF50" s="391"/>
      <c r="AG50" s="127">
        <f>'Lista de precios'!M15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27</v>
      </c>
      <c r="B51" s="391"/>
      <c r="C51" s="127">
        <f>'Lista de precios'!C16</f>
        <v>4733.175</v>
      </c>
      <c r="D51" s="137">
        <f t="shared" si="2"/>
        <v>0</v>
      </c>
      <c r="E51" s="391"/>
      <c r="F51" s="127">
        <f>'Lista de precios'!C16</f>
        <v>4733.175</v>
      </c>
      <c r="G51" s="128">
        <f t="shared" si="3"/>
        <v>0</v>
      </c>
      <c r="H51" s="391"/>
      <c r="I51" s="127">
        <f>'Lista de precios'!E16</f>
        <v>5195.9</v>
      </c>
      <c r="J51" s="137">
        <f t="shared" si="4"/>
        <v>0</v>
      </c>
      <c r="K51" s="391"/>
      <c r="L51" s="127">
        <f>'Lista de precios'!E16</f>
        <v>5195.9</v>
      </c>
      <c r="M51" s="128">
        <f t="shared" si="5"/>
        <v>0</v>
      </c>
      <c r="N51" s="391"/>
      <c r="O51" s="127">
        <f>'Lista de precios'!G16</f>
        <v>0</v>
      </c>
      <c r="P51" s="137">
        <f t="shared" si="6"/>
        <v>0</v>
      </c>
      <c r="Q51" s="391"/>
      <c r="R51" s="127">
        <f>'Lista de precios'!G16</f>
        <v>0</v>
      </c>
      <c r="S51" s="128">
        <f t="shared" si="7"/>
        <v>0</v>
      </c>
      <c r="T51" s="391"/>
      <c r="U51" s="127">
        <f>'Lista de precios'!I16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precios'!K16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precios'!M16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28</v>
      </c>
      <c r="B52" s="391"/>
      <c r="C52" s="127">
        <f>'Lista de precios'!C17</f>
        <v>742.875</v>
      </c>
      <c r="D52" s="137">
        <f t="shared" si="2"/>
        <v>0</v>
      </c>
      <c r="E52" s="392">
        <v>5.0</v>
      </c>
      <c r="F52" s="127">
        <f>'Lista de precios'!C17</f>
        <v>742.875</v>
      </c>
      <c r="G52" s="128">
        <f t="shared" si="3"/>
        <v>3714.375</v>
      </c>
      <c r="H52" s="392">
        <v>5.0</v>
      </c>
      <c r="I52" s="127">
        <f>'Lista de precios'!E17</f>
        <v>815.5</v>
      </c>
      <c r="J52" s="137">
        <f t="shared" si="4"/>
        <v>4077.5</v>
      </c>
      <c r="K52" s="392">
        <v>2.0</v>
      </c>
      <c r="L52" s="127">
        <f>'Lista de precios'!E17</f>
        <v>815.5</v>
      </c>
      <c r="M52" s="128">
        <f t="shared" si="5"/>
        <v>1631</v>
      </c>
      <c r="N52" s="391"/>
      <c r="O52" s="127">
        <f>'Lista de precios'!G17</f>
        <v>0</v>
      </c>
      <c r="P52" s="137">
        <f t="shared" si="6"/>
        <v>0</v>
      </c>
      <c r="Q52" s="392"/>
      <c r="R52" s="127">
        <f>'Lista de precios'!G17</f>
        <v>0</v>
      </c>
      <c r="S52" s="128">
        <f t="shared" si="7"/>
        <v>0</v>
      </c>
      <c r="T52" s="392"/>
      <c r="U52" s="127">
        <f>'Lista de precios'!I17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2"/>
      <c r="AA52" s="127">
        <f>'Lista de precios'!K17</f>
        <v>0</v>
      </c>
      <c r="AB52" s="137">
        <f t="shared" si="11"/>
        <v>0</v>
      </c>
      <c r="AC52" s="392"/>
      <c r="AD52" s="127">
        <f t="shared" si="12"/>
        <v>0</v>
      </c>
      <c r="AE52" s="128">
        <f t="shared" si="13"/>
        <v>0</v>
      </c>
      <c r="AF52" s="392"/>
      <c r="AG52" s="127">
        <f>'Lista de precios'!M17</f>
        <v>0</v>
      </c>
      <c r="AH52" s="137">
        <f t="shared" si="14"/>
        <v>0</v>
      </c>
      <c r="AI52" s="392"/>
      <c r="AJ52" s="127">
        <f t="shared" si="15"/>
        <v>0</v>
      </c>
      <c r="AK52" s="128">
        <f t="shared" si="16"/>
        <v>0</v>
      </c>
    </row>
    <row r="53" ht="15.75" customHeight="1">
      <c r="A53" s="390" t="s">
        <v>29</v>
      </c>
      <c r="B53" s="391"/>
      <c r="C53" s="127">
        <f>'Lista de precios'!C18</f>
        <v>3289.875</v>
      </c>
      <c r="D53" s="137">
        <f t="shared" si="2"/>
        <v>0</v>
      </c>
      <c r="E53" s="392">
        <v>1.0</v>
      </c>
      <c r="F53" s="127">
        <f>'Lista de precios'!C18</f>
        <v>3289.875</v>
      </c>
      <c r="G53" s="128">
        <f t="shared" si="3"/>
        <v>3289.875</v>
      </c>
      <c r="H53" s="392"/>
      <c r="I53" s="127">
        <f>'Lista de precios'!E18</f>
        <v>3611.5</v>
      </c>
      <c r="J53" s="137">
        <f t="shared" si="4"/>
        <v>0</v>
      </c>
      <c r="K53" s="392"/>
      <c r="L53" s="127">
        <f>'Lista de precios'!E18</f>
        <v>3611.5</v>
      </c>
      <c r="M53" s="128">
        <f t="shared" si="5"/>
        <v>0</v>
      </c>
      <c r="N53" s="391"/>
      <c r="O53" s="127">
        <f>'Lista de precios'!G18</f>
        <v>0</v>
      </c>
      <c r="P53" s="137">
        <f t="shared" si="6"/>
        <v>0</v>
      </c>
      <c r="Q53" s="391"/>
      <c r="R53" s="127">
        <f>'Lista de precios'!G18</f>
        <v>0</v>
      </c>
      <c r="S53" s="128">
        <f t="shared" si="7"/>
        <v>0</v>
      </c>
      <c r="T53" s="391"/>
      <c r="U53" s="127">
        <f>'Lista de precios'!I18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precios'!K18</f>
        <v>0</v>
      </c>
      <c r="AB53" s="137">
        <f t="shared" si="11"/>
        <v>0</v>
      </c>
      <c r="AC53" s="392"/>
      <c r="AD53" s="127">
        <f t="shared" si="12"/>
        <v>0</v>
      </c>
      <c r="AE53" s="128">
        <f t="shared" si="13"/>
        <v>0</v>
      </c>
      <c r="AF53" s="392"/>
      <c r="AG53" s="127">
        <f>'Lista de precios'!M18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30</v>
      </c>
      <c r="B54" s="391"/>
      <c r="C54" s="127">
        <f>'Lista de precios'!C19</f>
        <v>530.625</v>
      </c>
      <c r="D54" s="137">
        <f t="shared" si="2"/>
        <v>0</v>
      </c>
      <c r="E54" s="391"/>
      <c r="F54" s="127">
        <f>'Lista de precios'!C19</f>
        <v>530.625</v>
      </c>
      <c r="G54" s="128">
        <f t="shared" si="3"/>
        <v>0</v>
      </c>
      <c r="H54" s="392">
        <v>25.0</v>
      </c>
      <c r="I54" s="127">
        <f>'Lista de precios'!E19</f>
        <v>582.5</v>
      </c>
      <c r="J54" s="137">
        <f t="shared" si="4"/>
        <v>14562.5</v>
      </c>
      <c r="K54" s="391"/>
      <c r="L54" s="127">
        <f>'Lista de precios'!E19</f>
        <v>582.5</v>
      </c>
      <c r="M54" s="128">
        <f t="shared" si="5"/>
        <v>0</v>
      </c>
      <c r="N54" s="392"/>
      <c r="O54" s="127">
        <f>'Lista de precios'!G19</f>
        <v>0</v>
      </c>
      <c r="P54" s="137">
        <f t="shared" si="6"/>
        <v>0</v>
      </c>
      <c r="Q54" s="392"/>
      <c r="R54" s="127">
        <f>'Lista de precios'!G19</f>
        <v>0</v>
      </c>
      <c r="S54" s="128">
        <f t="shared" si="7"/>
        <v>0</v>
      </c>
      <c r="T54" s="391"/>
      <c r="U54" s="127">
        <f>'Lista de precios'!I19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1"/>
      <c r="AA54" s="127">
        <f>'Lista de precios'!K19</f>
        <v>0</v>
      </c>
      <c r="AB54" s="137">
        <f t="shared" si="11"/>
        <v>0</v>
      </c>
      <c r="AC54" s="392"/>
      <c r="AD54" s="127">
        <f t="shared" si="12"/>
        <v>0</v>
      </c>
      <c r="AE54" s="128">
        <f t="shared" si="13"/>
        <v>0</v>
      </c>
      <c r="AF54" s="391"/>
      <c r="AG54" s="127">
        <f>'Lista de precios'!M19</f>
        <v>0</v>
      </c>
      <c r="AH54" s="137">
        <f t="shared" si="14"/>
        <v>0</v>
      </c>
      <c r="AI54" s="392"/>
      <c r="AJ54" s="127">
        <f t="shared" si="15"/>
        <v>0</v>
      </c>
      <c r="AK54" s="128">
        <f t="shared" si="16"/>
        <v>0</v>
      </c>
    </row>
    <row r="55" ht="15.75" customHeight="1">
      <c r="A55" s="390" t="s">
        <v>31</v>
      </c>
      <c r="B55" s="391"/>
      <c r="C55" s="127">
        <f>'Lista de precios'!C20</f>
        <v>647.3625</v>
      </c>
      <c r="D55" s="137">
        <f t="shared" si="2"/>
        <v>0</v>
      </c>
      <c r="E55" s="391"/>
      <c r="F55" s="127">
        <f>'Lista de precios'!C20</f>
        <v>647.3625</v>
      </c>
      <c r="G55" s="128">
        <f t="shared" si="3"/>
        <v>0</v>
      </c>
      <c r="H55" s="391"/>
      <c r="I55" s="127">
        <f>'Lista de precios'!E20</f>
        <v>710.65</v>
      </c>
      <c r="J55" s="137">
        <f t="shared" si="4"/>
        <v>0</v>
      </c>
      <c r="K55" s="391"/>
      <c r="L55" s="127">
        <f>'Lista de precios'!E20</f>
        <v>710.65</v>
      </c>
      <c r="M55" s="128">
        <f t="shared" si="5"/>
        <v>0</v>
      </c>
      <c r="N55" s="391"/>
      <c r="O55" s="127">
        <f>'Lista de precios'!G20</f>
        <v>0</v>
      </c>
      <c r="P55" s="137">
        <f t="shared" si="6"/>
        <v>0</v>
      </c>
      <c r="Q55" s="391"/>
      <c r="R55" s="127">
        <f>'Lista de precios'!G20</f>
        <v>0</v>
      </c>
      <c r="S55" s="128">
        <f t="shared" si="7"/>
        <v>0</v>
      </c>
      <c r="T55" s="391"/>
      <c r="U55" s="127">
        <f>'Lista de precios'!I20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1"/>
      <c r="AA55" s="127">
        <f>'Lista de precios'!K20</f>
        <v>0</v>
      </c>
      <c r="AB55" s="137">
        <f t="shared" si="11"/>
        <v>0</v>
      </c>
      <c r="AC55" s="392"/>
      <c r="AD55" s="127">
        <f t="shared" si="12"/>
        <v>0</v>
      </c>
      <c r="AE55" s="128">
        <f t="shared" si="13"/>
        <v>0</v>
      </c>
      <c r="AF55" s="391"/>
      <c r="AG55" s="127">
        <f>'Lista de precios'!M20</f>
        <v>0</v>
      </c>
      <c r="AH55" s="137">
        <f t="shared" si="14"/>
        <v>0</v>
      </c>
      <c r="AI55" s="391"/>
      <c r="AJ55" s="127">
        <f t="shared" si="15"/>
        <v>0</v>
      </c>
      <c r="AK55" s="128">
        <f t="shared" si="16"/>
        <v>0</v>
      </c>
    </row>
    <row r="56" ht="15.75" customHeight="1">
      <c r="A56" s="390" t="s">
        <v>32</v>
      </c>
      <c r="B56" s="391"/>
      <c r="C56" s="127">
        <f>'Lista de precios'!C21</f>
        <v>4775.625</v>
      </c>
      <c r="D56" s="137">
        <f t="shared" si="2"/>
        <v>0</v>
      </c>
      <c r="E56" s="392">
        <v>2.0</v>
      </c>
      <c r="F56" s="127">
        <f>'Lista de precios'!C21</f>
        <v>4775.625</v>
      </c>
      <c r="G56" s="128">
        <f t="shared" si="3"/>
        <v>9551.25</v>
      </c>
      <c r="H56" s="392">
        <v>2.0</v>
      </c>
      <c r="I56" s="127">
        <f>'Lista de precios'!E21</f>
        <v>5242.5</v>
      </c>
      <c r="J56" s="137">
        <f t="shared" si="4"/>
        <v>10485</v>
      </c>
      <c r="K56" s="392"/>
      <c r="L56" s="127">
        <f>'Lista de precios'!E21</f>
        <v>5242.5</v>
      </c>
      <c r="M56" s="128">
        <f t="shared" si="5"/>
        <v>0</v>
      </c>
      <c r="N56" s="392"/>
      <c r="O56" s="127">
        <f>'Lista de precios'!G21</f>
        <v>0</v>
      </c>
      <c r="P56" s="137">
        <f t="shared" si="6"/>
        <v>0</v>
      </c>
      <c r="Q56" s="392"/>
      <c r="R56" s="127">
        <f>'Lista de precios'!G21</f>
        <v>0</v>
      </c>
      <c r="S56" s="128">
        <f t="shared" si="7"/>
        <v>0</v>
      </c>
      <c r="T56" s="392"/>
      <c r="U56" s="127">
        <f>'Lista de precios'!I21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2"/>
      <c r="AA56" s="127">
        <f>'Lista de precios'!K21</f>
        <v>0</v>
      </c>
      <c r="AB56" s="137">
        <f t="shared" si="11"/>
        <v>0</v>
      </c>
      <c r="AC56" s="392"/>
      <c r="AD56" s="127">
        <f t="shared" si="12"/>
        <v>0</v>
      </c>
      <c r="AE56" s="128">
        <f t="shared" si="13"/>
        <v>0</v>
      </c>
      <c r="AF56" s="392"/>
      <c r="AG56" s="127">
        <f>'Lista de precios'!M21</f>
        <v>0</v>
      </c>
      <c r="AH56" s="137">
        <f t="shared" si="14"/>
        <v>0</v>
      </c>
      <c r="AI56" s="392"/>
      <c r="AJ56" s="127">
        <f t="shared" si="15"/>
        <v>0</v>
      </c>
      <c r="AK56" s="128">
        <f t="shared" si="16"/>
        <v>0</v>
      </c>
    </row>
    <row r="57" ht="15.75" customHeight="1">
      <c r="A57" s="390" t="s">
        <v>33</v>
      </c>
      <c r="B57" s="391"/>
      <c r="C57" s="127">
        <f>'Lista de precios'!C22</f>
        <v>4775.625</v>
      </c>
      <c r="D57" s="137">
        <f t="shared" si="2"/>
        <v>0</v>
      </c>
      <c r="E57" s="392">
        <v>2.0</v>
      </c>
      <c r="F57" s="127">
        <f>'Lista de precios'!C22</f>
        <v>4775.625</v>
      </c>
      <c r="G57" s="128">
        <f t="shared" si="3"/>
        <v>9551.25</v>
      </c>
      <c r="H57" s="392">
        <v>3.0</v>
      </c>
      <c r="I57" s="127">
        <f>'Lista de precios'!E22</f>
        <v>5242.5</v>
      </c>
      <c r="J57" s="137">
        <f t="shared" si="4"/>
        <v>15727.5</v>
      </c>
      <c r="K57" s="392">
        <v>1.0</v>
      </c>
      <c r="L57" s="127">
        <f>'Lista de precios'!E22</f>
        <v>5242.5</v>
      </c>
      <c r="M57" s="128">
        <f t="shared" si="5"/>
        <v>5242.5</v>
      </c>
      <c r="N57" s="392"/>
      <c r="O57" s="127">
        <f>'Lista de precios'!G22</f>
        <v>0</v>
      </c>
      <c r="P57" s="137">
        <f t="shared" si="6"/>
        <v>0</v>
      </c>
      <c r="Q57" s="392"/>
      <c r="R57" s="127">
        <f>'Lista de precios'!G22</f>
        <v>0</v>
      </c>
      <c r="S57" s="128">
        <f t="shared" si="7"/>
        <v>0</v>
      </c>
      <c r="T57" s="392"/>
      <c r="U57" s="127">
        <f>'Lista de precios'!I22</f>
        <v>0</v>
      </c>
      <c r="V57" s="137">
        <f t="shared" si="8"/>
        <v>0</v>
      </c>
      <c r="W57" s="391"/>
      <c r="X57" s="127">
        <f t="shared" si="9"/>
        <v>0</v>
      </c>
      <c r="Y57" s="128">
        <f t="shared" si="10"/>
        <v>0</v>
      </c>
      <c r="Z57" s="392"/>
      <c r="AA57" s="127">
        <f>'Lista de precios'!K22</f>
        <v>0</v>
      </c>
      <c r="AB57" s="137">
        <f t="shared" si="11"/>
        <v>0</v>
      </c>
      <c r="AC57" s="392"/>
      <c r="AD57" s="127">
        <f t="shared" si="12"/>
        <v>0</v>
      </c>
      <c r="AE57" s="128">
        <f t="shared" si="13"/>
        <v>0</v>
      </c>
      <c r="AF57" s="392"/>
      <c r="AG57" s="127">
        <f>'Lista de precios'!M22</f>
        <v>0</v>
      </c>
      <c r="AH57" s="137">
        <f t="shared" si="14"/>
        <v>0</v>
      </c>
      <c r="AI57" s="392"/>
      <c r="AJ57" s="127">
        <f t="shared" si="15"/>
        <v>0</v>
      </c>
      <c r="AK57" s="128">
        <f t="shared" si="16"/>
        <v>0</v>
      </c>
    </row>
    <row r="58" ht="15.75" customHeight="1">
      <c r="A58" s="390" t="s">
        <v>34</v>
      </c>
      <c r="B58" s="391"/>
      <c r="C58" s="127">
        <f>'Lista de precios'!C23</f>
        <v>4775.625</v>
      </c>
      <c r="D58" s="137">
        <f t="shared" si="2"/>
        <v>0</v>
      </c>
      <c r="E58" s="391"/>
      <c r="F58" s="127">
        <f>'Lista de precios'!C23</f>
        <v>4775.625</v>
      </c>
      <c r="G58" s="128">
        <f t="shared" si="3"/>
        <v>0</v>
      </c>
      <c r="H58" s="391"/>
      <c r="I58" s="127">
        <f>'Lista de precios'!E23</f>
        <v>5242.5</v>
      </c>
      <c r="J58" s="137">
        <f t="shared" si="4"/>
        <v>0</v>
      </c>
      <c r="K58" s="391"/>
      <c r="L58" s="127">
        <f>'Lista de precios'!E23</f>
        <v>5242.5</v>
      </c>
      <c r="M58" s="128">
        <f t="shared" si="5"/>
        <v>0</v>
      </c>
      <c r="N58" s="391"/>
      <c r="O58" s="127">
        <f>'Lista de precios'!G23</f>
        <v>0</v>
      </c>
      <c r="P58" s="137">
        <f t="shared" si="6"/>
        <v>0</v>
      </c>
      <c r="Q58" s="391"/>
      <c r="R58" s="127">
        <f>'Lista de precios'!G23</f>
        <v>0</v>
      </c>
      <c r="S58" s="128">
        <f t="shared" si="7"/>
        <v>0</v>
      </c>
      <c r="T58" s="391"/>
      <c r="U58" s="127">
        <f>'Lista de precios'!I23</f>
        <v>0</v>
      </c>
      <c r="V58" s="137">
        <f t="shared" si="8"/>
        <v>0</v>
      </c>
      <c r="W58" s="391"/>
      <c r="X58" s="127">
        <f t="shared" si="9"/>
        <v>0</v>
      </c>
      <c r="Y58" s="128">
        <f t="shared" si="10"/>
        <v>0</v>
      </c>
      <c r="Z58" s="391"/>
      <c r="AA58" s="127">
        <f>'Lista de precios'!K23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1"/>
      <c r="AG58" s="127">
        <f>'Lista de precios'!M23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35</v>
      </c>
      <c r="B59" s="391"/>
      <c r="C59" s="127">
        <f>'Lista de precios'!C24</f>
        <v>4775.625</v>
      </c>
      <c r="D59" s="137">
        <f t="shared" si="2"/>
        <v>0</v>
      </c>
      <c r="E59" s="391"/>
      <c r="F59" s="127">
        <f>'Lista de precios'!C24</f>
        <v>4775.625</v>
      </c>
      <c r="G59" s="128">
        <f t="shared" si="3"/>
        <v>0</v>
      </c>
      <c r="H59" s="391"/>
      <c r="I59" s="127">
        <f>'Lista de precios'!E24</f>
        <v>5242.5</v>
      </c>
      <c r="J59" s="137">
        <f t="shared" si="4"/>
        <v>0</v>
      </c>
      <c r="K59" s="391"/>
      <c r="L59" s="127">
        <f>'Lista de precios'!E24</f>
        <v>5242.5</v>
      </c>
      <c r="M59" s="128">
        <f t="shared" si="5"/>
        <v>0</v>
      </c>
      <c r="N59" s="391"/>
      <c r="O59" s="127">
        <f>'Lista de precios'!G24</f>
        <v>0</v>
      </c>
      <c r="P59" s="137">
        <f t="shared" si="6"/>
        <v>0</v>
      </c>
      <c r="Q59" s="391"/>
      <c r="R59" s="127">
        <f>'Lista de precios'!G24</f>
        <v>0</v>
      </c>
      <c r="S59" s="128">
        <f t="shared" si="7"/>
        <v>0</v>
      </c>
      <c r="T59" s="391"/>
      <c r="U59" s="127">
        <f>'Lista de precios'!I24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precios'!K24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precios'!M24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36</v>
      </c>
      <c r="B60" s="391"/>
      <c r="C60" s="127">
        <f>'Lista de precios'!C25</f>
        <v>1379.625</v>
      </c>
      <c r="D60" s="137">
        <f t="shared" si="2"/>
        <v>0</v>
      </c>
      <c r="E60" s="392"/>
      <c r="F60" s="127">
        <f>'Lista de precios'!C25</f>
        <v>1379.625</v>
      </c>
      <c r="G60" s="128">
        <f t="shared" si="3"/>
        <v>0</v>
      </c>
      <c r="H60" s="392">
        <v>1.0</v>
      </c>
      <c r="I60" s="127">
        <f>'Lista de precios'!E25</f>
        <v>1514.5</v>
      </c>
      <c r="J60" s="137">
        <f t="shared" si="4"/>
        <v>1514.5</v>
      </c>
      <c r="K60" s="392">
        <v>1.0</v>
      </c>
      <c r="L60" s="127">
        <f>'Lista de precios'!E25</f>
        <v>1514.5</v>
      </c>
      <c r="M60" s="128">
        <f t="shared" si="5"/>
        <v>1514.5</v>
      </c>
      <c r="N60" s="391"/>
      <c r="O60" s="127">
        <f>'Lista de precios'!G25</f>
        <v>0</v>
      </c>
      <c r="P60" s="137">
        <f t="shared" si="6"/>
        <v>0</v>
      </c>
      <c r="Q60" s="392"/>
      <c r="R60" s="127">
        <f>'Lista de precios'!G25</f>
        <v>0</v>
      </c>
      <c r="S60" s="128">
        <f t="shared" si="7"/>
        <v>0</v>
      </c>
      <c r="T60" s="391"/>
      <c r="U60" s="127">
        <f>'Lista de precios'!I25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1"/>
      <c r="AA60" s="127">
        <f>'Lista de precios'!K25</f>
        <v>0</v>
      </c>
      <c r="AB60" s="137">
        <f t="shared" si="11"/>
        <v>0</v>
      </c>
      <c r="AC60" s="392"/>
      <c r="AD60" s="127">
        <f t="shared" si="12"/>
        <v>0</v>
      </c>
      <c r="AE60" s="128">
        <f t="shared" si="13"/>
        <v>0</v>
      </c>
      <c r="AF60" s="391"/>
      <c r="AG60" s="127">
        <f>'Lista de precios'!M25</f>
        <v>0</v>
      </c>
      <c r="AH60" s="137">
        <f t="shared" si="14"/>
        <v>0</v>
      </c>
      <c r="AI60" s="392"/>
      <c r="AJ60" s="127">
        <f t="shared" si="15"/>
        <v>0</v>
      </c>
      <c r="AK60" s="128">
        <f t="shared" si="16"/>
        <v>0</v>
      </c>
    </row>
    <row r="61" ht="15.75" customHeight="1">
      <c r="A61" s="390" t="s">
        <v>37</v>
      </c>
      <c r="B61" s="391"/>
      <c r="C61" s="127">
        <f>'Lista de precios'!C26</f>
        <v>2568.225</v>
      </c>
      <c r="D61" s="128">
        <f t="shared" si="2"/>
        <v>0</v>
      </c>
      <c r="E61" s="391"/>
      <c r="F61" s="127">
        <f>'Lista de precios'!C26</f>
        <v>2568.225</v>
      </c>
      <c r="G61" s="128">
        <f t="shared" si="3"/>
        <v>0</v>
      </c>
      <c r="H61" s="391"/>
      <c r="I61" s="127">
        <f>'Lista de precios'!E26</f>
        <v>2819.3</v>
      </c>
      <c r="J61" s="128">
        <f t="shared" si="4"/>
        <v>0</v>
      </c>
      <c r="K61" s="391"/>
      <c r="L61" s="127">
        <f>'Lista de precios'!E26</f>
        <v>2819.3</v>
      </c>
      <c r="M61" s="128">
        <f t="shared" si="5"/>
        <v>0</v>
      </c>
      <c r="N61" s="391"/>
      <c r="O61" s="127">
        <f>'Lista de precios'!G26</f>
        <v>0</v>
      </c>
      <c r="P61" s="128">
        <f t="shared" si="6"/>
        <v>0</v>
      </c>
      <c r="Q61" s="391"/>
      <c r="R61" s="127">
        <f>'Lista de precios'!G26</f>
        <v>0</v>
      </c>
      <c r="S61" s="128">
        <f t="shared" si="7"/>
        <v>0</v>
      </c>
      <c r="T61" s="391"/>
      <c r="U61" s="127">
        <f>'Lista de precios'!I26</f>
        <v>0</v>
      </c>
      <c r="V61" s="128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1"/>
      <c r="AA61" s="127">
        <f>'Lista de precios'!K26</f>
        <v>0</v>
      </c>
      <c r="AB61" s="128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precios'!M26</f>
        <v>0</v>
      </c>
      <c r="AH61" s="128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38</v>
      </c>
      <c r="B62" s="391"/>
      <c r="C62" s="127">
        <f>'Lista de precios'!C27</f>
        <v>51258.375</v>
      </c>
      <c r="D62" s="128">
        <f t="shared" si="2"/>
        <v>0</v>
      </c>
      <c r="E62" s="391"/>
      <c r="F62" s="127">
        <f>'Lista de precios'!C27</f>
        <v>51258.375</v>
      </c>
      <c r="G62" s="128">
        <f t="shared" si="3"/>
        <v>0</v>
      </c>
      <c r="H62" s="392">
        <v>1.0</v>
      </c>
      <c r="I62" s="127">
        <f>'Lista de precios'!E27</f>
        <v>56269.5</v>
      </c>
      <c r="J62" s="128">
        <f t="shared" si="4"/>
        <v>56269.5</v>
      </c>
      <c r="K62" s="391"/>
      <c r="L62" s="127">
        <f>'Lista de precios'!E27</f>
        <v>56269.5</v>
      </c>
      <c r="M62" s="128">
        <f t="shared" si="5"/>
        <v>0</v>
      </c>
      <c r="N62" s="391"/>
      <c r="O62" s="127">
        <f>'Lista de precios'!G27</f>
        <v>0</v>
      </c>
      <c r="P62" s="128">
        <f t="shared" si="6"/>
        <v>0</v>
      </c>
      <c r="Q62" s="391"/>
      <c r="R62" s="127">
        <f>'Lista de precios'!G27</f>
        <v>0</v>
      </c>
      <c r="S62" s="128">
        <f t="shared" si="7"/>
        <v>0</v>
      </c>
      <c r="T62" s="391"/>
      <c r="U62" s="127">
        <f>'Lista de precios'!I27</f>
        <v>0</v>
      </c>
      <c r="V62" s="128">
        <f t="shared" si="8"/>
        <v>0</v>
      </c>
      <c r="W62" s="391"/>
      <c r="X62" s="127">
        <f t="shared" si="9"/>
        <v>0</v>
      </c>
      <c r="Y62" s="128">
        <f t="shared" si="10"/>
        <v>0</v>
      </c>
      <c r="Z62" s="391"/>
      <c r="AA62" s="127">
        <f>'Lista de precios'!K27</f>
        <v>0</v>
      </c>
      <c r="AB62" s="128">
        <f t="shared" si="11"/>
        <v>0</v>
      </c>
      <c r="AC62" s="391"/>
      <c r="AD62" s="127">
        <f t="shared" si="12"/>
        <v>0</v>
      </c>
      <c r="AE62" s="128">
        <f t="shared" si="13"/>
        <v>0</v>
      </c>
      <c r="AF62" s="391"/>
      <c r="AG62" s="127">
        <f>'Lista de precios'!M27</f>
        <v>0</v>
      </c>
      <c r="AH62" s="128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39</v>
      </c>
      <c r="B63" s="391"/>
      <c r="C63" s="127">
        <f>'Lista de precios'!C28</f>
        <v>700.425</v>
      </c>
      <c r="D63" s="128">
        <f t="shared" si="2"/>
        <v>0</v>
      </c>
      <c r="E63" s="391"/>
      <c r="F63" s="127">
        <f>'Lista de precios'!C28</f>
        <v>700.425</v>
      </c>
      <c r="G63" s="128">
        <f t="shared" si="3"/>
        <v>0</v>
      </c>
      <c r="H63" s="391"/>
      <c r="I63" s="127">
        <f>'Lista de precios'!E28</f>
        <v>768.9</v>
      </c>
      <c r="J63" s="128">
        <f t="shared" si="4"/>
        <v>0</v>
      </c>
      <c r="K63" s="391"/>
      <c r="L63" s="127">
        <f>'Lista de precios'!E28</f>
        <v>768.9</v>
      </c>
      <c r="M63" s="128">
        <f t="shared" si="5"/>
        <v>0</v>
      </c>
      <c r="N63" s="391"/>
      <c r="O63" s="127">
        <f>'Lista de precios'!G28</f>
        <v>0</v>
      </c>
      <c r="P63" s="128">
        <f t="shared" si="6"/>
        <v>0</v>
      </c>
      <c r="Q63" s="391"/>
      <c r="R63" s="127">
        <f>'Lista de precios'!G28</f>
        <v>0</v>
      </c>
      <c r="S63" s="128">
        <f t="shared" si="7"/>
        <v>0</v>
      </c>
      <c r="T63" s="391"/>
      <c r="U63" s="127">
        <f>'Lista de precios'!I28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precios'!K28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precios'!M28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40</v>
      </c>
      <c r="B64" s="391"/>
      <c r="C64" s="127">
        <f>'Lista de precios'!C29</f>
        <v>26000.625</v>
      </c>
      <c r="D64" s="128">
        <f t="shared" si="2"/>
        <v>0</v>
      </c>
      <c r="E64" s="391"/>
      <c r="F64" s="127">
        <f>'Lista de precios'!C29</f>
        <v>26000.625</v>
      </c>
      <c r="G64" s="128">
        <f t="shared" si="3"/>
        <v>0</v>
      </c>
      <c r="H64" s="391"/>
      <c r="I64" s="127">
        <f>'Lista de precios'!E29</f>
        <v>17475</v>
      </c>
      <c r="J64" s="128">
        <f t="shared" si="4"/>
        <v>0</v>
      </c>
      <c r="K64" s="391"/>
      <c r="L64" s="127">
        <f>'Lista de precios'!E29</f>
        <v>17475</v>
      </c>
      <c r="M64" s="128">
        <f t="shared" si="5"/>
        <v>0</v>
      </c>
      <c r="N64" s="391"/>
      <c r="O64" s="127">
        <f>'Lista de precios'!G29</f>
        <v>0</v>
      </c>
      <c r="P64" s="128">
        <f t="shared" si="6"/>
        <v>0</v>
      </c>
      <c r="Q64" s="391"/>
      <c r="R64" s="127">
        <f>'Lista de precios'!G29</f>
        <v>0</v>
      </c>
      <c r="S64" s="128">
        <f t="shared" si="7"/>
        <v>0</v>
      </c>
      <c r="T64" s="391"/>
      <c r="U64" s="127">
        <f>'Lista de precios'!I29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precios'!K29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precios'!M29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414" t="s">
        <v>41</v>
      </c>
      <c r="B65" s="391"/>
      <c r="C65" s="127">
        <f>'Lista de precios'!C30</f>
        <v>711.0375</v>
      </c>
      <c r="D65" s="128">
        <f t="shared" si="2"/>
        <v>0</v>
      </c>
      <c r="E65" s="391"/>
      <c r="F65" s="127">
        <f>'Lista de precios'!C30</f>
        <v>711.0375</v>
      </c>
      <c r="G65" s="128">
        <f t="shared" si="3"/>
        <v>0</v>
      </c>
      <c r="H65" s="391"/>
      <c r="I65" s="127">
        <f>'Lista de precios'!E30</f>
        <v>780.55</v>
      </c>
      <c r="J65" s="128">
        <f t="shared" si="4"/>
        <v>0</v>
      </c>
      <c r="K65" s="391"/>
      <c r="L65" s="127">
        <f>'Lista de precios'!E30</f>
        <v>780.55</v>
      </c>
      <c r="M65" s="128">
        <f t="shared" si="5"/>
        <v>0</v>
      </c>
      <c r="N65" s="391"/>
      <c r="O65" s="127"/>
      <c r="P65" s="128"/>
      <c r="Q65" s="391"/>
      <c r="R65" s="127">
        <f>'Lista de precios'!K31</f>
        <v>0</v>
      </c>
      <c r="S65" s="128"/>
      <c r="T65" s="391"/>
      <c r="U65" s="127">
        <f>'Lista de precios'!I30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precios'!K30</f>
        <v>0</v>
      </c>
      <c r="AB65" s="128">
        <f t="shared" si="11"/>
        <v>0</v>
      </c>
      <c r="AC65" s="391"/>
      <c r="AD65" s="127">
        <f t="shared" si="12"/>
        <v>0</v>
      </c>
      <c r="AE65" s="128">
        <f t="shared" si="13"/>
        <v>0</v>
      </c>
      <c r="AF65" s="391"/>
      <c r="AG65" s="127">
        <f>'Lista de precios'!M30</f>
        <v>0</v>
      </c>
      <c r="AH65" s="128">
        <f t="shared" si="14"/>
        <v>0</v>
      </c>
      <c r="AI65" s="391"/>
      <c r="AJ65" s="127">
        <f t="shared" si="15"/>
        <v>0</v>
      </c>
      <c r="AK65" s="128">
        <f t="shared" si="16"/>
        <v>0</v>
      </c>
    </row>
    <row r="66" ht="15.75" customHeight="1">
      <c r="A66" s="415" t="s">
        <v>42</v>
      </c>
      <c r="B66" s="393"/>
      <c r="C66" s="127">
        <f>'Lista de precios'!C31</f>
        <v>849</v>
      </c>
      <c r="D66" s="128">
        <f t="shared" si="2"/>
        <v>0</v>
      </c>
      <c r="E66" s="393"/>
      <c r="F66" s="127">
        <f>'Lista de precios'!C31</f>
        <v>849</v>
      </c>
      <c r="G66" s="128">
        <f t="shared" si="3"/>
        <v>0</v>
      </c>
      <c r="H66" s="393"/>
      <c r="I66" s="127">
        <f>'Lista de precios'!E31</f>
        <v>932</v>
      </c>
      <c r="J66" s="128">
        <f t="shared" si="4"/>
        <v>0</v>
      </c>
      <c r="K66" s="393"/>
      <c r="L66" s="127">
        <f>'Lista de precios'!E31</f>
        <v>932</v>
      </c>
      <c r="M66" s="128">
        <f t="shared" si="5"/>
        <v>0</v>
      </c>
      <c r="N66" s="393"/>
      <c r="O66" s="143"/>
      <c r="P66" s="144"/>
      <c r="Q66" s="393"/>
      <c r="R66" s="143"/>
      <c r="S66" s="144"/>
      <c r="T66" s="393"/>
      <c r="U66" s="127"/>
      <c r="V66" s="144"/>
      <c r="W66" s="393"/>
      <c r="X66" s="143"/>
      <c r="Y66" s="144"/>
      <c r="Z66" s="393"/>
      <c r="AA66" s="127"/>
      <c r="AB66" s="144"/>
      <c r="AC66" s="393"/>
      <c r="AD66" s="143"/>
      <c r="AE66" s="144"/>
      <c r="AF66" s="393"/>
      <c r="AG66" s="127"/>
      <c r="AH66" s="144"/>
      <c r="AI66" s="393"/>
      <c r="AJ66" s="143"/>
      <c r="AK66" s="144"/>
    </row>
    <row r="67" ht="15.75" customHeight="1">
      <c r="A67" s="419" t="s">
        <v>43</v>
      </c>
      <c r="B67" s="393"/>
      <c r="C67" s="127">
        <f>'Lista de precios'!C32</f>
        <v>530.625</v>
      </c>
      <c r="D67" s="128">
        <f t="shared" si="2"/>
        <v>0</v>
      </c>
      <c r="E67" s="393"/>
      <c r="F67" s="127">
        <f>'Lista de precios'!C32</f>
        <v>530.625</v>
      </c>
      <c r="G67" s="128">
        <f t="shared" si="3"/>
        <v>0</v>
      </c>
      <c r="H67" s="393"/>
      <c r="I67" s="127">
        <f>'Lista de precios'!E32</f>
        <v>582.5</v>
      </c>
      <c r="J67" s="128">
        <f t="shared" si="4"/>
        <v>0</v>
      </c>
      <c r="K67" s="393"/>
      <c r="L67" s="127">
        <f>'Lista de precios'!E32</f>
        <v>582.5</v>
      </c>
      <c r="M67" s="128">
        <f t="shared" si="5"/>
        <v>0</v>
      </c>
      <c r="N67" s="393"/>
      <c r="O67" s="143"/>
      <c r="P67" s="144"/>
      <c r="Q67" s="393"/>
      <c r="R67" s="143"/>
      <c r="S67" s="144"/>
      <c r="T67" s="393"/>
      <c r="U67" s="127"/>
      <c r="V67" s="144"/>
      <c r="W67" s="393"/>
      <c r="X67" s="143"/>
      <c r="Y67" s="144"/>
      <c r="Z67" s="393"/>
      <c r="AA67" s="127"/>
      <c r="AB67" s="144"/>
      <c r="AC67" s="393"/>
      <c r="AD67" s="143"/>
      <c r="AE67" s="144"/>
      <c r="AF67" s="393"/>
      <c r="AG67" s="127"/>
      <c r="AH67" s="144"/>
      <c r="AI67" s="393"/>
      <c r="AJ67" s="143"/>
      <c r="AK67" s="144"/>
    </row>
    <row r="68" ht="15.75" customHeight="1">
      <c r="A68" s="415" t="s">
        <v>44</v>
      </c>
      <c r="B68" s="393"/>
      <c r="C68" s="127">
        <f>'Lista de precios'!C33</f>
        <v>1061.25</v>
      </c>
      <c r="D68" s="128">
        <f t="shared" si="2"/>
        <v>0</v>
      </c>
      <c r="E68" s="393"/>
      <c r="F68" s="127">
        <f>'Lista de precios'!C33</f>
        <v>1061.25</v>
      </c>
      <c r="G68" s="128">
        <f t="shared" si="3"/>
        <v>0</v>
      </c>
      <c r="H68" s="393"/>
      <c r="I68" s="127">
        <f>'Lista de precios'!E33</f>
        <v>1165</v>
      </c>
      <c r="J68" s="128">
        <f t="shared" si="4"/>
        <v>0</v>
      </c>
      <c r="K68" s="393"/>
      <c r="L68" s="127">
        <f>'Lista de precios'!E33</f>
        <v>1165</v>
      </c>
      <c r="M68" s="128">
        <f t="shared" si="5"/>
        <v>0</v>
      </c>
      <c r="N68" s="393"/>
      <c r="O68" s="143"/>
      <c r="P68" s="144"/>
      <c r="Q68" s="393"/>
      <c r="R68" s="143"/>
      <c r="S68" s="144"/>
      <c r="T68" s="393"/>
      <c r="U68" s="127"/>
      <c r="V68" s="144"/>
      <c r="W68" s="393"/>
      <c r="X68" s="143"/>
      <c r="Y68" s="144"/>
      <c r="Z68" s="393"/>
      <c r="AA68" s="127"/>
      <c r="AB68" s="144"/>
      <c r="AC68" s="393"/>
      <c r="AD68" s="143"/>
      <c r="AE68" s="144"/>
      <c r="AF68" s="393"/>
      <c r="AG68" s="127"/>
      <c r="AH68" s="144"/>
      <c r="AI68" s="393"/>
      <c r="AJ68" s="143"/>
      <c r="AK68" s="144"/>
    </row>
    <row r="69" ht="15.75" customHeight="1">
      <c r="A69" s="453" t="s">
        <v>179</v>
      </c>
      <c r="B69" s="393"/>
      <c r="C69" s="127">
        <f>'Lista de precios'!C34</f>
        <v>3576.4125</v>
      </c>
      <c r="D69" s="128">
        <f t="shared" si="2"/>
        <v>0</v>
      </c>
      <c r="E69" s="393"/>
      <c r="F69" s="127">
        <f>'Lista de precios'!C34</f>
        <v>3576.4125</v>
      </c>
      <c r="G69" s="128">
        <f t="shared" si="3"/>
        <v>0</v>
      </c>
      <c r="H69" s="393"/>
      <c r="I69" s="127">
        <f>'Lista de precios'!E34</f>
        <v>3926.05</v>
      </c>
      <c r="J69" s="128">
        <f t="shared" si="4"/>
        <v>0</v>
      </c>
      <c r="K69" s="393"/>
      <c r="L69" s="127">
        <f>'Lista de precios'!E34</f>
        <v>3926.05</v>
      </c>
      <c r="M69" s="128">
        <f t="shared" si="5"/>
        <v>0</v>
      </c>
      <c r="N69" s="393"/>
      <c r="O69" s="143"/>
      <c r="P69" s="144"/>
      <c r="Q69" s="393"/>
      <c r="R69" s="143"/>
      <c r="S69" s="144"/>
      <c r="T69" s="393"/>
      <c r="U69" s="127"/>
      <c r="V69" s="144"/>
      <c r="W69" s="393"/>
      <c r="X69" s="143"/>
      <c r="Y69" s="144"/>
      <c r="Z69" s="393"/>
      <c r="AA69" s="127"/>
      <c r="AB69" s="144"/>
      <c r="AC69" s="393"/>
      <c r="AD69" s="143"/>
      <c r="AE69" s="144"/>
      <c r="AF69" s="393"/>
      <c r="AG69" s="127"/>
      <c r="AH69" s="144"/>
      <c r="AI69" s="393"/>
      <c r="AJ69" s="143"/>
      <c r="AK69" s="144"/>
    </row>
    <row r="70" ht="15.75" customHeight="1">
      <c r="A70" s="396" t="s">
        <v>127</v>
      </c>
      <c r="B70" s="393"/>
      <c r="C70" s="127" t="str">
        <f>'Lista de precios'!C35</f>
        <v/>
      </c>
      <c r="D70" s="319">
        <f>SUM(D42:D69)</f>
        <v>0</v>
      </c>
      <c r="E70" s="398"/>
      <c r="F70" s="399"/>
      <c r="G70" s="320">
        <f>SUM(G42:G69)</f>
        <v>43458.1875</v>
      </c>
      <c r="H70" s="393"/>
      <c r="I70" s="397"/>
      <c r="J70" s="319">
        <f>SUM(J42:J69)</f>
        <v>130445.05</v>
      </c>
      <c r="K70" s="398"/>
      <c r="L70" s="399"/>
      <c r="M70" s="320">
        <f>SUM(M42:M69)</f>
        <v>14329.5</v>
      </c>
      <c r="N70" s="393"/>
      <c r="O70" s="397"/>
      <c r="P70" s="319">
        <f>SUM(P42:P65)</f>
        <v>0</v>
      </c>
      <c r="Q70" s="398"/>
      <c r="R70" s="399"/>
      <c r="S70" s="320">
        <f>SUM(S42:S65)</f>
        <v>0</v>
      </c>
      <c r="T70" s="393"/>
      <c r="U70" s="127"/>
      <c r="V70" s="319">
        <f>SUM(V42:V65)</f>
        <v>0</v>
      </c>
      <c r="W70" s="398"/>
      <c r="X70" s="399"/>
      <c r="Y70" s="320">
        <f>SUM(Y42:Y65)</f>
        <v>0</v>
      </c>
      <c r="Z70" s="393"/>
      <c r="AA70" s="127"/>
      <c r="AB70" s="319">
        <f>SUM(AB42:AB65)</f>
        <v>0</v>
      </c>
      <c r="AC70" s="398"/>
      <c r="AD70" s="399"/>
      <c r="AE70" s="320">
        <f>SUM(AE42:AE65)</f>
        <v>0</v>
      </c>
      <c r="AF70" s="393"/>
      <c r="AG70" s="127"/>
      <c r="AH70" s="319">
        <f>SUM(AH42:AH65)</f>
        <v>0</v>
      </c>
      <c r="AI70" s="398"/>
      <c r="AJ70" s="399"/>
      <c r="AK70" s="320">
        <f>SUM(AK42:AK65)</f>
        <v>0</v>
      </c>
    </row>
    <row r="71" ht="15.75" customHeight="1">
      <c r="A71" s="400" t="s">
        <v>128</v>
      </c>
      <c r="B71" s="325">
        <f>D70+G70</f>
        <v>43458.1875</v>
      </c>
      <c r="C71" s="183"/>
      <c r="D71" s="183"/>
      <c r="E71" s="183"/>
      <c r="F71" s="183"/>
      <c r="G71" s="15"/>
      <c r="H71" s="325">
        <f>J70+M70</f>
        <v>144774.55</v>
      </c>
      <c r="I71" s="183"/>
      <c r="J71" s="183"/>
      <c r="K71" s="183"/>
      <c r="L71" s="183"/>
      <c r="M71" s="15"/>
      <c r="N71" s="325">
        <f>P70+S70</f>
        <v>0</v>
      </c>
      <c r="O71" s="183"/>
      <c r="P71" s="183"/>
      <c r="Q71" s="183"/>
      <c r="R71" s="183"/>
      <c r="S71" s="15"/>
      <c r="T71" s="325">
        <f>V70+Y70</f>
        <v>0</v>
      </c>
      <c r="U71" s="183"/>
      <c r="V71" s="183"/>
      <c r="W71" s="183"/>
      <c r="X71" s="183"/>
      <c r="Y71" s="15"/>
      <c r="Z71" s="325">
        <f>AB70+AE70</f>
        <v>0</v>
      </c>
      <c r="AA71" s="183"/>
      <c r="AB71" s="183"/>
      <c r="AC71" s="183"/>
      <c r="AD71" s="183"/>
      <c r="AE71" s="15"/>
      <c r="AF71" s="325">
        <f>AH70+AK70</f>
        <v>0</v>
      </c>
      <c r="AG71" s="183"/>
      <c r="AH71" s="183"/>
      <c r="AI71" s="183"/>
      <c r="AJ71" s="183"/>
      <c r="AK71" s="15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8.0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8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</sheetData>
  <mergeCells count="53"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39:Y39"/>
    <mergeCell ref="Z39:AB39"/>
    <mergeCell ref="AC39:AE39"/>
    <mergeCell ref="AF39:AH39"/>
    <mergeCell ref="AI39:AK39"/>
    <mergeCell ref="B39:D39"/>
    <mergeCell ref="E39:G39"/>
    <mergeCell ref="H39:J39"/>
    <mergeCell ref="K39:M39"/>
    <mergeCell ref="N39:P39"/>
    <mergeCell ref="Q39:S39"/>
    <mergeCell ref="T39:V39"/>
    <mergeCell ref="B71:G71"/>
    <mergeCell ref="H71:M71"/>
    <mergeCell ref="N71:S71"/>
    <mergeCell ref="T71:Y71"/>
    <mergeCell ref="Z71:AE71"/>
    <mergeCell ref="AF71:AK71"/>
  </mergeCells>
  <conditionalFormatting sqref="B5 E5 H5 K5 N5 Q5 A9:A10 A13:A14 A21:B21">
    <cfRule type="cellIs" dxfId="0" priority="1" operator="lessThan">
      <formula>0</formula>
    </cfRule>
  </conditionalFormatting>
  <conditionalFormatting sqref="A1:AK1018">
    <cfRule type="cellIs" dxfId="1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352" t="s">
        <v>63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353" t="s">
        <v>144</v>
      </c>
      <c r="B5" s="354" t="s">
        <v>10</v>
      </c>
      <c r="C5" s="104"/>
      <c r="D5" s="329"/>
      <c r="E5" s="354" t="s">
        <v>11</v>
      </c>
      <c r="F5" s="104"/>
      <c r="G5" s="105"/>
      <c r="H5" s="355" t="s">
        <v>12</v>
      </c>
      <c r="I5" s="104"/>
      <c r="J5" s="329"/>
      <c r="K5" s="354" t="s">
        <v>13</v>
      </c>
      <c r="L5" s="104"/>
      <c r="M5" s="105"/>
      <c r="N5" s="354" t="s">
        <v>14</v>
      </c>
      <c r="O5" s="104"/>
      <c r="P5" s="105"/>
      <c r="Q5" s="354" t="s">
        <v>15</v>
      </c>
      <c r="R5" s="104"/>
      <c r="S5" s="105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5"/>
      <c r="B6" s="256" t="s">
        <v>145</v>
      </c>
      <c r="C6" s="356" t="s">
        <v>146</v>
      </c>
      <c r="D6" s="357" t="s">
        <v>147</v>
      </c>
      <c r="E6" s="256" t="s">
        <v>145</v>
      </c>
      <c r="F6" s="356" t="s">
        <v>146</v>
      </c>
      <c r="G6" s="358" t="s">
        <v>147</v>
      </c>
      <c r="H6" s="332" t="s">
        <v>145</v>
      </c>
      <c r="I6" s="356" t="s">
        <v>146</v>
      </c>
      <c r="J6" s="357" t="s">
        <v>147</v>
      </c>
      <c r="K6" s="256" t="s">
        <v>145</v>
      </c>
      <c r="L6" s="356" t="s">
        <v>146</v>
      </c>
      <c r="M6" s="358" t="s">
        <v>147</v>
      </c>
      <c r="N6" s="256" t="s">
        <v>145</v>
      </c>
      <c r="O6" s="356" t="s">
        <v>146</v>
      </c>
      <c r="P6" s="358" t="s">
        <v>147</v>
      </c>
      <c r="Q6" s="256" t="s">
        <v>145</v>
      </c>
      <c r="R6" s="356" t="s">
        <v>146</v>
      </c>
      <c r="S6" s="358" t="s">
        <v>147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259"/>
      <c r="B7" s="260"/>
      <c r="C7" s="261"/>
      <c r="D7" s="259"/>
      <c r="E7" s="260"/>
      <c r="F7" s="261"/>
      <c r="G7" s="262"/>
      <c r="H7" s="186"/>
      <c r="I7" s="261"/>
      <c r="J7" s="259"/>
      <c r="K7" s="260"/>
      <c r="L7" s="261"/>
      <c r="M7" s="262"/>
      <c r="N7" s="260"/>
      <c r="O7" s="261"/>
      <c r="P7" s="262"/>
      <c r="Q7" s="260"/>
      <c r="R7" s="261"/>
      <c r="S7" s="26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59" t="s">
        <v>148</v>
      </c>
      <c r="B8" s="267"/>
      <c r="C8" s="265"/>
      <c r="D8" s="454">
        <v>0.0</v>
      </c>
      <c r="E8" s="267"/>
      <c r="F8" s="265"/>
      <c r="G8" s="268">
        <f>D16*'Lista de precios'!E4</f>
        <v>-29709.06376</v>
      </c>
      <c r="H8" s="334"/>
      <c r="I8" s="265"/>
      <c r="J8" s="360">
        <f>G16*'Lista de precios'!G4</f>
        <v>0</v>
      </c>
      <c r="K8" s="267"/>
      <c r="L8" s="265"/>
      <c r="M8" s="268" t="str">
        <f>J16*'Lista de precios'!I4</f>
        <v>#DIV/0!</v>
      </c>
      <c r="N8" s="267"/>
      <c r="O8" s="265"/>
      <c r="P8" s="268" t="str">
        <f>M16*'Lista de precios'!K4</f>
        <v>#DIV/0!</v>
      </c>
      <c r="Q8" s="267"/>
      <c r="R8" s="265"/>
      <c r="S8" s="268" t="str">
        <f>P15</f>
        <v>#DIV/0!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61" t="s">
        <v>145</v>
      </c>
      <c r="B9" s="267">
        <f>C33</f>
        <v>0</v>
      </c>
      <c r="C9" s="271"/>
      <c r="D9" s="333"/>
      <c r="E9" s="267">
        <f>E33</f>
        <v>111316.8</v>
      </c>
      <c r="F9" s="271"/>
      <c r="G9" s="266"/>
      <c r="H9" s="334">
        <f>G33</f>
        <v>0</v>
      </c>
      <c r="I9" s="271"/>
      <c r="J9" s="333"/>
      <c r="K9" s="267">
        <f>I33</f>
        <v>0</v>
      </c>
      <c r="L9" s="271"/>
      <c r="M9" s="266"/>
      <c r="N9" s="267">
        <f>K33</f>
        <v>0</v>
      </c>
      <c r="O9" s="271"/>
      <c r="P9" s="266"/>
      <c r="Q9" s="267">
        <f>M33</f>
        <v>0</v>
      </c>
      <c r="R9" s="271"/>
      <c r="S9" s="266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>
      <c r="A10" s="336" t="s">
        <v>182</v>
      </c>
      <c r="B10" s="273"/>
      <c r="C10" s="274"/>
      <c r="D10" s="337">
        <f>(D8-B9)/1032.5</f>
        <v>0</v>
      </c>
      <c r="E10" s="273"/>
      <c r="F10" s="274"/>
      <c r="G10" s="275">
        <f>(G8+E9)/'Lista de precios'!C4</f>
        <v>76.89774911</v>
      </c>
      <c r="H10" s="338"/>
      <c r="I10" s="274"/>
      <c r="J10" s="337"/>
      <c r="K10" s="273"/>
      <c r="L10" s="274"/>
      <c r="M10" s="275"/>
      <c r="N10" s="273"/>
      <c r="O10" s="274"/>
      <c r="P10" s="275"/>
      <c r="Q10" s="273"/>
      <c r="R10" s="274"/>
      <c r="S10" s="275" t="str">
        <f>(S8+Q9)/'Lista de precios'!K4</f>
        <v>#DIV/0!</v>
      </c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</row>
    <row r="11">
      <c r="A11" s="270" t="s">
        <v>151</v>
      </c>
      <c r="B11" s="277"/>
      <c r="C11" s="278"/>
      <c r="D11" s="340">
        <f>D10*'Lista de precios'!C4</f>
        <v>0</v>
      </c>
      <c r="E11" s="277"/>
      <c r="F11" s="278"/>
      <c r="G11" s="279">
        <f>G10*'Lista de precios'!E4</f>
        <v>89585.87771</v>
      </c>
      <c r="H11" s="341"/>
      <c r="I11" s="278"/>
      <c r="J11" s="340"/>
      <c r="K11" s="277"/>
      <c r="L11" s="278"/>
      <c r="M11" s="279"/>
      <c r="N11" s="277"/>
      <c r="O11" s="278"/>
      <c r="P11" s="279"/>
      <c r="Q11" s="277"/>
      <c r="R11" s="278"/>
      <c r="S11" s="279" t="str">
        <f>S10*'Lista de precios'!M4</f>
        <v>#DIV/0!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59" t="s">
        <v>152</v>
      </c>
      <c r="B12" s="267"/>
      <c r="C12" s="281">
        <f>B72</f>
        <v>20811.1125</v>
      </c>
      <c r="D12" s="333"/>
      <c r="E12" s="267"/>
      <c r="F12" s="281">
        <f>H72</f>
        <v>64168.2</v>
      </c>
      <c r="G12" s="266"/>
      <c r="H12" s="334"/>
      <c r="I12" s="281">
        <f>N72</f>
        <v>0</v>
      </c>
      <c r="J12" s="333"/>
      <c r="K12" s="267"/>
      <c r="L12" s="281">
        <f>T72</f>
        <v>0</v>
      </c>
      <c r="M12" s="266"/>
      <c r="N12" s="267"/>
      <c r="O12" s="281">
        <f>Z72</f>
        <v>0</v>
      </c>
      <c r="P12" s="266"/>
      <c r="Q12" s="267"/>
      <c r="R12" s="281">
        <f>AF72</f>
        <v>0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365" t="s">
        <v>153</v>
      </c>
      <c r="B13" s="267"/>
      <c r="C13" s="364">
        <f>CULTIVO!D56</f>
        <v>6252.186998</v>
      </c>
      <c r="D13" s="333"/>
      <c r="E13" s="267"/>
      <c r="F13" s="364">
        <f>'Cálculo con horas de uso'!I10</f>
        <v>8983.538197</v>
      </c>
      <c r="G13" s="266"/>
      <c r="H13" s="334"/>
      <c r="I13" s="281" t="str">
        <f>CULTIVO!J66</f>
        <v>#DIV/0!</v>
      </c>
      <c r="J13" s="333"/>
      <c r="K13" s="267"/>
      <c r="L13" s="281" t="str">
        <f>CULTIVO!M66</f>
        <v>#DIV/0!</v>
      </c>
      <c r="M13" s="266"/>
      <c r="N13" s="267"/>
      <c r="O13" s="281">
        <f>CULTIVO!P66</f>
        <v>0</v>
      </c>
      <c r="P13" s="266"/>
      <c r="Q13" s="267"/>
      <c r="R13" s="281" t="str">
        <f>CULTIVO!S66</f>
        <v>#DIV/0!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3" t="s">
        <v>154</v>
      </c>
      <c r="B14" s="267"/>
      <c r="C14" s="281">
        <f>CULTIVO!D82</f>
        <v>0</v>
      </c>
      <c r="D14" s="333"/>
      <c r="E14" s="267"/>
      <c r="F14" s="281">
        <f>CULTIVO!G81</f>
        <v>1820</v>
      </c>
      <c r="G14" s="266"/>
      <c r="H14" s="334"/>
      <c r="I14" s="281">
        <f>CULTIVO!J87</f>
        <v>0</v>
      </c>
      <c r="J14" s="333"/>
      <c r="K14" s="267"/>
      <c r="L14" s="281">
        <f>CULTIVO!M87</f>
        <v>0</v>
      </c>
      <c r="M14" s="266"/>
      <c r="N14" s="267"/>
      <c r="O14" s="281">
        <f>CULTIVO!P87</f>
        <v>0</v>
      </c>
      <c r="P14" s="266"/>
      <c r="Q14" s="267"/>
      <c r="R14" s="281">
        <f>CULTIVO!S87</f>
        <v>0</v>
      </c>
      <c r="S14" s="266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359" t="s">
        <v>156</v>
      </c>
      <c r="B15" s="267"/>
      <c r="C15" s="265"/>
      <c r="D15" s="366">
        <f>D11-C12-C13-C14</f>
        <v>-27063.2995</v>
      </c>
      <c r="E15" s="267"/>
      <c r="F15" s="265"/>
      <c r="G15" s="344">
        <f>G11-F12-F13-F14</f>
        <v>14614.13951</v>
      </c>
      <c r="H15" s="334"/>
      <c r="I15" s="265"/>
      <c r="J15" s="366" t="str">
        <f>J8+H9-I12-I13-I14</f>
        <v>#DIV/0!</v>
      </c>
      <c r="K15" s="267"/>
      <c r="L15" s="265"/>
      <c r="M15" s="367" t="str">
        <f>M8+K9-L12-L13-L14</f>
        <v>#DIV/0!</v>
      </c>
      <c r="N15" s="267"/>
      <c r="O15" s="265"/>
      <c r="P15" s="367" t="str">
        <f>P8+N9-O12-O13-O14</f>
        <v>#DIV/0!</v>
      </c>
      <c r="Q15" s="267"/>
      <c r="R15" s="265"/>
      <c r="S15" s="367" t="str">
        <f>S11-R12-R13-R14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157</v>
      </c>
      <c r="B16" s="369"/>
      <c r="C16" s="370"/>
      <c r="D16" s="371">
        <f>D15/'Lista de precios'!C4</f>
        <v>-25.50134228</v>
      </c>
      <c r="E16" s="369"/>
      <c r="F16" s="370"/>
      <c r="G16" s="451">
        <f>G15/'Lista de precios'!E4</f>
        <v>12.54432576</v>
      </c>
      <c r="H16" s="372"/>
      <c r="I16" s="370"/>
      <c r="J16" s="371" t="str">
        <f>J15/'Lista de precios'!G4</f>
        <v>#DIV/0!</v>
      </c>
      <c r="K16" s="369"/>
      <c r="L16" s="370"/>
      <c r="M16" s="290" t="str">
        <f>M15/'Lista de precios'!I4</f>
        <v>#DIV/0!</v>
      </c>
      <c r="N16" s="369"/>
      <c r="O16" s="370"/>
      <c r="P16" s="290" t="str">
        <f>P15/'Lista de precios'!K4</f>
        <v>#DIV/0!</v>
      </c>
      <c r="Q16" s="369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ht="26.25" customHeight="1">
      <c r="A20" s="373" t="s">
        <v>158</v>
      </c>
      <c r="B20" s="292"/>
      <c r="C20" s="293"/>
      <c r="D20" s="374"/>
      <c r="E20" s="374"/>
      <c r="F20" s="374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ht="27.75" customHeight="1">
      <c r="A21" s="375" t="s">
        <v>159</v>
      </c>
      <c r="B21" s="375" t="s">
        <v>160</v>
      </c>
      <c r="C21" s="376" t="s">
        <v>161</v>
      </c>
      <c r="D21" s="377" t="s">
        <v>162</v>
      </c>
      <c r="E21" s="377" t="s">
        <v>163</v>
      </c>
      <c r="F21" s="377" t="s">
        <v>164</v>
      </c>
      <c r="G21" s="377" t="s">
        <v>165</v>
      </c>
      <c r="H21" s="377" t="s">
        <v>166</v>
      </c>
      <c r="I21" s="377" t="s">
        <v>167</v>
      </c>
      <c r="J21" s="377" t="s">
        <v>168</v>
      </c>
      <c r="K21" s="377" t="s">
        <v>169</v>
      </c>
      <c r="L21" s="377" t="s">
        <v>170</v>
      </c>
      <c r="M21" s="377" t="s">
        <v>171</v>
      </c>
      <c r="N21" s="377" t="s">
        <v>172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297" t="s">
        <v>197</v>
      </c>
      <c r="B22" s="297" t="s">
        <v>176</v>
      </c>
      <c r="C22" s="2"/>
      <c r="D22" s="455"/>
      <c r="E22" s="78"/>
      <c r="F22" s="297">
        <v>111316.8</v>
      </c>
      <c r="G22" s="78"/>
      <c r="H22" s="78"/>
      <c r="I22" s="78"/>
      <c r="J22" s="78"/>
      <c r="K22" s="78"/>
      <c r="L22" s="78"/>
      <c r="M22" s="78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84"/>
      <c r="B25" s="84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379" t="s">
        <v>177</v>
      </c>
      <c r="B32" s="15"/>
      <c r="C32" s="380">
        <f t="shared" ref="C32:N32" si="1">SUM(C22:C31)</f>
        <v>0</v>
      </c>
      <c r="D32" s="380">
        <f t="shared" si="1"/>
        <v>0</v>
      </c>
      <c r="E32" s="380">
        <f t="shared" si="1"/>
        <v>0</v>
      </c>
      <c r="F32" s="380">
        <f t="shared" si="1"/>
        <v>111316.8</v>
      </c>
      <c r="G32" s="380">
        <f t="shared" si="1"/>
        <v>0</v>
      </c>
      <c r="H32" s="380">
        <f t="shared" si="1"/>
        <v>0</v>
      </c>
      <c r="I32" s="380">
        <f t="shared" si="1"/>
        <v>0</v>
      </c>
      <c r="J32" s="380">
        <f t="shared" si="1"/>
        <v>0</v>
      </c>
      <c r="K32" s="380">
        <f t="shared" si="1"/>
        <v>0</v>
      </c>
      <c r="L32" s="380">
        <f t="shared" si="1"/>
        <v>0</v>
      </c>
      <c r="M32" s="380">
        <f t="shared" si="1"/>
        <v>0</v>
      </c>
      <c r="N32" s="380">
        <f t="shared" si="1"/>
        <v>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381" t="s">
        <v>178</v>
      </c>
      <c r="B33" s="15"/>
      <c r="C33" s="381">
        <f>C32+D32</f>
        <v>0</v>
      </c>
      <c r="D33" s="15"/>
      <c r="E33" s="381">
        <f>E32+F32</f>
        <v>111316.8</v>
      </c>
      <c r="F33" s="15"/>
      <c r="G33" s="381">
        <f>G32+H32</f>
        <v>0</v>
      </c>
      <c r="H33" s="15"/>
      <c r="I33" s="381">
        <f>I32+J32</f>
        <v>0</v>
      </c>
      <c r="J33" s="15"/>
      <c r="K33" s="381">
        <f>K32+L32</f>
        <v>0</v>
      </c>
      <c r="L33" s="15"/>
      <c r="M33" s="381">
        <f>M32+N32</f>
        <v>0</v>
      </c>
      <c r="N33" s="15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382" t="s">
        <v>97</v>
      </c>
      <c r="B39" s="2"/>
      <c r="C39" s="2"/>
      <c r="D39" s="374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15.75" customHeight="1">
      <c r="A40" s="383"/>
      <c r="B40" s="384" t="s">
        <v>98</v>
      </c>
      <c r="C40" s="101"/>
      <c r="D40" s="102"/>
      <c r="E40" s="384" t="s">
        <v>99</v>
      </c>
      <c r="F40" s="101"/>
      <c r="G40" s="102"/>
      <c r="H40" s="384" t="s">
        <v>100</v>
      </c>
      <c r="I40" s="101"/>
      <c r="J40" s="102"/>
      <c r="K40" s="384" t="s">
        <v>101</v>
      </c>
      <c r="L40" s="101"/>
      <c r="M40" s="102"/>
      <c r="N40" s="384" t="s">
        <v>102</v>
      </c>
      <c r="O40" s="101"/>
      <c r="P40" s="102"/>
      <c r="Q40" s="384" t="s">
        <v>103</v>
      </c>
      <c r="R40" s="101"/>
      <c r="S40" s="102"/>
      <c r="T40" s="384" t="s">
        <v>104</v>
      </c>
      <c r="U40" s="101"/>
      <c r="V40" s="102"/>
      <c r="W40" s="384" t="s">
        <v>105</v>
      </c>
      <c r="X40" s="101"/>
      <c r="Y40" s="102"/>
      <c r="Z40" s="384" t="s">
        <v>106</v>
      </c>
      <c r="AA40" s="101"/>
      <c r="AB40" s="102"/>
      <c r="AC40" s="384" t="s">
        <v>107</v>
      </c>
      <c r="AD40" s="101"/>
      <c r="AE40" s="102"/>
      <c r="AF40" s="384" t="s">
        <v>108</v>
      </c>
      <c r="AG40" s="101"/>
      <c r="AH40" s="102"/>
      <c r="AI40" s="384" t="s">
        <v>109</v>
      </c>
      <c r="AJ40" s="101"/>
      <c r="AK40" s="102"/>
    </row>
    <row r="41" ht="15.75" customHeight="1">
      <c r="A41" s="385" t="s">
        <v>110</v>
      </c>
      <c r="B41" s="386" t="s">
        <v>111</v>
      </c>
      <c r="C41" s="387" t="s">
        <v>112</v>
      </c>
      <c r="D41" s="387" t="s">
        <v>113</v>
      </c>
      <c r="E41" s="386" t="s">
        <v>111</v>
      </c>
      <c r="F41" s="387" t="s">
        <v>112</v>
      </c>
      <c r="G41" s="387" t="s">
        <v>113</v>
      </c>
      <c r="H41" s="386" t="s">
        <v>111</v>
      </c>
      <c r="I41" s="387" t="s">
        <v>112</v>
      </c>
      <c r="J41" s="387" t="s">
        <v>113</v>
      </c>
      <c r="K41" s="386" t="s">
        <v>111</v>
      </c>
      <c r="L41" s="387" t="s">
        <v>112</v>
      </c>
      <c r="M41" s="387" t="s">
        <v>113</v>
      </c>
      <c r="N41" s="386" t="s">
        <v>111</v>
      </c>
      <c r="O41" s="387" t="s">
        <v>112</v>
      </c>
      <c r="P41" s="387" t="s">
        <v>113</v>
      </c>
      <c r="Q41" s="386" t="s">
        <v>111</v>
      </c>
      <c r="R41" s="387" t="s">
        <v>112</v>
      </c>
      <c r="S41" s="387" t="s">
        <v>113</v>
      </c>
      <c r="T41" s="386" t="s">
        <v>111</v>
      </c>
      <c r="U41" s="387" t="s">
        <v>112</v>
      </c>
      <c r="V41" s="387" t="s">
        <v>113</v>
      </c>
      <c r="W41" s="386" t="s">
        <v>111</v>
      </c>
      <c r="X41" s="387" t="s">
        <v>112</v>
      </c>
      <c r="Y41" s="387" t="s">
        <v>113</v>
      </c>
      <c r="Z41" s="386" t="s">
        <v>111</v>
      </c>
      <c r="AA41" s="387" t="s">
        <v>112</v>
      </c>
      <c r="AB41" s="387" t="s">
        <v>113</v>
      </c>
      <c r="AC41" s="386" t="s">
        <v>111</v>
      </c>
      <c r="AD41" s="387" t="s">
        <v>112</v>
      </c>
      <c r="AE41" s="387" t="s">
        <v>113</v>
      </c>
      <c r="AF41" s="386" t="s">
        <v>111</v>
      </c>
      <c r="AG41" s="387" t="s">
        <v>112</v>
      </c>
      <c r="AH41" s="387" t="s">
        <v>113</v>
      </c>
      <c r="AI41" s="386" t="s">
        <v>111</v>
      </c>
      <c r="AJ41" s="387" t="s">
        <v>112</v>
      </c>
      <c r="AK41" s="387" t="s">
        <v>113</v>
      </c>
    </row>
    <row r="42" ht="15.75" customHeight="1">
      <c r="A42" s="385"/>
      <c r="B42" s="388"/>
      <c r="C42" s="117"/>
      <c r="D42" s="389"/>
      <c r="E42" s="281"/>
      <c r="F42" s="120"/>
      <c r="G42" s="278"/>
      <c r="H42" s="388"/>
      <c r="I42" s="117"/>
      <c r="J42" s="389"/>
      <c r="K42" s="281"/>
      <c r="L42" s="120"/>
      <c r="M42" s="278"/>
      <c r="N42" s="388"/>
      <c r="O42" s="117"/>
      <c r="P42" s="389"/>
      <c r="Q42" s="281"/>
      <c r="R42" s="120"/>
      <c r="S42" s="278"/>
      <c r="T42" s="388"/>
      <c r="U42" s="117"/>
      <c r="V42" s="389"/>
      <c r="W42" s="281"/>
      <c r="X42" s="120"/>
      <c r="Y42" s="278"/>
      <c r="Z42" s="388"/>
      <c r="AA42" s="117"/>
      <c r="AB42" s="389"/>
      <c r="AC42" s="281"/>
      <c r="AD42" s="120"/>
      <c r="AE42" s="278"/>
      <c r="AF42" s="388"/>
      <c r="AG42" s="117"/>
      <c r="AH42" s="389"/>
      <c r="AI42" s="281"/>
      <c r="AJ42" s="120"/>
      <c r="AK42" s="278"/>
    </row>
    <row r="43" ht="15.75" customHeight="1">
      <c r="A43" s="390" t="s">
        <v>18</v>
      </c>
      <c r="B43" s="391"/>
      <c r="C43" s="127">
        <f>'Lista de precios'!C7</f>
        <v>1114.3125</v>
      </c>
      <c r="D43" s="128">
        <f t="shared" ref="D43:D70" si="2">B43*C43</f>
        <v>0</v>
      </c>
      <c r="E43" s="391"/>
      <c r="F43" s="127">
        <f>'Lista de precios'!C7</f>
        <v>1114.3125</v>
      </c>
      <c r="G43" s="128">
        <f t="shared" ref="G43:G70" si="3">F43*E43</f>
        <v>0</v>
      </c>
      <c r="H43" s="391"/>
      <c r="I43" s="127">
        <f>'Lista de precios'!E7</f>
        <v>1223.25</v>
      </c>
      <c r="J43" s="128">
        <f t="shared" ref="J43:J70" si="4">H43*I43</f>
        <v>0</v>
      </c>
      <c r="K43" s="391"/>
      <c r="L43" s="127">
        <f>'Lista de precios'!E7</f>
        <v>1223.25</v>
      </c>
      <c r="M43" s="128">
        <f t="shared" ref="M43:M70" si="5">L43*K43</f>
        <v>0</v>
      </c>
      <c r="N43" s="391"/>
      <c r="O43" s="127">
        <f>'Lista de precios'!G7</f>
        <v>0</v>
      </c>
      <c r="P43" s="128">
        <f t="shared" ref="P43:P65" si="6">N43*O43</f>
        <v>0</v>
      </c>
      <c r="Q43" s="391"/>
      <c r="R43" s="127">
        <f>'Lista de precios'!G7</f>
        <v>0</v>
      </c>
      <c r="S43" s="128">
        <f t="shared" ref="S43:S65" si="7">R43*Q43</f>
        <v>0</v>
      </c>
      <c r="T43" s="391"/>
      <c r="U43" s="127">
        <f>'Lista de precios'!I7</f>
        <v>0</v>
      </c>
      <c r="V43" s="128">
        <f t="shared" ref="V43:V66" si="8">T43*U43</f>
        <v>0</v>
      </c>
      <c r="W43" s="391"/>
      <c r="X43" s="127">
        <f t="shared" ref="X43:X66" si="9">U43</f>
        <v>0</v>
      </c>
      <c r="Y43" s="128">
        <f t="shared" ref="Y43:Y66" si="10">X43*W43</f>
        <v>0</v>
      </c>
      <c r="Z43" s="391"/>
      <c r="AA43" s="127">
        <f>'Lista de precios'!K7</f>
        <v>0</v>
      </c>
      <c r="AB43" s="128">
        <f t="shared" ref="AB43:AB66" si="11">Z43*AA43</f>
        <v>0</v>
      </c>
      <c r="AC43" s="391"/>
      <c r="AD43" s="127">
        <f t="shared" ref="AD43:AD66" si="12">AA43</f>
        <v>0</v>
      </c>
      <c r="AE43" s="128">
        <f t="shared" ref="AE43:AE66" si="13">AD43*AC43</f>
        <v>0</v>
      </c>
      <c r="AF43" s="391"/>
      <c r="AG43" s="127">
        <f>'Lista de precios'!M7</f>
        <v>0</v>
      </c>
      <c r="AH43" s="128">
        <f t="shared" ref="AH43:AH66" si="14">AF43*AG43</f>
        <v>0</v>
      </c>
      <c r="AI43" s="391"/>
      <c r="AJ43" s="127">
        <f t="shared" ref="AJ43:AJ66" si="15">AG43</f>
        <v>0</v>
      </c>
      <c r="AK43" s="128">
        <f t="shared" ref="AK43:AK66" si="16">AJ43*AI43</f>
        <v>0</v>
      </c>
    </row>
    <row r="44" ht="15.75" customHeight="1">
      <c r="A44" s="390" t="s">
        <v>19</v>
      </c>
      <c r="B44" s="391"/>
      <c r="C44" s="127">
        <f>'Lista de precios'!C8</f>
        <v>1231.05</v>
      </c>
      <c r="D44" s="128">
        <f t="shared" si="2"/>
        <v>0</v>
      </c>
      <c r="E44" s="392">
        <v>1.0</v>
      </c>
      <c r="F44" s="127">
        <f>'Lista de precios'!C8</f>
        <v>1231.05</v>
      </c>
      <c r="G44" s="128">
        <f t="shared" si="3"/>
        <v>1231.05</v>
      </c>
      <c r="H44" s="392">
        <v>1.0</v>
      </c>
      <c r="I44" s="127">
        <f>'Lista de precios'!E8</f>
        <v>1351.4</v>
      </c>
      <c r="J44" s="128">
        <f t="shared" si="4"/>
        <v>1351.4</v>
      </c>
      <c r="K44" s="392">
        <v>1.0</v>
      </c>
      <c r="L44" s="127">
        <f>'Lista de precios'!E8</f>
        <v>1351.4</v>
      </c>
      <c r="M44" s="128">
        <f t="shared" si="5"/>
        <v>1351.4</v>
      </c>
      <c r="N44" s="391"/>
      <c r="O44" s="127">
        <f>'Lista de precios'!G8</f>
        <v>0</v>
      </c>
      <c r="P44" s="128">
        <f t="shared" si="6"/>
        <v>0</v>
      </c>
      <c r="Q44" s="391"/>
      <c r="R44" s="127">
        <f>'Lista de precios'!G8</f>
        <v>0</v>
      </c>
      <c r="S44" s="128">
        <f t="shared" si="7"/>
        <v>0</v>
      </c>
      <c r="T44" s="391"/>
      <c r="U44" s="127">
        <f>'Lista de precios'!I8</f>
        <v>0</v>
      </c>
      <c r="V44" s="128">
        <f t="shared" si="8"/>
        <v>0</v>
      </c>
      <c r="W44" s="391"/>
      <c r="X44" s="127">
        <f t="shared" si="9"/>
        <v>0</v>
      </c>
      <c r="Y44" s="128">
        <f t="shared" si="10"/>
        <v>0</v>
      </c>
      <c r="Z44" s="391"/>
      <c r="AA44" s="127">
        <f>'Lista de precios'!K8</f>
        <v>0</v>
      </c>
      <c r="AB44" s="128">
        <f t="shared" si="11"/>
        <v>0</v>
      </c>
      <c r="AC44" s="391"/>
      <c r="AD44" s="127">
        <f t="shared" si="12"/>
        <v>0</v>
      </c>
      <c r="AE44" s="128">
        <f t="shared" si="13"/>
        <v>0</v>
      </c>
      <c r="AF44" s="391"/>
      <c r="AG44" s="127">
        <f>'Lista de precios'!M8</f>
        <v>0</v>
      </c>
      <c r="AH44" s="128">
        <f t="shared" si="14"/>
        <v>0</v>
      </c>
      <c r="AI44" s="391"/>
      <c r="AJ44" s="127">
        <f t="shared" si="15"/>
        <v>0</v>
      </c>
      <c r="AK44" s="128">
        <f t="shared" si="16"/>
        <v>0</v>
      </c>
    </row>
    <row r="45" ht="15.75" customHeight="1">
      <c r="A45" s="390" t="s">
        <v>20</v>
      </c>
      <c r="B45" s="391"/>
      <c r="C45" s="127">
        <f>'Lista de precios'!C9</f>
        <v>1273.5</v>
      </c>
      <c r="D45" s="128">
        <f t="shared" si="2"/>
        <v>0</v>
      </c>
      <c r="E45" s="391"/>
      <c r="F45" s="127">
        <f>'Lista de precios'!C9</f>
        <v>1273.5</v>
      </c>
      <c r="G45" s="128">
        <f t="shared" si="3"/>
        <v>0</v>
      </c>
      <c r="H45" s="391"/>
      <c r="I45" s="127">
        <f>'Lista de precios'!E9</f>
        <v>1398</v>
      </c>
      <c r="J45" s="128">
        <f t="shared" si="4"/>
        <v>0</v>
      </c>
      <c r="K45" s="391"/>
      <c r="L45" s="127">
        <f>'Lista de precios'!E9</f>
        <v>1398</v>
      </c>
      <c r="M45" s="128">
        <f t="shared" si="5"/>
        <v>0</v>
      </c>
      <c r="N45" s="391"/>
      <c r="O45" s="127">
        <f>'Lista de precios'!G9</f>
        <v>0</v>
      </c>
      <c r="P45" s="128">
        <f t="shared" si="6"/>
        <v>0</v>
      </c>
      <c r="Q45" s="391"/>
      <c r="R45" s="127">
        <f>'Lista de precios'!G9</f>
        <v>0</v>
      </c>
      <c r="S45" s="128">
        <f t="shared" si="7"/>
        <v>0</v>
      </c>
      <c r="T45" s="391"/>
      <c r="U45" s="127">
        <f>'Lista de precios'!I9</f>
        <v>0</v>
      </c>
      <c r="V45" s="128">
        <f t="shared" si="8"/>
        <v>0</v>
      </c>
      <c r="W45" s="391"/>
      <c r="X45" s="127">
        <f t="shared" si="9"/>
        <v>0</v>
      </c>
      <c r="Y45" s="128">
        <f t="shared" si="10"/>
        <v>0</v>
      </c>
      <c r="Z45" s="391"/>
      <c r="AA45" s="127">
        <f>'Lista de precios'!K9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precios'!M9</f>
        <v>0</v>
      </c>
      <c r="AH45" s="128">
        <f t="shared" si="14"/>
        <v>0</v>
      </c>
      <c r="AI45" s="391"/>
      <c r="AJ45" s="127">
        <f t="shared" si="15"/>
        <v>0</v>
      </c>
      <c r="AK45" s="128">
        <f t="shared" si="16"/>
        <v>0</v>
      </c>
    </row>
    <row r="46" ht="15.75" customHeight="1">
      <c r="A46" s="390" t="s">
        <v>21</v>
      </c>
      <c r="B46" s="391"/>
      <c r="C46" s="127">
        <f>'Lista de precios'!C10</f>
        <v>4775.625</v>
      </c>
      <c r="D46" s="128">
        <f t="shared" si="2"/>
        <v>0</v>
      </c>
      <c r="E46" s="391"/>
      <c r="F46" s="127">
        <f>'Lista de precios'!C10</f>
        <v>4775.625</v>
      </c>
      <c r="G46" s="128">
        <f t="shared" si="3"/>
        <v>0</v>
      </c>
      <c r="H46" s="391"/>
      <c r="I46" s="127">
        <f>'Lista de precios'!E10</f>
        <v>5242.5</v>
      </c>
      <c r="J46" s="128">
        <f t="shared" si="4"/>
        <v>0</v>
      </c>
      <c r="K46" s="391"/>
      <c r="L46" s="127">
        <f>'Lista de precios'!E10</f>
        <v>5242.5</v>
      </c>
      <c r="M46" s="128">
        <f t="shared" si="5"/>
        <v>0</v>
      </c>
      <c r="N46" s="391"/>
      <c r="O46" s="127">
        <f>'Lista de precios'!G10</f>
        <v>0</v>
      </c>
      <c r="P46" s="128">
        <f t="shared" si="6"/>
        <v>0</v>
      </c>
      <c r="Q46" s="391"/>
      <c r="R46" s="127">
        <f>'Lista de precios'!G10</f>
        <v>0</v>
      </c>
      <c r="S46" s="128">
        <f t="shared" si="7"/>
        <v>0</v>
      </c>
      <c r="T46" s="391"/>
      <c r="U46" s="127">
        <f>'Lista de precios'!I10</f>
        <v>0</v>
      </c>
      <c r="V46" s="128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precios'!K10</f>
        <v>0</v>
      </c>
      <c r="AB46" s="128">
        <f t="shared" si="11"/>
        <v>0</v>
      </c>
      <c r="AC46" s="391"/>
      <c r="AD46" s="127">
        <f t="shared" si="12"/>
        <v>0</v>
      </c>
      <c r="AE46" s="128">
        <f t="shared" si="13"/>
        <v>0</v>
      </c>
      <c r="AF46" s="391"/>
      <c r="AG46" s="127">
        <f>'Lista de precios'!M10</f>
        <v>0</v>
      </c>
      <c r="AH46" s="128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22</v>
      </c>
      <c r="B47" s="391"/>
      <c r="C47" s="127">
        <f>'Lista de precios'!C11</f>
        <v>4775.625</v>
      </c>
      <c r="D47" s="137">
        <f t="shared" si="2"/>
        <v>0</v>
      </c>
      <c r="E47" s="392">
        <v>3.0</v>
      </c>
      <c r="F47" s="127">
        <f>'Lista de precios'!C11</f>
        <v>4775.625</v>
      </c>
      <c r="G47" s="128">
        <f t="shared" si="3"/>
        <v>14326.875</v>
      </c>
      <c r="H47" s="392">
        <v>1.0</v>
      </c>
      <c r="I47" s="127">
        <f>'Lista de precios'!E11</f>
        <v>5242.5</v>
      </c>
      <c r="J47" s="137">
        <f t="shared" si="4"/>
        <v>5242.5</v>
      </c>
      <c r="K47" s="391"/>
      <c r="L47" s="127">
        <f>'Lista de precios'!E11</f>
        <v>5242.5</v>
      </c>
      <c r="M47" s="128">
        <f t="shared" si="5"/>
        <v>0</v>
      </c>
      <c r="N47" s="391"/>
      <c r="O47" s="127">
        <f>'Lista de precios'!G11</f>
        <v>0</v>
      </c>
      <c r="P47" s="137">
        <f t="shared" si="6"/>
        <v>0</v>
      </c>
      <c r="Q47" s="391"/>
      <c r="R47" s="127">
        <f>'Lista de precios'!G11</f>
        <v>0</v>
      </c>
      <c r="S47" s="128">
        <f t="shared" si="7"/>
        <v>0</v>
      </c>
      <c r="T47" s="391"/>
      <c r="U47" s="127">
        <f>'Lista de precios'!I11</f>
        <v>0</v>
      </c>
      <c r="V47" s="137">
        <f t="shared" si="8"/>
        <v>0</v>
      </c>
      <c r="W47" s="391"/>
      <c r="X47" s="127">
        <f t="shared" si="9"/>
        <v>0</v>
      </c>
      <c r="Y47" s="128">
        <f t="shared" si="10"/>
        <v>0</v>
      </c>
      <c r="Z47" s="391"/>
      <c r="AA47" s="127">
        <f>'Lista de precios'!K11</f>
        <v>0</v>
      </c>
      <c r="AB47" s="137">
        <f t="shared" si="11"/>
        <v>0</v>
      </c>
      <c r="AC47" s="391"/>
      <c r="AD47" s="127">
        <f t="shared" si="12"/>
        <v>0</v>
      </c>
      <c r="AE47" s="128">
        <f t="shared" si="13"/>
        <v>0</v>
      </c>
      <c r="AF47" s="391"/>
      <c r="AG47" s="127">
        <f>'Lista de precios'!M11</f>
        <v>0</v>
      </c>
      <c r="AH47" s="137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23</v>
      </c>
      <c r="B48" s="391"/>
      <c r="C48" s="127">
        <f>'Lista de precios'!C12</f>
        <v>4987.875</v>
      </c>
      <c r="D48" s="137">
        <f t="shared" si="2"/>
        <v>0</v>
      </c>
      <c r="E48" s="391"/>
      <c r="F48" s="127">
        <f>'Lista de precios'!C12</f>
        <v>4987.875</v>
      </c>
      <c r="G48" s="128">
        <f t="shared" si="3"/>
        <v>0</v>
      </c>
      <c r="H48" s="392">
        <v>2.0</v>
      </c>
      <c r="I48" s="127">
        <f>'Lista de precios'!E12</f>
        <v>5475.5</v>
      </c>
      <c r="J48" s="137">
        <f t="shared" si="4"/>
        <v>10951</v>
      </c>
      <c r="K48" s="391"/>
      <c r="L48" s="127">
        <f>'Lista de precios'!E12</f>
        <v>5475.5</v>
      </c>
      <c r="M48" s="128">
        <f t="shared" si="5"/>
        <v>0</v>
      </c>
      <c r="N48" s="391"/>
      <c r="O48" s="127">
        <f>'Lista de precios'!G12</f>
        <v>0</v>
      </c>
      <c r="P48" s="137">
        <f t="shared" si="6"/>
        <v>0</v>
      </c>
      <c r="Q48" s="391"/>
      <c r="R48" s="127">
        <f>'Lista de precios'!G12</f>
        <v>0</v>
      </c>
      <c r="S48" s="128">
        <f t="shared" si="7"/>
        <v>0</v>
      </c>
      <c r="T48" s="391"/>
      <c r="U48" s="127">
        <f>'Lista de precios'!I12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1"/>
      <c r="AA48" s="127">
        <f>'Lista de precios'!K12</f>
        <v>0</v>
      </c>
      <c r="AB48" s="137">
        <f t="shared" si="11"/>
        <v>0</v>
      </c>
      <c r="AC48" s="391"/>
      <c r="AD48" s="127">
        <f t="shared" si="12"/>
        <v>0</v>
      </c>
      <c r="AE48" s="128">
        <f t="shared" si="13"/>
        <v>0</v>
      </c>
      <c r="AF48" s="391"/>
      <c r="AG48" s="127">
        <f>'Lista de precios'!M12</f>
        <v>0</v>
      </c>
      <c r="AH48" s="137">
        <f t="shared" si="14"/>
        <v>0</v>
      </c>
      <c r="AI48" s="391"/>
      <c r="AJ48" s="127">
        <f t="shared" si="15"/>
        <v>0</v>
      </c>
      <c r="AK48" s="128">
        <f t="shared" si="16"/>
        <v>0</v>
      </c>
    </row>
    <row r="49" ht="15.75" customHeight="1">
      <c r="A49" s="390" t="s">
        <v>24</v>
      </c>
      <c r="B49" s="391"/>
      <c r="C49" s="127">
        <f>'Lista de precios'!C13</f>
        <v>477.5625</v>
      </c>
      <c r="D49" s="137">
        <f t="shared" si="2"/>
        <v>0</v>
      </c>
      <c r="E49" s="392">
        <v>1.0</v>
      </c>
      <c r="F49" s="127">
        <f>'Lista de precios'!C13</f>
        <v>477.5625</v>
      </c>
      <c r="G49" s="128">
        <f t="shared" si="3"/>
        <v>477.5625</v>
      </c>
      <c r="H49" s="392">
        <v>4.0</v>
      </c>
      <c r="I49" s="127">
        <f>'Lista de precios'!E13</f>
        <v>524.25</v>
      </c>
      <c r="J49" s="137">
        <f t="shared" si="4"/>
        <v>2097</v>
      </c>
      <c r="K49" s="392">
        <v>1.0</v>
      </c>
      <c r="L49" s="127">
        <f>'Lista de precios'!E13</f>
        <v>524.25</v>
      </c>
      <c r="M49" s="128">
        <f t="shared" si="5"/>
        <v>524.25</v>
      </c>
      <c r="N49" s="391"/>
      <c r="O49" s="127">
        <f>'Lista de precios'!G13</f>
        <v>0</v>
      </c>
      <c r="P49" s="137">
        <f t="shared" si="6"/>
        <v>0</v>
      </c>
      <c r="Q49" s="391"/>
      <c r="R49" s="127">
        <f>'Lista de precios'!G13</f>
        <v>0</v>
      </c>
      <c r="S49" s="128">
        <f t="shared" si="7"/>
        <v>0</v>
      </c>
      <c r="T49" s="391"/>
      <c r="U49" s="127">
        <f>'Lista de precios'!I13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precios'!K13</f>
        <v>0</v>
      </c>
      <c r="AB49" s="137">
        <f t="shared" si="11"/>
        <v>0</v>
      </c>
      <c r="AC49" s="391"/>
      <c r="AD49" s="127">
        <f t="shared" si="12"/>
        <v>0</v>
      </c>
      <c r="AE49" s="128">
        <f t="shared" si="13"/>
        <v>0</v>
      </c>
      <c r="AF49" s="391"/>
      <c r="AG49" s="127">
        <f>'Lista de precios'!M13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25</v>
      </c>
      <c r="B50" s="391"/>
      <c r="C50" s="127">
        <f>'Lista de precios'!C14</f>
        <v>742.875</v>
      </c>
      <c r="D50" s="137">
        <f t="shared" si="2"/>
        <v>0</v>
      </c>
      <c r="E50" s="391"/>
      <c r="F50" s="127">
        <f>'Lista de precios'!C14</f>
        <v>742.875</v>
      </c>
      <c r="G50" s="128">
        <f t="shared" si="3"/>
        <v>0</v>
      </c>
      <c r="H50" s="392">
        <v>1.0</v>
      </c>
      <c r="I50" s="127">
        <f>'Lista de precios'!E14</f>
        <v>815.5</v>
      </c>
      <c r="J50" s="137">
        <f t="shared" si="4"/>
        <v>815.5</v>
      </c>
      <c r="K50" s="391"/>
      <c r="L50" s="127">
        <f>'Lista de precios'!E14</f>
        <v>815.5</v>
      </c>
      <c r="M50" s="128">
        <f t="shared" si="5"/>
        <v>0</v>
      </c>
      <c r="N50" s="391"/>
      <c r="O50" s="127">
        <f>'Lista de precios'!G14</f>
        <v>0</v>
      </c>
      <c r="P50" s="137">
        <f t="shared" si="6"/>
        <v>0</v>
      </c>
      <c r="Q50" s="391"/>
      <c r="R50" s="127">
        <f>'Lista de precios'!G14</f>
        <v>0</v>
      </c>
      <c r="S50" s="128">
        <f t="shared" si="7"/>
        <v>0</v>
      </c>
      <c r="T50" s="391"/>
      <c r="U50" s="127">
        <f>'Lista de precios'!I14</f>
        <v>0</v>
      </c>
      <c r="V50" s="137">
        <f t="shared" si="8"/>
        <v>0</v>
      </c>
      <c r="W50" s="391"/>
      <c r="X50" s="127">
        <f t="shared" si="9"/>
        <v>0</v>
      </c>
      <c r="Y50" s="128">
        <f t="shared" si="10"/>
        <v>0</v>
      </c>
      <c r="Z50" s="391"/>
      <c r="AA50" s="127">
        <f>'Lista de precios'!K14</f>
        <v>0</v>
      </c>
      <c r="AB50" s="137">
        <f t="shared" si="11"/>
        <v>0</v>
      </c>
      <c r="AC50" s="391"/>
      <c r="AD50" s="127">
        <f t="shared" si="12"/>
        <v>0</v>
      </c>
      <c r="AE50" s="128">
        <f t="shared" si="13"/>
        <v>0</v>
      </c>
      <c r="AF50" s="391"/>
      <c r="AG50" s="127">
        <f>'Lista de precios'!M14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26</v>
      </c>
      <c r="B51" s="391"/>
      <c r="C51" s="127">
        <f>'Lista de precios'!C15</f>
        <v>2207.4</v>
      </c>
      <c r="D51" s="137">
        <f t="shared" si="2"/>
        <v>0</v>
      </c>
      <c r="E51" s="391"/>
      <c r="F51" s="127">
        <f>'Lista de precios'!C15</f>
        <v>2207.4</v>
      </c>
      <c r="G51" s="128">
        <f t="shared" si="3"/>
        <v>0</v>
      </c>
      <c r="H51" s="391"/>
      <c r="I51" s="127">
        <f>'Lista de precios'!E15</f>
        <v>2423.2</v>
      </c>
      <c r="J51" s="137">
        <f t="shared" si="4"/>
        <v>0</v>
      </c>
      <c r="K51" s="391"/>
      <c r="L51" s="127">
        <f>'Lista de precios'!E15</f>
        <v>2423.2</v>
      </c>
      <c r="M51" s="128">
        <f t="shared" si="5"/>
        <v>0</v>
      </c>
      <c r="N51" s="391"/>
      <c r="O51" s="127">
        <f>'Lista de precios'!G15</f>
        <v>0</v>
      </c>
      <c r="P51" s="137">
        <f t="shared" si="6"/>
        <v>0</v>
      </c>
      <c r="Q51" s="391"/>
      <c r="R51" s="127">
        <f>'Lista de precios'!G15</f>
        <v>0</v>
      </c>
      <c r="S51" s="128">
        <f t="shared" si="7"/>
        <v>0</v>
      </c>
      <c r="T51" s="391"/>
      <c r="U51" s="127">
        <f>'Lista de precios'!I15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precios'!K15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precios'!M15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27</v>
      </c>
      <c r="B52" s="391"/>
      <c r="C52" s="127">
        <f>'Lista de precios'!C16</f>
        <v>4733.175</v>
      </c>
      <c r="D52" s="137">
        <f t="shared" si="2"/>
        <v>0</v>
      </c>
      <c r="E52" s="391"/>
      <c r="F52" s="127">
        <f>'Lista de precios'!C16</f>
        <v>4733.175</v>
      </c>
      <c r="G52" s="128">
        <f t="shared" si="3"/>
        <v>0</v>
      </c>
      <c r="H52" s="391"/>
      <c r="I52" s="127">
        <f>'Lista de precios'!E16</f>
        <v>5195.9</v>
      </c>
      <c r="J52" s="137">
        <f t="shared" si="4"/>
        <v>0</v>
      </c>
      <c r="K52" s="391"/>
      <c r="L52" s="127">
        <f>'Lista de precios'!E16</f>
        <v>5195.9</v>
      </c>
      <c r="M52" s="128">
        <f t="shared" si="5"/>
        <v>0</v>
      </c>
      <c r="N52" s="391"/>
      <c r="O52" s="127">
        <f>'Lista de precios'!G16</f>
        <v>0</v>
      </c>
      <c r="P52" s="137">
        <f t="shared" si="6"/>
        <v>0</v>
      </c>
      <c r="Q52" s="391"/>
      <c r="R52" s="127">
        <f>'Lista de precios'!G16</f>
        <v>0</v>
      </c>
      <c r="S52" s="128">
        <f t="shared" si="7"/>
        <v>0</v>
      </c>
      <c r="T52" s="391"/>
      <c r="U52" s="127">
        <f>'Lista de precios'!I16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precios'!K16</f>
        <v>0</v>
      </c>
      <c r="AB52" s="137">
        <f t="shared" si="11"/>
        <v>0</v>
      </c>
      <c r="AC52" s="391"/>
      <c r="AD52" s="127">
        <f t="shared" si="12"/>
        <v>0</v>
      </c>
      <c r="AE52" s="128">
        <f t="shared" si="13"/>
        <v>0</v>
      </c>
      <c r="AF52" s="391"/>
      <c r="AG52" s="127">
        <f>'Lista de precios'!M16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28</v>
      </c>
      <c r="B53" s="391"/>
      <c r="C53" s="127">
        <f>'Lista de precios'!C17</f>
        <v>742.875</v>
      </c>
      <c r="D53" s="137">
        <f t="shared" si="2"/>
        <v>0</v>
      </c>
      <c r="E53" s="391"/>
      <c r="F53" s="127">
        <f>'Lista de precios'!C17</f>
        <v>742.875</v>
      </c>
      <c r="G53" s="128">
        <f t="shared" si="3"/>
        <v>0</v>
      </c>
      <c r="H53" s="391"/>
      <c r="I53" s="127">
        <f>'Lista de precios'!E17</f>
        <v>815.5</v>
      </c>
      <c r="J53" s="137">
        <f t="shared" si="4"/>
        <v>0</v>
      </c>
      <c r="K53" s="391"/>
      <c r="L53" s="127">
        <f>'Lista de precios'!E17</f>
        <v>815.5</v>
      </c>
      <c r="M53" s="128">
        <f t="shared" si="5"/>
        <v>0</v>
      </c>
      <c r="N53" s="391"/>
      <c r="O53" s="127">
        <f>'Lista de precios'!G17</f>
        <v>0</v>
      </c>
      <c r="P53" s="137">
        <f t="shared" si="6"/>
        <v>0</v>
      </c>
      <c r="Q53" s="391"/>
      <c r="R53" s="127">
        <f>'Lista de precios'!G17</f>
        <v>0</v>
      </c>
      <c r="S53" s="128">
        <f t="shared" si="7"/>
        <v>0</v>
      </c>
      <c r="T53" s="391"/>
      <c r="U53" s="127">
        <f>'Lista de precios'!I17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precios'!K17</f>
        <v>0</v>
      </c>
      <c r="AB53" s="137">
        <f t="shared" si="11"/>
        <v>0</v>
      </c>
      <c r="AC53" s="391"/>
      <c r="AD53" s="127">
        <f t="shared" si="12"/>
        <v>0</v>
      </c>
      <c r="AE53" s="128">
        <f t="shared" si="13"/>
        <v>0</v>
      </c>
      <c r="AF53" s="391"/>
      <c r="AG53" s="127">
        <f>'Lista de precios'!M17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29</v>
      </c>
      <c r="B54" s="391"/>
      <c r="C54" s="127">
        <f>'Lista de precios'!C18</f>
        <v>3289.875</v>
      </c>
      <c r="D54" s="137">
        <f t="shared" si="2"/>
        <v>0</v>
      </c>
      <c r="E54" s="391"/>
      <c r="F54" s="127">
        <f>'Lista de precios'!C18</f>
        <v>3289.875</v>
      </c>
      <c r="G54" s="128">
        <f t="shared" si="3"/>
        <v>0</v>
      </c>
      <c r="H54" s="391"/>
      <c r="I54" s="127">
        <f>'Lista de precios'!E18</f>
        <v>3611.5</v>
      </c>
      <c r="J54" s="137">
        <f t="shared" si="4"/>
        <v>0</v>
      </c>
      <c r="K54" s="391"/>
      <c r="L54" s="127">
        <f>'Lista de precios'!E18</f>
        <v>3611.5</v>
      </c>
      <c r="M54" s="128">
        <f t="shared" si="5"/>
        <v>0</v>
      </c>
      <c r="N54" s="391"/>
      <c r="O54" s="127">
        <f>'Lista de precios'!G18</f>
        <v>0</v>
      </c>
      <c r="P54" s="137">
        <f t="shared" si="6"/>
        <v>0</v>
      </c>
      <c r="Q54" s="391"/>
      <c r="R54" s="127">
        <f>'Lista de precios'!G18</f>
        <v>0</v>
      </c>
      <c r="S54" s="128">
        <f t="shared" si="7"/>
        <v>0</v>
      </c>
      <c r="T54" s="391"/>
      <c r="U54" s="127">
        <f>'Lista de precios'!I18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1"/>
      <c r="AA54" s="127">
        <f>'Lista de precios'!K18</f>
        <v>0</v>
      </c>
      <c r="AB54" s="137">
        <f t="shared" si="11"/>
        <v>0</v>
      </c>
      <c r="AC54" s="391"/>
      <c r="AD54" s="127">
        <f t="shared" si="12"/>
        <v>0</v>
      </c>
      <c r="AE54" s="128">
        <f t="shared" si="13"/>
        <v>0</v>
      </c>
      <c r="AF54" s="391"/>
      <c r="AG54" s="127">
        <f>'Lista de precios'!M18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30</v>
      </c>
      <c r="B55" s="391"/>
      <c r="C55" s="127">
        <f>'Lista de precios'!C19</f>
        <v>530.625</v>
      </c>
      <c r="D55" s="137">
        <f t="shared" si="2"/>
        <v>0</v>
      </c>
      <c r="E55" s="391"/>
      <c r="F55" s="127">
        <f>'Lista de precios'!C19</f>
        <v>530.625</v>
      </c>
      <c r="G55" s="128">
        <f t="shared" si="3"/>
        <v>0</v>
      </c>
      <c r="H55" s="392">
        <v>50.0</v>
      </c>
      <c r="I55" s="127">
        <f>'Lista de precios'!E19</f>
        <v>582.5</v>
      </c>
      <c r="J55" s="137">
        <f t="shared" si="4"/>
        <v>29125</v>
      </c>
      <c r="K55" s="391"/>
      <c r="L55" s="127">
        <f>'Lista de precios'!E19</f>
        <v>582.5</v>
      </c>
      <c r="M55" s="128">
        <f t="shared" si="5"/>
        <v>0</v>
      </c>
      <c r="N55" s="391"/>
      <c r="O55" s="127">
        <f>'Lista de precios'!G19</f>
        <v>0</v>
      </c>
      <c r="P55" s="137">
        <f t="shared" si="6"/>
        <v>0</v>
      </c>
      <c r="Q55" s="391"/>
      <c r="R55" s="127">
        <f>'Lista de precios'!G19</f>
        <v>0</v>
      </c>
      <c r="S55" s="128">
        <f t="shared" si="7"/>
        <v>0</v>
      </c>
      <c r="T55" s="391"/>
      <c r="U55" s="127">
        <f>'Lista de precios'!I19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1"/>
      <c r="AA55" s="127">
        <f>'Lista de precios'!K19</f>
        <v>0</v>
      </c>
      <c r="AB55" s="137">
        <f t="shared" si="11"/>
        <v>0</v>
      </c>
      <c r="AC55" s="391"/>
      <c r="AD55" s="127">
        <f t="shared" si="12"/>
        <v>0</v>
      </c>
      <c r="AE55" s="128">
        <f t="shared" si="13"/>
        <v>0</v>
      </c>
      <c r="AF55" s="391"/>
      <c r="AG55" s="127">
        <f>'Lista de precios'!M19</f>
        <v>0</v>
      </c>
      <c r="AH55" s="137">
        <f t="shared" si="14"/>
        <v>0</v>
      </c>
      <c r="AI55" s="391"/>
      <c r="AJ55" s="127">
        <f t="shared" si="15"/>
        <v>0</v>
      </c>
      <c r="AK55" s="128">
        <f t="shared" si="16"/>
        <v>0</v>
      </c>
    </row>
    <row r="56" ht="15.75" customHeight="1">
      <c r="A56" s="390" t="s">
        <v>31</v>
      </c>
      <c r="B56" s="391"/>
      <c r="C56" s="127">
        <f>'Lista de precios'!C20</f>
        <v>647.3625</v>
      </c>
      <c r="D56" s="137">
        <f t="shared" si="2"/>
        <v>0</v>
      </c>
      <c r="E56" s="391"/>
      <c r="F56" s="127">
        <f>'Lista de precios'!C20</f>
        <v>647.3625</v>
      </c>
      <c r="G56" s="128">
        <f t="shared" si="3"/>
        <v>0</v>
      </c>
      <c r="H56" s="392">
        <v>1.0</v>
      </c>
      <c r="I56" s="127">
        <f>'Lista de precios'!E20</f>
        <v>710.65</v>
      </c>
      <c r="J56" s="137">
        <f t="shared" si="4"/>
        <v>710.65</v>
      </c>
      <c r="K56" s="391"/>
      <c r="L56" s="127">
        <f>'Lista de precios'!E20</f>
        <v>710.65</v>
      </c>
      <c r="M56" s="128">
        <f t="shared" si="5"/>
        <v>0</v>
      </c>
      <c r="N56" s="391"/>
      <c r="O56" s="127">
        <f>'Lista de precios'!G20</f>
        <v>0</v>
      </c>
      <c r="P56" s="137">
        <f t="shared" si="6"/>
        <v>0</v>
      </c>
      <c r="Q56" s="391"/>
      <c r="R56" s="127">
        <f>'Lista de precios'!G20</f>
        <v>0</v>
      </c>
      <c r="S56" s="128">
        <f t="shared" si="7"/>
        <v>0</v>
      </c>
      <c r="T56" s="391"/>
      <c r="U56" s="127">
        <f>'Lista de precios'!I20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1"/>
      <c r="AA56" s="127">
        <f>'Lista de precios'!K20</f>
        <v>0</v>
      </c>
      <c r="AB56" s="137">
        <f t="shared" si="11"/>
        <v>0</v>
      </c>
      <c r="AC56" s="391"/>
      <c r="AD56" s="127">
        <f t="shared" si="12"/>
        <v>0</v>
      </c>
      <c r="AE56" s="128">
        <f t="shared" si="13"/>
        <v>0</v>
      </c>
      <c r="AF56" s="391"/>
      <c r="AG56" s="127">
        <f>'Lista de precios'!M20</f>
        <v>0</v>
      </c>
      <c r="AH56" s="137">
        <f t="shared" si="14"/>
        <v>0</v>
      </c>
      <c r="AI56" s="391"/>
      <c r="AJ56" s="127">
        <f t="shared" si="15"/>
        <v>0</v>
      </c>
      <c r="AK56" s="128">
        <f t="shared" si="16"/>
        <v>0</v>
      </c>
    </row>
    <row r="57" ht="15.75" customHeight="1">
      <c r="A57" s="390" t="s">
        <v>32</v>
      </c>
      <c r="B57" s="391"/>
      <c r="C57" s="127">
        <f>'Lista de precios'!C21</f>
        <v>4775.625</v>
      </c>
      <c r="D57" s="137">
        <f t="shared" si="2"/>
        <v>0</v>
      </c>
      <c r="E57" s="391"/>
      <c r="F57" s="127">
        <f>'Lista de precios'!C21</f>
        <v>4775.625</v>
      </c>
      <c r="G57" s="128">
        <f t="shared" si="3"/>
        <v>0</v>
      </c>
      <c r="H57" s="392">
        <v>1.0</v>
      </c>
      <c r="I57" s="127">
        <f>'Lista de precios'!E21</f>
        <v>5242.5</v>
      </c>
      <c r="J57" s="137">
        <f t="shared" si="4"/>
        <v>5242.5</v>
      </c>
      <c r="K57" s="392">
        <v>1.0</v>
      </c>
      <c r="L57" s="127">
        <f>'Lista de precios'!E21</f>
        <v>5242.5</v>
      </c>
      <c r="M57" s="128">
        <f t="shared" si="5"/>
        <v>5242.5</v>
      </c>
      <c r="N57" s="391"/>
      <c r="O57" s="127">
        <f>'Lista de precios'!G21</f>
        <v>0</v>
      </c>
      <c r="P57" s="137">
        <f t="shared" si="6"/>
        <v>0</v>
      </c>
      <c r="Q57" s="391"/>
      <c r="R57" s="127">
        <f>'Lista de precios'!G21</f>
        <v>0</v>
      </c>
      <c r="S57" s="128">
        <f t="shared" si="7"/>
        <v>0</v>
      </c>
      <c r="T57" s="391"/>
      <c r="U57" s="127">
        <f>'Lista de precios'!I21</f>
        <v>0</v>
      </c>
      <c r="V57" s="137">
        <f t="shared" si="8"/>
        <v>0</v>
      </c>
      <c r="W57" s="391"/>
      <c r="X57" s="127">
        <f t="shared" si="9"/>
        <v>0</v>
      </c>
      <c r="Y57" s="128">
        <f t="shared" si="10"/>
        <v>0</v>
      </c>
      <c r="Z57" s="391"/>
      <c r="AA57" s="127">
        <f>'Lista de precios'!K21</f>
        <v>0</v>
      </c>
      <c r="AB57" s="137">
        <f t="shared" si="11"/>
        <v>0</v>
      </c>
      <c r="AC57" s="391"/>
      <c r="AD57" s="127">
        <f t="shared" si="12"/>
        <v>0</v>
      </c>
      <c r="AE57" s="128">
        <f t="shared" si="13"/>
        <v>0</v>
      </c>
      <c r="AF57" s="391"/>
      <c r="AG57" s="127">
        <f>'Lista de precios'!M21</f>
        <v>0</v>
      </c>
      <c r="AH57" s="137">
        <f t="shared" si="14"/>
        <v>0</v>
      </c>
      <c r="AI57" s="391"/>
      <c r="AJ57" s="127">
        <f t="shared" si="15"/>
        <v>0</v>
      </c>
      <c r="AK57" s="128">
        <f t="shared" si="16"/>
        <v>0</v>
      </c>
    </row>
    <row r="58" ht="15.75" customHeight="1">
      <c r="A58" s="390" t="s">
        <v>33</v>
      </c>
      <c r="B58" s="391"/>
      <c r="C58" s="127">
        <f>'Lista de precios'!C22</f>
        <v>4775.625</v>
      </c>
      <c r="D58" s="137">
        <f t="shared" si="2"/>
        <v>0</v>
      </c>
      <c r="E58" s="392">
        <v>1.0</v>
      </c>
      <c r="F58" s="127">
        <f>'Lista de precios'!C22</f>
        <v>4775.625</v>
      </c>
      <c r="G58" s="128">
        <f t="shared" si="3"/>
        <v>4775.625</v>
      </c>
      <c r="H58" s="391"/>
      <c r="I58" s="127">
        <f>'Lista de precios'!E22</f>
        <v>5242.5</v>
      </c>
      <c r="J58" s="137">
        <f t="shared" si="4"/>
        <v>0</v>
      </c>
      <c r="K58" s="391"/>
      <c r="L58" s="127">
        <f>'Lista de precios'!E22</f>
        <v>5242.5</v>
      </c>
      <c r="M58" s="128">
        <f t="shared" si="5"/>
        <v>0</v>
      </c>
      <c r="N58" s="391"/>
      <c r="O58" s="127">
        <f>'Lista de precios'!G22</f>
        <v>0</v>
      </c>
      <c r="P58" s="137">
        <f t="shared" si="6"/>
        <v>0</v>
      </c>
      <c r="Q58" s="391"/>
      <c r="R58" s="127">
        <f>'Lista de precios'!G22</f>
        <v>0</v>
      </c>
      <c r="S58" s="128">
        <f t="shared" si="7"/>
        <v>0</v>
      </c>
      <c r="T58" s="391"/>
      <c r="U58" s="127">
        <f>'Lista de precios'!I22</f>
        <v>0</v>
      </c>
      <c r="V58" s="137">
        <f t="shared" si="8"/>
        <v>0</v>
      </c>
      <c r="W58" s="391"/>
      <c r="X58" s="127">
        <f t="shared" si="9"/>
        <v>0</v>
      </c>
      <c r="Y58" s="128">
        <f t="shared" si="10"/>
        <v>0</v>
      </c>
      <c r="Z58" s="391"/>
      <c r="AA58" s="127">
        <f>'Lista de precios'!K22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1"/>
      <c r="AG58" s="127">
        <f>'Lista de precios'!M22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34</v>
      </c>
      <c r="B59" s="391"/>
      <c r="C59" s="127">
        <f>'Lista de precios'!C23</f>
        <v>4775.625</v>
      </c>
      <c r="D59" s="137">
        <f t="shared" si="2"/>
        <v>0</v>
      </c>
      <c r="E59" s="391"/>
      <c r="F59" s="127">
        <f>'Lista de precios'!C23</f>
        <v>4775.625</v>
      </c>
      <c r="G59" s="128">
        <f t="shared" si="3"/>
        <v>0</v>
      </c>
      <c r="H59" s="391"/>
      <c r="I59" s="127">
        <f>'Lista de precios'!E23</f>
        <v>5242.5</v>
      </c>
      <c r="J59" s="137">
        <f t="shared" si="4"/>
        <v>0</v>
      </c>
      <c r="K59" s="391"/>
      <c r="L59" s="127">
        <f>'Lista de precios'!E23</f>
        <v>5242.5</v>
      </c>
      <c r="M59" s="128">
        <f t="shared" si="5"/>
        <v>0</v>
      </c>
      <c r="N59" s="391"/>
      <c r="O59" s="127">
        <f>'Lista de precios'!G23</f>
        <v>0</v>
      </c>
      <c r="P59" s="137">
        <f t="shared" si="6"/>
        <v>0</v>
      </c>
      <c r="Q59" s="391"/>
      <c r="R59" s="127">
        <f>'Lista de precios'!G23</f>
        <v>0</v>
      </c>
      <c r="S59" s="128">
        <f t="shared" si="7"/>
        <v>0</v>
      </c>
      <c r="T59" s="391"/>
      <c r="U59" s="127">
        <f>'Lista de precios'!I23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precios'!K23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precios'!M23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35</v>
      </c>
      <c r="B60" s="391"/>
      <c r="C60" s="127">
        <f>'Lista de precios'!C24</f>
        <v>4775.625</v>
      </c>
      <c r="D60" s="137">
        <f t="shared" si="2"/>
        <v>0</v>
      </c>
      <c r="E60" s="391"/>
      <c r="F60" s="127">
        <f>'Lista de precios'!C24</f>
        <v>4775.625</v>
      </c>
      <c r="G60" s="128">
        <f t="shared" si="3"/>
        <v>0</v>
      </c>
      <c r="H60" s="391"/>
      <c r="I60" s="127">
        <f>'Lista de precios'!E24</f>
        <v>5242.5</v>
      </c>
      <c r="J60" s="137">
        <f t="shared" si="4"/>
        <v>0</v>
      </c>
      <c r="K60" s="391"/>
      <c r="L60" s="127">
        <f>'Lista de precios'!E24</f>
        <v>5242.5</v>
      </c>
      <c r="M60" s="128">
        <f t="shared" si="5"/>
        <v>0</v>
      </c>
      <c r="N60" s="391"/>
      <c r="O60" s="127">
        <f>'Lista de precios'!G24</f>
        <v>0</v>
      </c>
      <c r="P60" s="137">
        <f t="shared" si="6"/>
        <v>0</v>
      </c>
      <c r="Q60" s="391"/>
      <c r="R60" s="127">
        <f>'Lista de precios'!G24</f>
        <v>0</v>
      </c>
      <c r="S60" s="128">
        <f t="shared" si="7"/>
        <v>0</v>
      </c>
      <c r="T60" s="391"/>
      <c r="U60" s="127">
        <f>'Lista de precios'!I24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1"/>
      <c r="AA60" s="127">
        <f>'Lista de precios'!K24</f>
        <v>0</v>
      </c>
      <c r="AB60" s="137">
        <f t="shared" si="11"/>
        <v>0</v>
      </c>
      <c r="AC60" s="391"/>
      <c r="AD60" s="127">
        <f t="shared" si="12"/>
        <v>0</v>
      </c>
      <c r="AE60" s="128">
        <f t="shared" si="13"/>
        <v>0</v>
      </c>
      <c r="AF60" s="391"/>
      <c r="AG60" s="127">
        <f>'Lista de precios'!M24</f>
        <v>0</v>
      </c>
      <c r="AH60" s="137">
        <f t="shared" si="14"/>
        <v>0</v>
      </c>
      <c r="AI60" s="391"/>
      <c r="AJ60" s="127">
        <f t="shared" si="15"/>
        <v>0</v>
      </c>
      <c r="AK60" s="128">
        <f t="shared" si="16"/>
        <v>0</v>
      </c>
    </row>
    <row r="61" ht="15.75" customHeight="1">
      <c r="A61" s="390" t="s">
        <v>36</v>
      </c>
      <c r="B61" s="391"/>
      <c r="C61" s="127">
        <f>'Lista de precios'!C25</f>
        <v>1379.625</v>
      </c>
      <c r="D61" s="137">
        <f t="shared" si="2"/>
        <v>0</v>
      </c>
      <c r="E61" s="391"/>
      <c r="F61" s="127">
        <f>'Lista de precios'!C25</f>
        <v>1379.625</v>
      </c>
      <c r="G61" s="128">
        <f t="shared" si="3"/>
        <v>0</v>
      </c>
      <c r="H61" s="392">
        <v>1.0</v>
      </c>
      <c r="I61" s="127">
        <f>'Lista de precios'!E25</f>
        <v>1514.5</v>
      </c>
      <c r="J61" s="137">
        <f t="shared" si="4"/>
        <v>1514.5</v>
      </c>
      <c r="K61" s="391"/>
      <c r="L61" s="127">
        <f>'Lista de precios'!E25</f>
        <v>1514.5</v>
      </c>
      <c r="M61" s="128">
        <f t="shared" si="5"/>
        <v>0</v>
      </c>
      <c r="N61" s="391"/>
      <c r="O61" s="127">
        <f>'Lista de precios'!G25</f>
        <v>0</v>
      </c>
      <c r="P61" s="137">
        <f t="shared" si="6"/>
        <v>0</v>
      </c>
      <c r="Q61" s="391"/>
      <c r="R61" s="127">
        <f>'Lista de precios'!G25</f>
        <v>0</v>
      </c>
      <c r="S61" s="128">
        <f t="shared" si="7"/>
        <v>0</v>
      </c>
      <c r="T61" s="391"/>
      <c r="U61" s="127">
        <f>'Lista de precios'!I25</f>
        <v>0</v>
      </c>
      <c r="V61" s="137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1"/>
      <c r="AA61" s="127">
        <f>'Lista de precios'!K25</f>
        <v>0</v>
      </c>
      <c r="AB61" s="137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precios'!M25</f>
        <v>0</v>
      </c>
      <c r="AH61" s="137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37</v>
      </c>
      <c r="B62" s="391"/>
      <c r="C62" s="127">
        <f>'Lista de precios'!C26</f>
        <v>2568.225</v>
      </c>
      <c r="D62" s="128">
        <f t="shared" si="2"/>
        <v>0</v>
      </c>
      <c r="E62" s="391"/>
      <c r="F62" s="127">
        <f>'Lista de precios'!C26</f>
        <v>2568.225</v>
      </c>
      <c r="G62" s="128">
        <f t="shared" si="3"/>
        <v>0</v>
      </c>
      <c r="H62" s="391"/>
      <c r="I62" s="127">
        <f>'Lista de precios'!E26</f>
        <v>2819.3</v>
      </c>
      <c r="J62" s="128">
        <f t="shared" si="4"/>
        <v>0</v>
      </c>
      <c r="K62" s="391"/>
      <c r="L62" s="127">
        <f>'Lista de precios'!E26</f>
        <v>2819.3</v>
      </c>
      <c r="M62" s="128">
        <f t="shared" si="5"/>
        <v>0</v>
      </c>
      <c r="N62" s="391"/>
      <c r="O62" s="127">
        <f>'Lista de precios'!G26</f>
        <v>0</v>
      </c>
      <c r="P62" s="128">
        <f t="shared" si="6"/>
        <v>0</v>
      </c>
      <c r="Q62" s="391"/>
      <c r="R62" s="127">
        <f>'Lista de precios'!G26</f>
        <v>0</v>
      </c>
      <c r="S62" s="128">
        <f t="shared" si="7"/>
        <v>0</v>
      </c>
      <c r="T62" s="391"/>
      <c r="U62" s="127">
        <f>'Lista de precios'!I26</f>
        <v>0</v>
      </c>
      <c r="V62" s="128">
        <f t="shared" si="8"/>
        <v>0</v>
      </c>
      <c r="W62" s="391"/>
      <c r="X62" s="127">
        <f t="shared" si="9"/>
        <v>0</v>
      </c>
      <c r="Y62" s="128">
        <f t="shared" si="10"/>
        <v>0</v>
      </c>
      <c r="Z62" s="391"/>
      <c r="AA62" s="127">
        <f>'Lista de precios'!K26</f>
        <v>0</v>
      </c>
      <c r="AB62" s="128">
        <f t="shared" si="11"/>
        <v>0</v>
      </c>
      <c r="AC62" s="391"/>
      <c r="AD62" s="127">
        <f t="shared" si="12"/>
        <v>0</v>
      </c>
      <c r="AE62" s="128">
        <f t="shared" si="13"/>
        <v>0</v>
      </c>
      <c r="AF62" s="391"/>
      <c r="AG62" s="127">
        <f>'Lista de precios'!M26</f>
        <v>0</v>
      </c>
      <c r="AH62" s="128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38</v>
      </c>
      <c r="B63" s="391"/>
      <c r="C63" s="127">
        <f>'Lista de precios'!C27</f>
        <v>51258.375</v>
      </c>
      <c r="D63" s="128">
        <f t="shared" si="2"/>
        <v>0</v>
      </c>
      <c r="E63" s="391"/>
      <c r="F63" s="127">
        <f>'Lista de precios'!C27</f>
        <v>51258.375</v>
      </c>
      <c r="G63" s="128">
        <f t="shared" si="3"/>
        <v>0</v>
      </c>
      <c r="H63" s="391"/>
      <c r="I63" s="127">
        <f>'Lista de precios'!E27</f>
        <v>56269.5</v>
      </c>
      <c r="J63" s="128">
        <f t="shared" si="4"/>
        <v>0</v>
      </c>
      <c r="K63" s="391"/>
      <c r="L63" s="127">
        <f>'Lista de precios'!E27</f>
        <v>56269.5</v>
      </c>
      <c r="M63" s="128">
        <f t="shared" si="5"/>
        <v>0</v>
      </c>
      <c r="N63" s="391"/>
      <c r="O63" s="127">
        <f>'Lista de precios'!G27</f>
        <v>0</v>
      </c>
      <c r="P63" s="128">
        <f t="shared" si="6"/>
        <v>0</v>
      </c>
      <c r="Q63" s="391"/>
      <c r="R63" s="127">
        <f>'Lista de precios'!G27</f>
        <v>0</v>
      </c>
      <c r="S63" s="128">
        <f t="shared" si="7"/>
        <v>0</v>
      </c>
      <c r="T63" s="391"/>
      <c r="U63" s="127">
        <f>'Lista de precios'!I27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precios'!K27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precios'!M27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39</v>
      </c>
      <c r="B64" s="391"/>
      <c r="C64" s="127">
        <f>'Lista de precios'!C28</f>
        <v>700.425</v>
      </c>
      <c r="D64" s="128">
        <f t="shared" si="2"/>
        <v>0</v>
      </c>
      <c r="E64" s="391"/>
      <c r="F64" s="127">
        <f>'Lista de precios'!C28</f>
        <v>700.425</v>
      </c>
      <c r="G64" s="128">
        <f t="shared" si="3"/>
        <v>0</v>
      </c>
      <c r="H64" s="391"/>
      <c r="I64" s="127">
        <f>'Lista de precios'!E28</f>
        <v>768.9</v>
      </c>
      <c r="J64" s="128">
        <f t="shared" si="4"/>
        <v>0</v>
      </c>
      <c r="K64" s="391"/>
      <c r="L64" s="127">
        <f>'Lista de precios'!E28</f>
        <v>768.9</v>
      </c>
      <c r="M64" s="128">
        <f t="shared" si="5"/>
        <v>0</v>
      </c>
      <c r="N64" s="391"/>
      <c r="O64" s="127">
        <f>'Lista de precios'!G28</f>
        <v>0</v>
      </c>
      <c r="P64" s="128">
        <f t="shared" si="6"/>
        <v>0</v>
      </c>
      <c r="Q64" s="391"/>
      <c r="R64" s="127">
        <f>'Lista de precios'!G28</f>
        <v>0</v>
      </c>
      <c r="S64" s="128">
        <f t="shared" si="7"/>
        <v>0</v>
      </c>
      <c r="T64" s="391"/>
      <c r="U64" s="127">
        <f>'Lista de precios'!I28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precios'!K28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precios'!M28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390" t="s">
        <v>40</v>
      </c>
      <c r="B65" s="391"/>
      <c r="C65" s="127">
        <f>'Lista de precios'!C29</f>
        <v>26000.625</v>
      </c>
      <c r="D65" s="128">
        <f t="shared" si="2"/>
        <v>0</v>
      </c>
      <c r="E65" s="391"/>
      <c r="F65" s="127">
        <f>'Lista de precios'!C29</f>
        <v>26000.625</v>
      </c>
      <c r="G65" s="128">
        <f t="shared" si="3"/>
        <v>0</v>
      </c>
      <c r="H65" s="391"/>
      <c r="I65" s="127">
        <f>'Lista de precios'!E29</f>
        <v>17475</v>
      </c>
      <c r="J65" s="128">
        <f t="shared" si="4"/>
        <v>0</v>
      </c>
      <c r="K65" s="391"/>
      <c r="L65" s="127">
        <f>'Lista de precios'!E29</f>
        <v>17475</v>
      </c>
      <c r="M65" s="128">
        <f t="shared" si="5"/>
        <v>0</v>
      </c>
      <c r="N65" s="391"/>
      <c r="O65" s="127">
        <f>'Lista de precios'!G29</f>
        <v>0</v>
      </c>
      <c r="P65" s="128">
        <f t="shared" si="6"/>
        <v>0</v>
      </c>
      <c r="Q65" s="391"/>
      <c r="R65" s="127">
        <f>'Lista de precios'!G29</f>
        <v>0</v>
      </c>
      <c r="S65" s="128">
        <f t="shared" si="7"/>
        <v>0</v>
      </c>
      <c r="T65" s="391"/>
      <c r="U65" s="127">
        <f>'Lista de precios'!I29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precios'!K29</f>
        <v>0</v>
      </c>
      <c r="AB65" s="128">
        <f t="shared" si="11"/>
        <v>0</v>
      </c>
      <c r="AC65" s="391"/>
      <c r="AD65" s="127">
        <f t="shared" si="12"/>
        <v>0</v>
      </c>
      <c r="AE65" s="128">
        <f t="shared" si="13"/>
        <v>0</v>
      </c>
      <c r="AF65" s="391"/>
      <c r="AG65" s="127">
        <f>'Lista de precios'!M29</f>
        <v>0</v>
      </c>
      <c r="AH65" s="128">
        <f t="shared" si="14"/>
        <v>0</v>
      </c>
      <c r="AI65" s="391"/>
      <c r="AJ65" s="127">
        <f t="shared" si="15"/>
        <v>0</v>
      </c>
      <c r="AK65" s="128">
        <f t="shared" si="16"/>
        <v>0</v>
      </c>
    </row>
    <row r="66" ht="15.75" customHeight="1">
      <c r="A66" s="414" t="s">
        <v>41</v>
      </c>
      <c r="B66" s="391"/>
      <c r="C66" s="127">
        <f>'Lista de precios'!C30</f>
        <v>711.0375</v>
      </c>
      <c r="D66" s="128">
        <f t="shared" si="2"/>
        <v>0</v>
      </c>
      <c r="E66" s="391"/>
      <c r="F66" s="127">
        <f>'Lista de precios'!C30</f>
        <v>711.0375</v>
      </c>
      <c r="G66" s="128">
        <f t="shared" si="3"/>
        <v>0</v>
      </c>
      <c r="H66" s="391"/>
      <c r="I66" s="127">
        <f>'Lista de precios'!E30</f>
        <v>780.55</v>
      </c>
      <c r="J66" s="128">
        <f t="shared" si="4"/>
        <v>0</v>
      </c>
      <c r="K66" s="391"/>
      <c r="L66" s="127">
        <f>'Lista de precios'!E30</f>
        <v>780.55</v>
      </c>
      <c r="M66" s="128">
        <f t="shared" si="5"/>
        <v>0</v>
      </c>
      <c r="N66" s="391"/>
      <c r="O66" s="127"/>
      <c r="P66" s="128"/>
      <c r="Q66" s="391"/>
      <c r="R66" s="127"/>
      <c r="S66" s="128"/>
      <c r="T66" s="391"/>
      <c r="U66" s="127">
        <f>'Lista de precios'!I30</f>
        <v>0</v>
      </c>
      <c r="V66" s="128">
        <f t="shared" si="8"/>
        <v>0</v>
      </c>
      <c r="W66" s="391"/>
      <c r="X66" s="127">
        <f t="shared" si="9"/>
        <v>0</v>
      </c>
      <c r="Y66" s="128">
        <f t="shared" si="10"/>
        <v>0</v>
      </c>
      <c r="Z66" s="391"/>
      <c r="AA66" s="127">
        <f>'Lista de precios'!K30</f>
        <v>0</v>
      </c>
      <c r="AB66" s="128">
        <f t="shared" si="11"/>
        <v>0</v>
      </c>
      <c r="AC66" s="391"/>
      <c r="AD66" s="127">
        <f t="shared" si="12"/>
        <v>0</v>
      </c>
      <c r="AE66" s="128">
        <f t="shared" si="13"/>
        <v>0</v>
      </c>
      <c r="AF66" s="391"/>
      <c r="AG66" s="127">
        <f>'Lista de precios'!M30</f>
        <v>0</v>
      </c>
      <c r="AH66" s="128">
        <f t="shared" si="14"/>
        <v>0</v>
      </c>
      <c r="AI66" s="391"/>
      <c r="AJ66" s="127">
        <f t="shared" si="15"/>
        <v>0</v>
      </c>
      <c r="AK66" s="128">
        <f t="shared" si="16"/>
        <v>0</v>
      </c>
    </row>
    <row r="67" ht="15.75" customHeight="1">
      <c r="A67" s="415" t="s">
        <v>42</v>
      </c>
      <c r="B67" s="393"/>
      <c r="C67" s="127">
        <f>'Lista de precios'!C31</f>
        <v>849</v>
      </c>
      <c r="D67" s="128">
        <f t="shared" si="2"/>
        <v>0</v>
      </c>
      <c r="E67" s="393"/>
      <c r="F67" s="127">
        <f>'Lista de precios'!C31</f>
        <v>849</v>
      </c>
      <c r="G67" s="128">
        <f t="shared" si="3"/>
        <v>0</v>
      </c>
      <c r="H67" s="393"/>
      <c r="I67" s="127">
        <f>'Lista de precios'!E31</f>
        <v>932</v>
      </c>
      <c r="J67" s="128">
        <f t="shared" si="4"/>
        <v>0</v>
      </c>
      <c r="K67" s="393"/>
      <c r="L67" s="127">
        <f>'Lista de precios'!E31</f>
        <v>932</v>
      </c>
      <c r="M67" s="128">
        <f t="shared" si="5"/>
        <v>0</v>
      </c>
      <c r="N67" s="393"/>
      <c r="O67" s="143"/>
      <c r="P67" s="144"/>
      <c r="Q67" s="393"/>
      <c r="R67" s="143"/>
      <c r="S67" s="144"/>
      <c r="T67" s="393"/>
      <c r="U67" s="143"/>
      <c r="V67" s="144"/>
      <c r="W67" s="393"/>
      <c r="X67" s="143"/>
      <c r="Y67" s="144"/>
      <c r="Z67" s="393"/>
      <c r="AA67" s="143"/>
      <c r="AB67" s="144"/>
      <c r="AC67" s="393"/>
      <c r="AD67" s="143"/>
      <c r="AE67" s="144"/>
      <c r="AF67" s="393"/>
      <c r="AG67" s="143"/>
      <c r="AH67" s="144"/>
      <c r="AI67" s="393"/>
      <c r="AJ67" s="143"/>
      <c r="AK67" s="144"/>
    </row>
    <row r="68" ht="15.75" customHeight="1">
      <c r="A68" s="419" t="s">
        <v>43</v>
      </c>
      <c r="B68" s="393"/>
      <c r="C68" s="127">
        <f>'Lista de precios'!C32</f>
        <v>530.625</v>
      </c>
      <c r="D68" s="128">
        <f t="shared" si="2"/>
        <v>0</v>
      </c>
      <c r="E68" s="393"/>
      <c r="F68" s="127">
        <f>'Lista de precios'!C32</f>
        <v>530.625</v>
      </c>
      <c r="G68" s="128">
        <f t="shared" si="3"/>
        <v>0</v>
      </c>
      <c r="H68" s="393"/>
      <c r="I68" s="127">
        <f>'Lista de precios'!E32</f>
        <v>582.5</v>
      </c>
      <c r="J68" s="128">
        <f t="shared" si="4"/>
        <v>0</v>
      </c>
      <c r="K68" s="393"/>
      <c r="L68" s="127">
        <f>'Lista de precios'!E32</f>
        <v>582.5</v>
      </c>
      <c r="M68" s="128">
        <f t="shared" si="5"/>
        <v>0</v>
      </c>
      <c r="N68" s="393"/>
      <c r="O68" s="143"/>
      <c r="P68" s="144"/>
      <c r="Q68" s="393"/>
      <c r="R68" s="143"/>
      <c r="S68" s="144"/>
      <c r="T68" s="393"/>
      <c r="U68" s="143"/>
      <c r="V68" s="144"/>
      <c r="W68" s="393"/>
      <c r="X68" s="143"/>
      <c r="Y68" s="144"/>
      <c r="Z68" s="393"/>
      <c r="AA68" s="143"/>
      <c r="AB68" s="144"/>
      <c r="AC68" s="393"/>
      <c r="AD68" s="143"/>
      <c r="AE68" s="144"/>
      <c r="AF68" s="393"/>
      <c r="AG68" s="143"/>
      <c r="AH68" s="144"/>
      <c r="AI68" s="393"/>
      <c r="AJ68" s="143"/>
      <c r="AK68" s="144"/>
    </row>
    <row r="69" ht="15.75" customHeight="1">
      <c r="A69" s="415" t="s">
        <v>44</v>
      </c>
      <c r="B69" s="393"/>
      <c r="C69" s="127">
        <f>'Lista de precios'!C33</f>
        <v>1061.25</v>
      </c>
      <c r="D69" s="128">
        <f t="shared" si="2"/>
        <v>0</v>
      </c>
      <c r="E69" s="393"/>
      <c r="F69" s="127">
        <f>'Lista de precios'!C33</f>
        <v>1061.25</v>
      </c>
      <c r="G69" s="128">
        <f t="shared" si="3"/>
        <v>0</v>
      </c>
      <c r="H69" s="393"/>
      <c r="I69" s="127">
        <f>'Lista de precios'!E33</f>
        <v>1165</v>
      </c>
      <c r="J69" s="128">
        <f t="shared" si="4"/>
        <v>0</v>
      </c>
      <c r="K69" s="393"/>
      <c r="L69" s="127">
        <f>'Lista de precios'!E33</f>
        <v>1165</v>
      </c>
      <c r="M69" s="128">
        <f t="shared" si="5"/>
        <v>0</v>
      </c>
      <c r="N69" s="393"/>
      <c r="O69" s="143"/>
      <c r="P69" s="144"/>
      <c r="Q69" s="393"/>
      <c r="R69" s="143"/>
      <c r="S69" s="144"/>
      <c r="T69" s="393"/>
      <c r="U69" s="143"/>
      <c r="V69" s="144"/>
      <c r="W69" s="393"/>
      <c r="X69" s="143"/>
      <c r="Y69" s="144"/>
      <c r="Z69" s="393"/>
      <c r="AA69" s="143"/>
      <c r="AB69" s="144"/>
      <c r="AC69" s="393"/>
      <c r="AD69" s="143"/>
      <c r="AE69" s="144"/>
      <c r="AF69" s="393"/>
      <c r="AG69" s="143"/>
      <c r="AH69" s="144"/>
      <c r="AI69" s="393"/>
      <c r="AJ69" s="143"/>
      <c r="AK69" s="144"/>
    </row>
    <row r="70" ht="15.75" customHeight="1">
      <c r="A70" s="453" t="s">
        <v>179</v>
      </c>
      <c r="B70" s="393"/>
      <c r="C70" s="127">
        <f>'Lista de precios'!C34</f>
        <v>3576.4125</v>
      </c>
      <c r="D70" s="128">
        <f t="shared" si="2"/>
        <v>0</v>
      </c>
      <c r="E70" s="393"/>
      <c r="F70" s="127">
        <f>'Lista de precios'!C34</f>
        <v>3576.4125</v>
      </c>
      <c r="G70" s="128">
        <f t="shared" si="3"/>
        <v>0</v>
      </c>
      <c r="H70" s="393"/>
      <c r="I70" s="127">
        <f>'Lista de precios'!E34</f>
        <v>3926.05</v>
      </c>
      <c r="J70" s="128">
        <f t="shared" si="4"/>
        <v>0</v>
      </c>
      <c r="K70" s="393"/>
      <c r="L70" s="127">
        <f>'Lista de precios'!E34</f>
        <v>3926.05</v>
      </c>
      <c r="M70" s="128">
        <f t="shared" si="5"/>
        <v>0</v>
      </c>
      <c r="N70" s="393"/>
      <c r="O70" s="143"/>
      <c r="P70" s="144"/>
      <c r="Q70" s="393"/>
      <c r="R70" s="143"/>
      <c r="S70" s="144"/>
      <c r="T70" s="393"/>
      <c r="U70" s="143"/>
      <c r="V70" s="144"/>
      <c r="W70" s="393"/>
      <c r="X70" s="143"/>
      <c r="Y70" s="144"/>
      <c r="Z70" s="393"/>
      <c r="AA70" s="143"/>
      <c r="AB70" s="144"/>
      <c r="AC70" s="393"/>
      <c r="AD70" s="143"/>
      <c r="AE70" s="144"/>
      <c r="AF70" s="393"/>
      <c r="AG70" s="143"/>
      <c r="AH70" s="144"/>
      <c r="AI70" s="393"/>
      <c r="AJ70" s="143"/>
      <c r="AK70" s="144"/>
    </row>
    <row r="71" ht="15.75" customHeight="1">
      <c r="A71" s="396" t="s">
        <v>127</v>
      </c>
      <c r="B71" s="393"/>
      <c r="C71" s="397"/>
      <c r="D71" s="319">
        <f>SUM(D43:D70)</f>
        <v>0</v>
      </c>
      <c r="E71" s="398"/>
      <c r="F71" s="399"/>
      <c r="G71" s="320">
        <f>SUM(G43:G70)</f>
        <v>20811.1125</v>
      </c>
      <c r="H71" s="393"/>
      <c r="I71" s="397"/>
      <c r="J71" s="319">
        <f>SUM(J43:J70)</f>
        <v>57050.05</v>
      </c>
      <c r="K71" s="398"/>
      <c r="L71" s="399"/>
      <c r="M71" s="320">
        <f>SUM(M43:M70)</f>
        <v>7118.15</v>
      </c>
      <c r="N71" s="393"/>
      <c r="O71" s="397"/>
      <c r="P71" s="319">
        <f>SUM(P43:P66)</f>
        <v>0</v>
      </c>
      <c r="Q71" s="398"/>
      <c r="R71" s="399"/>
      <c r="S71" s="320">
        <f>SUM(S43:S66)</f>
        <v>0</v>
      </c>
      <c r="T71" s="393"/>
      <c r="U71" s="397"/>
      <c r="V71" s="319">
        <f>SUM(V43:V66)</f>
        <v>0</v>
      </c>
      <c r="W71" s="398"/>
      <c r="X71" s="399"/>
      <c r="Y71" s="320">
        <f>SUM(Y43:Y66)</f>
        <v>0</v>
      </c>
      <c r="Z71" s="393"/>
      <c r="AA71" s="397"/>
      <c r="AB71" s="319">
        <f>SUM(AB43:AB66)</f>
        <v>0</v>
      </c>
      <c r="AC71" s="398"/>
      <c r="AD71" s="399"/>
      <c r="AE71" s="320">
        <f>SUM(AE43:AE66)</f>
        <v>0</v>
      </c>
      <c r="AF71" s="393"/>
      <c r="AG71" s="397"/>
      <c r="AH71" s="319">
        <f>SUM(AH43:AH66)</f>
        <v>0</v>
      </c>
      <c r="AI71" s="398"/>
      <c r="AJ71" s="399"/>
      <c r="AK71" s="320">
        <f>SUM(AK43:AK66)</f>
        <v>0</v>
      </c>
    </row>
    <row r="72" ht="15.75" customHeight="1">
      <c r="A72" s="400" t="s">
        <v>128</v>
      </c>
      <c r="B72" s="325">
        <f>D71+G71</f>
        <v>20811.1125</v>
      </c>
      <c r="C72" s="183"/>
      <c r="D72" s="183"/>
      <c r="E72" s="183"/>
      <c r="F72" s="183"/>
      <c r="G72" s="15"/>
      <c r="H72" s="325">
        <f>J71+M71</f>
        <v>64168.2</v>
      </c>
      <c r="I72" s="183"/>
      <c r="J72" s="183"/>
      <c r="K72" s="183"/>
      <c r="L72" s="183"/>
      <c r="M72" s="15"/>
      <c r="N72" s="325">
        <f>P71+S71</f>
        <v>0</v>
      </c>
      <c r="O72" s="183"/>
      <c r="P72" s="183"/>
      <c r="Q72" s="183"/>
      <c r="R72" s="183"/>
      <c r="S72" s="15"/>
      <c r="T72" s="325">
        <f>V71+Y71</f>
        <v>0</v>
      </c>
      <c r="U72" s="183"/>
      <c r="V72" s="183"/>
      <c r="W72" s="183"/>
      <c r="X72" s="183"/>
      <c r="Y72" s="15"/>
      <c r="Z72" s="325">
        <f>AB71+AE71</f>
        <v>0</v>
      </c>
      <c r="AA72" s="183"/>
      <c r="AB72" s="183"/>
      <c r="AC72" s="183"/>
      <c r="AD72" s="183"/>
      <c r="AE72" s="15"/>
      <c r="AF72" s="325">
        <f>AH71+AK71</f>
        <v>0</v>
      </c>
      <c r="AG72" s="183"/>
      <c r="AH72" s="183"/>
      <c r="AI72" s="183"/>
      <c r="AJ72" s="183"/>
      <c r="AK72" s="15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8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8.0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</sheetData>
  <mergeCells count="53"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H6:H7"/>
    <mergeCell ref="I6:I7"/>
    <mergeCell ref="J6:J7"/>
    <mergeCell ref="K6:K7"/>
    <mergeCell ref="L6:L7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T40:V40"/>
    <mergeCell ref="B72:G72"/>
    <mergeCell ref="H72:M72"/>
    <mergeCell ref="N72:S72"/>
    <mergeCell ref="T72:Y72"/>
    <mergeCell ref="Z72:AE72"/>
    <mergeCell ref="AF72:AK72"/>
  </mergeCells>
  <conditionalFormatting sqref="A10:A11">
    <cfRule type="cellIs" dxfId="1" priority="1" operator="lessThan">
      <formula>0</formula>
    </cfRule>
  </conditionalFormatting>
  <conditionalFormatting sqref="A1:AK1019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352" t="s">
        <v>64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353" t="s">
        <v>144</v>
      </c>
      <c r="B4" s="354" t="s">
        <v>10</v>
      </c>
      <c r="C4" s="104"/>
      <c r="D4" s="105"/>
      <c r="E4" s="354" t="s">
        <v>11</v>
      </c>
      <c r="F4" s="104"/>
      <c r="G4" s="105"/>
      <c r="H4" s="354" t="s">
        <v>12</v>
      </c>
      <c r="I4" s="104"/>
      <c r="J4" s="105"/>
      <c r="K4" s="354" t="s">
        <v>13</v>
      </c>
      <c r="L4" s="104"/>
      <c r="M4" s="105"/>
      <c r="N4" s="354" t="s">
        <v>14</v>
      </c>
      <c r="O4" s="104"/>
      <c r="P4" s="105"/>
      <c r="Q4" s="354" t="s">
        <v>15</v>
      </c>
      <c r="R4" s="104"/>
      <c r="S4" s="105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255"/>
      <c r="B5" s="256" t="s">
        <v>145</v>
      </c>
      <c r="C5" s="356" t="s">
        <v>146</v>
      </c>
      <c r="D5" s="358" t="s">
        <v>147</v>
      </c>
      <c r="E5" s="256" t="s">
        <v>145</v>
      </c>
      <c r="F5" s="356" t="s">
        <v>146</v>
      </c>
      <c r="G5" s="358" t="s">
        <v>147</v>
      </c>
      <c r="H5" s="256" t="s">
        <v>145</v>
      </c>
      <c r="I5" s="356" t="s">
        <v>146</v>
      </c>
      <c r="J5" s="358" t="s">
        <v>147</v>
      </c>
      <c r="K5" s="256" t="s">
        <v>145</v>
      </c>
      <c r="L5" s="356" t="s">
        <v>146</v>
      </c>
      <c r="M5" s="358" t="s">
        <v>147</v>
      </c>
      <c r="N5" s="256" t="s">
        <v>145</v>
      </c>
      <c r="O5" s="356" t="s">
        <v>146</v>
      </c>
      <c r="P5" s="358" t="s">
        <v>147</v>
      </c>
      <c r="Q5" s="256" t="s">
        <v>145</v>
      </c>
      <c r="R5" s="356" t="s">
        <v>146</v>
      </c>
      <c r="S5" s="358" t="s">
        <v>147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9"/>
      <c r="B6" s="260"/>
      <c r="C6" s="261"/>
      <c r="D6" s="262"/>
      <c r="E6" s="260"/>
      <c r="F6" s="261"/>
      <c r="G6" s="262"/>
      <c r="H6" s="260"/>
      <c r="I6" s="261"/>
      <c r="J6" s="262"/>
      <c r="K6" s="260"/>
      <c r="L6" s="261"/>
      <c r="M6" s="262"/>
      <c r="N6" s="260"/>
      <c r="O6" s="261"/>
      <c r="P6" s="262"/>
      <c r="Q6" s="260"/>
      <c r="R6" s="261"/>
      <c r="S6" s="26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359" t="s">
        <v>148</v>
      </c>
      <c r="B7" s="456"/>
      <c r="C7" s="265"/>
      <c r="D7" s="266">
        <v>49720.85697457409</v>
      </c>
      <c r="E7" s="267"/>
      <c r="F7" s="265"/>
      <c r="G7" s="268">
        <f>D15</f>
        <v>-26827.58199</v>
      </c>
      <c r="H7" s="267"/>
      <c r="I7" s="265"/>
      <c r="J7" s="402">
        <v>0.0</v>
      </c>
      <c r="K7" s="267"/>
      <c r="L7" s="265"/>
      <c r="M7" s="268" t="str">
        <f>J15</f>
        <v>#DIV/0!</v>
      </c>
      <c r="N7" s="267"/>
      <c r="O7" s="265"/>
      <c r="P7" s="266" t="str">
        <f>M15</f>
        <v>#DIV/0!</v>
      </c>
      <c r="Q7" s="267"/>
      <c r="R7" s="265"/>
      <c r="S7" s="266" t="str">
        <f>P15</f>
        <v>#DIV/0!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61" t="s">
        <v>145</v>
      </c>
      <c r="B8" s="267">
        <f>C32</f>
        <v>0</v>
      </c>
      <c r="C8" s="271"/>
      <c r="D8" s="266"/>
      <c r="E8" s="267">
        <f>E32</f>
        <v>0</v>
      </c>
      <c r="F8" s="271"/>
      <c r="G8" s="266"/>
      <c r="H8" s="267">
        <f>G32</f>
        <v>0</v>
      </c>
      <c r="I8" s="271"/>
      <c r="J8" s="266"/>
      <c r="K8" s="267">
        <f>I32</f>
        <v>0</v>
      </c>
      <c r="L8" s="271"/>
      <c r="M8" s="266"/>
      <c r="N8" s="267">
        <f>K32</f>
        <v>0</v>
      </c>
      <c r="O8" s="271"/>
      <c r="P8" s="266"/>
      <c r="Q8" s="267">
        <f>M32</f>
        <v>0</v>
      </c>
      <c r="R8" s="271"/>
      <c r="S8" s="266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36" t="s">
        <v>182</v>
      </c>
      <c r="B9" s="273"/>
      <c r="C9" s="274"/>
      <c r="D9" s="275">
        <f>(D7+B8)/1032.5</f>
        <v>48.15579368</v>
      </c>
      <c r="E9" s="273"/>
      <c r="F9" s="274"/>
      <c r="G9" s="275">
        <f>(G7+E8)/'Lista de precios'!C4</f>
        <v>-25.2792292</v>
      </c>
      <c r="H9" s="273"/>
      <c r="I9" s="274"/>
      <c r="J9" s="275">
        <f>(J7+H8)/'Lista de precios'!E4</f>
        <v>0</v>
      </c>
      <c r="K9" s="273"/>
      <c r="L9" s="274"/>
      <c r="M9" s="275" t="str">
        <f>(M7+K8)/'Lista de precios'!G4</f>
        <v>#DIV/0!</v>
      </c>
      <c r="N9" s="273"/>
      <c r="O9" s="274"/>
      <c r="P9" s="275" t="str">
        <f>(P7+N8)/'Lista de precios'!I4</f>
        <v>#DIV/0!</v>
      </c>
      <c r="Q9" s="273"/>
      <c r="R9" s="274"/>
      <c r="S9" s="275" t="str">
        <f>(S7+Q8)/'Lista de precios'!K4</f>
        <v>#DIV/0!</v>
      </c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</row>
    <row r="10">
      <c r="A10" s="270" t="s">
        <v>151</v>
      </c>
      <c r="B10" s="277"/>
      <c r="C10" s="278"/>
      <c r="D10" s="279">
        <f>D9*'Lista de precios'!C4</f>
        <v>51105.33604</v>
      </c>
      <c r="E10" s="277"/>
      <c r="F10" s="278"/>
      <c r="G10" s="279">
        <f>G9*'Lista de precios'!E4</f>
        <v>-29450.30202</v>
      </c>
      <c r="H10" s="277"/>
      <c r="I10" s="278"/>
      <c r="J10" s="279">
        <f>J9*'Lista de precios'!G4</f>
        <v>0</v>
      </c>
      <c r="K10" s="277"/>
      <c r="L10" s="278"/>
      <c r="M10" s="279" t="str">
        <f>M9*'Lista de precios'!I4</f>
        <v>#DIV/0!</v>
      </c>
      <c r="N10" s="277"/>
      <c r="O10" s="278"/>
      <c r="P10" s="279" t="str">
        <f>P9*'Lista de precios'!K4</f>
        <v>#DIV/0!</v>
      </c>
      <c r="Q10" s="277"/>
      <c r="R10" s="278"/>
      <c r="S10" s="279" t="str">
        <f>S9*'Lista de precios'!M4</f>
        <v>#DIV/0!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>
      <c r="A11" s="359" t="s">
        <v>152</v>
      </c>
      <c r="B11" s="267"/>
      <c r="C11" s="281">
        <f>B71</f>
        <v>59928.7875</v>
      </c>
      <c r="D11" s="266"/>
      <c r="E11" s="267"/>
      <c r="F11" s="281">
        <f>H71</f>
        <v>309994.85</v>
      </c>
      <c r="G11" s="266"/>
      <c r="H11" s="267"/>
      <c r="I11" s="281">
        <f>N71</f>
        <v>0</v>
      </c>
      <c r="J11" s="266"/>
      <c r="K11" s="267"/>
      <c r="L11" s="281">
        <f>T71</f>
        <v>0</v>
      </c>
      <c r="M11" s="266"/>
      <c r="N11" s="267"/>
      <c r="O11" s="281">
        <f>Z71</f>
        <v>0</v>
      </c>
      <c r="P11" s="266"/>
      <c r="Q11" s="267"/>
      <c r="R11" s="281">
        <f>AF71</f>
        <v>0</v>
      </c>
      <c r="S11" s="26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65" t="s">
        <v>153</v>
      </c>
      <c r="B12" s="267"/>
      <c r="C12" s="281">
        <f>CULTIVO!D57</f>
        <v>18004.13053</v>
      </c>
      <c r="D12" s="266"/>
      <c r="E12" s="267"/>
      <c r="F12" s="281">
        <f>'Cálculo con horas de uso'!I11</f>
        <v>85343.61287</v>
      </c>
      <c r="G12" s="266"/>
      <c r="H12" s="267"/>
      <c r="I12" s="281" t="str">
        <f>CULTIVO!J57</f>
        <v>#DIV/0!</v>
      </c>
      <c r="J12" s="266"/>
      <c r="K12" s="267"/>
      <c r="L12" s="281" t="str">
        <f>CULTIVO!M57</f>
        <v>#DIV/0!</v>
      </c>
      <c r="M12" s="266"/>
      <c r="N12" s="267"/>
      <c r="O12" s="281">
        <f>CULTIVO!P57</f>
        <v>0</v>
      </c>
      <c r="P12" s="266"/>
      <c r="Q12" s="267"/>
      <c r="R12" s="281" t="str">
        <f>CULTIVO!S57</f>
        <v>#DIV/0!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283" t="s">
        <v>154</v>
      </c>
      <c r="B13" s="267"/>
      <c r="C13" s="281">
        <f>CULTIVO!D82</f>
        <v>0</v>
      </c>
      <c r="D13" s="266"/>
      <c r="E13" s="267"/>
      <c r="F13" s="281">
        <f>CULTIVO!G82</f>
        <v>1820</v>
      </c>
      <c r="G13" s="266"/>
      <c r="H13" s="267"/>
      <c r="I13" s="281">
        <f>CULTIVO!J76</f>
        <v>0</v>
      </c>
      <c r="J13" s="266"/>
      <c r="K13" s="267"/>
      <c r="L13" s="281">
        <f>CULTIVO!M76</f>
        <v>0</v>
      </c>
      <c r="M13" s="266"/>
      <c r="N13" s="267"/>
      <c r="O13" s="281">
        <f>CULTIVO!P76</f>
        <v>0</v>
      </c>
      <c r="P13" s="266"/>
      <c r="Q13" s="267"/>
      <c r="R13" s="281">
        <f>CULTIVO!S76</f>
        <v>0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6" t="s">
        <v>155</v>
      </c>
      <c r="B14" s="267"/>
      <c r="C14" s="265"/>
      <c r="D14" s="367"/>
      <c r="E14" s="267"/>
      <c r="F14" s="265"/>
      <c r="G14" s="367"/>
      <c r="H14" s="267"/>
      <c r="I14" s="265"/>
      <c r="J14" s="367"/>
      <c r="K14" s="267"/>
      <c r="L14" s="265"/>
      <c r="M14" s="344"/>
      <c r="N14" s="267"/>
      <c r="O14" s="287"/>
      <c r="P14" s="344"/>
      <c r="Q14" s="267"/>
      <c r="R14" s="265"/>
      <c r="S14" s="367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359" t="s">
        <v>156</v>
      </c>
      <c r="B15" s="267"/>
      <c r="C15" s="265" t="s">
        <v>198</v>
      </c>
      <c r="D15" s="367">
        <f>D10-C11-C12-C13</f>
        <v>-26827.58199</v>
      </c>
      <c r="E15" s="267"/>
      <c r="F15" s="265"/>
      <c r="G15" s="367">
        <f>G10-F11-F12-F13</f>
        <v>-426608.7649</v>
      </c>
      <c r="H15" s="267"/>
      <c r="I15" s="265"/>
      <c r="J15" s="367" t="str">
        <f>J10-I11-I12-I13</f>
        <v>#DIV/0!</v>
      </c>
      <c r="K15" s="267"/>
      <c r="L15" s="265"/>
      <c r="M15" s="344" t="str">
        <f>M10-L11-L12-L13</f>
        <v>#DIV/0!</v>
      </c>
      <c r="N15" s="267"/>
      <c r="O15" s="265"/>
      <c r="P15" s="344" t="str">
        <f>P10-O11-O12-O13-O14</f>
        <v>#DIV/0!</v>
      </c>
      <c r="Q15" s="267"/>
      <c r="R15" s="265"/>
      <c r="S15" s="344" t="str">
        <f>S10-R11-R12-R13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157</v>
      </c>
      <c r="B16" s="369"/>
      <c r="C16" s="370"/>
      <c r="D16" s="290">
        <f>D15/'Lista de precios'!C4</f>
        <v>-25.2792292</v>
      </c>
      <c r="E16" s="369"/>
      <c r="F16" s="370"/>
      <c r="G16" s="290">
        <f>G15/'Lista de precios'!E4</f>
        <v>-366.187781</v>
      </c>
      <c r="H16" s="369"/>
      <c r="I16" s="370"/>
      <c r="J16" s="290" t="str">
        <f>J15/'Lista de precios'!G4</f>
        <v>#DIV/0!</v>
      </c>
      <c r="K16" s="369"/>
      <c r="L16" s="370"/>
      <c r="M16" s="290" t="str">
        <f>M15/'Lista de precios'!I4</f>
        <v>#DIV/0!</v>
      </c>
      <c r="N16" s="369"/>
      <c r="O16" s="370"/>
      <c r="P16" s="290" t="str">
        <f>P15/'Lista de precios'!K4</f>
        <v>#DIV/0!</v>
      </c>
      <c r="Q16" s="369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ht="26.25" customHeight="1">
      <c r="A18" s="373" t="s">
        <v>158</v>
      </c>
      <c r="B18" s="292"/>
      <c r="C18" s="293"/>
      <c r="D18" s="374"/>
      <c r="E18" s="374"/>
      <c r="F18" s="37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27.75" customHeight="1">
      <c r="A19" s="375" t="s">
        <v>159</v>
      </c>
      <c r="B19" s="375" t="s">
        <v>160</v>
      </c>
      <c r="C19" s="376" t="s">
        <v>161</v>
      </c>
      <c r="D19" s="377" t="s">
        <v>162</v>
      </c>
      <c r="E19" s="377" t="s">
        <v>163</v>
      </c>
      <c r="F19" s="377" t="s">
        <v>164</v>
      </c>
      <c r="G19" s="377" t="s">
        <v>165</v>
      </c>
      <c r="H19" s="377" t="s">
        <v>166</v>
      </c>
      <c r="I19" s="377" t="s">
        <v>167</v>
      </c>
      <c r="J19" s="377" t="s">
        <v>168</v>
      </c>
      <c r="K19" s="377" t="s">
        <v>169</v>
      </c>
      <c r="L19" s="377" t="s">
        <v>170</v>
      </c>
      <c r="M19" s="377" t="s">
        <v>171</v>
      </c>
      <c r="N19" s="377" t="s">
        <v>172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297"/>
      <c r="B20" s="297"/>
      <c r="C20" s="2"/>
      <c r="D20" s="78"/>
      <c r="E20" s="78"/>
      <c r="F20" s="297"/>
      <c r="G20" s="78"/>
      <c r="H20" s="78"/>
      <c r="I20" s="78"/>
      <c r="J20" s="78"/>
      <c r="K20" s="78"/>
      <c r="L20" s="78"/>
      <c r="M20" s="78"/>
      <c r="N20" s="78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>
      <c r="A21" s="297"/>
      <c r="B21" s="297"/>
      <c r="C21" s="78"/>
      <c r="D21" s="78"/>
      <c r="E21" s="78"/>
      <c r="F21" s="78"/>
      <c r="G21" s="78"/>
      <c r="H21" s="457"/>
      <c r="I21" s="78"/>
      <c r="J21" s="78"/>
      <c r="K21" s="78"/>
      <c r="L21" s="78"/>
      <c r="M21" s="78"/>
      <c r="N21" s="7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297"/>
      <c r="B22" s="297"/>
      <c r="C22" s="78"/>
      <c r="D22" s="78"/>
      <c r="E22" s="78"/>
      <c r="F22" s="78"/>
      <c r="G22" s="78"/>
      <c r="H22" s="78"/>
      <c r="I22" s="78"/>
      <c r="J22" s="297"/>
      <c r="K22" s="78"/>
      <c r="L22" s="78"/>
      <c r="M22" s="78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297"/>
      <c r="B23" s="78"/>
      <c r="C23" s="78"/>
      <c r="D23" s="78"/>
      <c r="E23" s="78"/>
      <c r="F23" s="78"/>
      <c r="G23" s="78"/>
      <c r="H23" s="78"/>
      <c r="I23" s="78"/>
      <c r="J23" s="78"/>
      <c r="K23" s="297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379" t="s">
        <v>177</v>
      </c>
      <c r="B31" s="15"/>
      <c r="C31" s="380">
        <f t="shared" ref="C31:N31" si="1">SUM(C20:C30)</f>
        <v>0</v>
      </c>
      <c r="D31" s="380">
        <f t="shared" si="1"/>
        <v>0</v>
      </c>
      <c r="E31" s="380">
        <f t="shared" si="1"/>
        <v>0</v>
      </c>
      <c r="F31" s="380">
        <f t="shared" si="1"/>
        <v>0</v>
      </c>
      <c r="G31" s="380">
        <f t="shared" si="1"/>
        <v>0</v>
      </c>
      <c r="H31" s="380">
        <f t="shared" si="1"/>
        <v>0</v>
      </c>
      <c r="I31" s="380">
        <f t="shared" si="1"/>
        <v>0</v>
      </c>
      <c r="J31" s="380">
        <f t="shared" si="1"/>
        <v>0</v>
      </c>
      <c r="K31" s="380">
        <f t="shared" si="1"/>
        <v>0</v>
      </c>
      <c r="L31" s="380">
        <f t="shared" si="1"/>
        <v>0</v>
      </c>
      <c r="M31" s="380">
        <f t="shared" si="1"/>
        <v>0</v>
      </c>
      <c r="N31" s="380">
        <f t="shared" si="1"/>
        <v>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381" t="s">
        <v>178</v>
      </c>
      <c r="B32" s="15"/>
      <c r="C32" s="381">
        <f>C31+D31</f>
        <v>0</v>
      </c>
      <c r="D32" s="15"/>
      <c r="E32" s="381">
        <f>E31+F31</f>
        <v>0</v>
      </c>
      <c r="F32" s="15"/>
      <c r="G32" s="381">
        <f>G31+H31</f>
        <v>0</v>
      </c>
      <c r="H32" s="15"/>
      <c r="I32" s="381">
        <f>I31+J31</f>
        <v>0</v>
      </c>
      <c r="J32" s="15"/>
      <c r="K32" s="381">
        <f>K31+L31</f>
        <v>0</v>
      </c>
      <c r="L32" s="15"/>
      <c r="M32" s="381">
        <f>M31+N31</f>
        <v>0</v>
      </c>
      <c r="N32" s="15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382" t="s">
        <v>97</v>
      </c>
      <c r="B38" s="2"/>
      <c r="C38" s="2"/>
      <c r="D38" s="37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383"/>
      <c r="B39" s="384" t="s">
        <v>98</v>
      </c>
      <c r="C39" s="101"/>
      <c r="D39" s="102"/>
      <c r="E39" s="384" t="s">
        <v>99</v>
      </c>
      <c r="F39" s="101"/>
      <c r="G39" s="102"/>
      <c r="H39" s="384" t="s">
        <v>100</v>
      </c>
      <c r="I39" s="101"/>
      <c r="J39" s="102"/>
      <c r="K39" s="384" t="s">
        <v>101</v>
      </c>
      <c r="L39" s="101"/>
      <c r="M39" s="102"/>
      <c r="N39" s="384" t="s">
        <v>102</v>
      </c>
      <c r="O39" s="101"/>
      <c r="P39" s="102"/>
      <c r="Q39" s="384" t="s">
        <v>103</v>
      </c>
      <c r="R39" s="101"/>
      <c r="S39" s="102"/>
      <c r="T39" s="384" t="s">
        <v>104</v>
      </c>
      <c r="U39" s="101"/>
      <c r="V39" s="102"/>
      <c r="W39" s="384" t="s">
        <v>105</v>
      </c>
      <c r="X39" s="101"/>
      <c r="Y39" s="102"/>
      <c r="Z39" s="384" t="s">
        <v>106</v>
      </c>
      <c r="AA39" s="101"/>
      <c r="AB39" s="102"/>
      <c r="AC39" s="384" t="s">
        <v>107</v>
      </c>
      <c r="AD39" s="101"/>
      <c r="AE39" s="102"/>
      <c r="AF39" s="384" t="s">
        <v>108</v>
      </c>
      <c r="AG39" s="101"/>
      <c r="AH39" s="102"/>
      <c r="AI39" s="384" t="s">
        <v>109</v>
      </c>
      <c r="AJ39" s="101"/>
      <c r="AK39" s="102"/>
    </row>
    <row r="40" ht="15.75" customHeight="1">
      <c r="A40" s="385" t="s">
        <v>110</v>
      </c>
      <c r="B40" s="386" t="s">
        <v>111</v>
      </c>
      <c r="C40" s="387" t="s">
        <v>112</v>
      </c>
      <c r="D40" s="387" t="s">
        <v>113</v>
      </c>
      <c r="E40" s="386" t="s">
        <v>111</v>
      </c>
      <c r="F40" s="387" t="s">
        <v>112</v>
      </c>
      <c r="G40" s="387" t="s">
        <v>113</v>
      </c>
      <c r="H40" s="386" t="s">
        <v>111</v>
      </c>
      <c r="I40" s="387" t="s">
        <v>112</v>
      </c>
      <c r="J40" s="387" t="s">
        <v>113</v>
      </c>
      <c r="K40" s="386" t="s">
        <v>111</v>
      </c>
      <c r="L40" s="387" t="s">
        <v>112</v>
      </c>
      <c r="M40" s="387" t="s">
        <v>113</v>
      </c>
      <c r="N40" s="386" t="s">
        <v>111</v>
      </c>
      <c r="O40" s="387" t="s">
        <v>112</v>
      </c>
      <c r="P40" s="387" t="s">
        <v>113</v>
      </c>
      <c r="Q40" s="386" t="s">
        <v>111</v>
      </c>
      <c r="R40" s="387" t="s">
        <v>112</v>
      </c>
      <c r="S40" s="387" t="s">
        <v>113</v>
      </c>
      <c r="T40" s="386" t="s">
        <v>111</v>
      </c>
      <c r="U40" s="387" t="s">
        <v>112</v>
      </c>
      <c r="V40" s="387" t="s">
        <v>113</v>
      </c>
      <c r="W40" s="386" t="s">
        <v>111</v>
      </c>
      <c r="X40" s="387" t="s">
        <v>112</v>
      </c>
      <c r="Y40" s="387" t="s">
        <v>113</v>
      </c>
      <c r="Z40" s="386" t="s">
        <v>111</v>
      </c>
      <c r="AA40" s="387" t="s">
        <v>112</v>
      </c>
      <c r="AB40" s="387" t="s">
        <v>113</v>
      </c>
      <c r="AC40" s="386" t="s">
        <v>111</v>
      </c>
      <c r="AD40" s="387" t="s">
        <v>112</v>
      </c>
      <c r="AE40" s="387" t="s">
        <v>113</v>
      </c>
      <c r="AF40" s="386" t="s">
        <v>111</v>
      </c>
      <c r="AG40" s="387" t="s">
        <v>112</v>
      </c>
      <c r="AH40" s="387" t="s">
        <v>113</v>
      </c>
      <c r="AI40" s="386" t="s">
        <v>111</v>
      </c>
      <c r="AJ40" s="387" t="s">
        <v>112</v>
      </c>
      <c r="AK40" s="387" t="s">
        <v>113</v>
      </c>
    </row>
    <row r="41" ht="15.75" customHeight="1">
      <c r="A41" s="385"/>
      <c r="B41" s="281"/>
      <c r="C41" s="117"/>
      <c r="D41" s="389"/>
      <c r="E41" s="458"/>
      <c r="F41" s="120"/>
      <c r="G41" s="278"/>
      <c r="H41" s="281"/>
      <c r="I41" s="120"/>
      <c r="J41" s="278"/>
      <c r="K41" s="458"/>
      <c r="L41" s="120"/>
      <c r="M41" s="278"/>
      <c r="N41" s="281"/>
      <c r="O41" s="120"/>
      <c r="P41" s="278"/>
      <c r="Q41" s="458"/>
      <c r="R41" s="120"/>
      <c r="S41" s="278"/>
      <c r="T41" s="281"/>
      <c r="U41" s="120"/>
      <c r="V41" s="278"/>
      <c r="W41" s="458"/>
      <c r="X41" s="120"/>
      <c r="Y41" s="278"/>
      <c r="Z41" s="459"/>
      <c r="AB41" s="278"/>
      <c r="AC41" s="458"/>
      <c r="AD41" s="120"/>
      <c r="AE41" s="278"/>
      <c r="AF41" s="281"/>
      <c r="AG41" s="120"/>
      <c r="AH41" s="278"/>
      <c r="AI41" s="281"/>
      <c r="AJ41" s="120"/>
      <c r="AK41" s="278"/>
    </row>
    <row r="42" ht="15.75" customHeight="1">
      <c r="A42" s="390" t="s">
        <v>18</v>
      </c>
      <c r="B42" s="460"/>
      <c r="C42" s="127">
        <f>'Lista de precios'!C7</f>
        <v>1114.3125</v>
      </c>
      <c r="D42" s="128">
        <f t="shared" ref="D42:D69" si="2">B42*C42</f>
        <v>0</v>
      </c>
      <c r="E42" s="461"/>
      <c r="F42" s="127">
        <f>'Lista de precios'!C7</f>
        <v>1114.3125</v>
      </c>
      <c r="G42" s="128">
        <f t="shared" ref="G42:G69" si="3">F42*E42</f>
        <v>0</v>
      </c>
      <c r="H42" s="461"/>
      <c r="I42" s="127">
        <f>'Lista de precios'!E7</f>
        <v>1223.25</v>
      </c>
      <c r="J42" s="128">
        <f t="shared" ref="J42:J69" si="4">I42*H42</f>
        <v>0</v>
      </c>
      <c r="K42" s="462">
        <v>1.0</v>
      </c>
      <c r="L42" s="127">
        <f>'Lista de precios'!E7</f>
        <v>1223.25</v>
      </c>
      <c r="M42" s="128">
        <f t="shared" ref="M42:M64" si="5">L42*K42</f>
        <v>1223.25</v>
      </c>
      <c r="N42" s="461"/>
      <c r="O42" s="127">
        <f>'Lista de precios'!G7</f>
        <v>0</v>
      </c>
      <c r="P42" s="128">
        <f t="shared" ref="P42:P64" si="6">O42*N42</f>
        <v>0</v>
      </c>
      <c r="Q42" s="461"/>
      <c r="R42" s="127">
        <f>'Lista de precios'!G7</f>
        <v>0</v>
      </c>
      <c r="S42" s="128">
        <f t="shared" ref="S42:S64" si="7">R42*Q42</f>
        <v>0</v>
      </c>
      <c r="T42" s="461"/>
      <c r="U42" s="127">
        <f>'Lista de precios'!I7</f>
        <v>0</v>
      </c>
      <c r="V42" s="128">
        <f t="shared" ref="V42:V65" si="8">U42*T42</f>
        <v>0</v>
      </c>
      <c r="W42" s="461"/>
      <c r="X42" s="127">
        <f>'Lista de precios'!I7</f>
        <v>0</v>
      </c>
      <c r="Y42" s="128">
        <f t="shared" ref="Y42:Y65" si="9">X42*W42</f>
        <v>0</v>
      </c>
      <c r="Z42" s="461"/>
      <c r="AA42" s="127">
        <f>'Lista de precios'!K7</f>
        <v>0</v>
      </c>
      <c r="AB42" s="128">
        <f t="shared" ref="AB42:AB65" si="10">AA42*Z42</f>
        <v>0</v>
      </c>
      <c r="AC42" s="461"/>
      <c r="AD42" s="127">
        <f t="shared" ref="AD42:AD65" si="11">AA42</f>
        <v>0</v>
      </c>
      <c r="AE42" s="128">
        <f t="shared" ref="AE42:AE65" si="12">AD42*AC42</f>
        <v>0</v>
      </c>
      <c r="AF42" s="461"/>
      <c r="AG42" s="127">
        <f>'Lista de precios'!M7</f>
        <v>0</v>
      </c>
      <c r="AH42" s="128">
        <f t="shared" ref="AH42:AH65" si="13">AG42*AF42</f>
        <v>0</v>
      </c>
      <c r="AI42" s="461"/>
      <c r="AJ42" s="127">
        <f t="shared" ref="AJ42:AJ65" si="14">AG42</f>
        <v>0</v>
      </c>
      <c r="AK42" s="128">
        <f t="shared" ref="AK42:AK65" si="15">AJ42*AI42</f>
        <v>0</v>
      </c>
    </row>
    <row r="43" ht="15.75" customHeight="1">
      <c r="A43" s="390" t="s">
        <v>19</v>
      </c>
      <c r="B43" s="463"/>
      <c r="C43" s="127">
        <f>'Lista de precios'!C8</f>
        <v>1231.05</v>
      </c>
      <c r="D43" s="128">
        <f t="shared" si="2"/>
        <v>0</v>
      </c>
      <c r="E43" s="464"/>
      <c r="F43" s="127">
        <f>'Lista de precios'!C8</f>
        <v>1231.05</v>
      </c>
      <c r="G43" s="128">
        <f t="shared" si="3"/>
        <v>0</v>
      </c>
      <c r="H43" s="463">
        <v>9.0</v>
      </c>
      <c r="I43" s="127">
        <f>'Lista de precios'!E8</f>
        <v>1351.4</v>
      </c>
      <c r="J43" s="128">
        <f t="shared" si="4"/>
        <v>12162.6</v>
      </c>
      <c r="K43" s="463">
        <v>1.0</v>
      </c>
      <c r="L43" s="127">
        <f>'Lista de precios'!E8</f>
        <v>1351.4</v>
      </c>
      <c r="M43" s="128">
        <f t="shared" si="5"/>
        <v>1351.4</v>
      </c>
      <c r="N43" s="463"/>
      <c r="O43" s="127">
        <f>'Lista de precios'!G8</f>
        <v>0</v>
      </c>
      <c r="P43" s="128">
        <f t="shared" si="6"/>
        <v>0</v>
      </c>
      <c r="Q43" s="463"/>
      <c r="R43" s="127">
        <f>'Lista de precios'!G8</f>
        <v>0</v>
      </c>
      <c r="S43" s="128">
        <f t="shared" si="7"/>
        <v>0</v>
      </c>
      <c r="T43" s="464"/>
      <c r="U43" s="127">
        <f>'Lista de precios'!I8</f>
        <v>0</v>
      </c>
      <c r="V43" s="128">
        <f t="shared" si="8"/>
        <v>0</v>
      </c>
      <c r="W43" s="463"/>
      <c r="X43" s="127">
        <f>'Lista de precios'!I8</f>
        <v>0</v>
      </c>
      <c r="Y43" s="128">
        <f t="shared" si="9"/>
        <v>0</v>
      </c>
      <c r="Z43" s="464"/>
      <c r="AA43" s="127">
        <f>'Lista de precios'!K8</f>
        <v>0</v>
      </c>
      <c r="AB43" s="128">
        <f t="shared" si="10"/>
        <v>0</v>
      </c>
      <c r="AC43" s="463"/>
      <c r="AD43" s="127">
        <f t="shared" si="11"/>
        <v>0</v>
      </c>
      <c r="AE43" s="128">
        <f t="shared" si="12"/>
        <v>0</v>
      </c>
      <c r="AF43" s="463"/>
      <c r="AG43" s="127">
        <f>'Lista de precios'!M8</f>
        <v>0</v>
      </c>
      <c r="AH43" s="128">
        <f t="shared" si="13"/>
        <v>0</v>
      </c>
      <c r="AI43" s="464"/>
      <c r="AJ43" s="127">
        <f t="shared" si="14"/>
        <v>0</v>
      </c>
      <c r="AK43" s="128">
        <f t="shared" si="15"/>
        <v>0</v>
      </c>
    </row>
    <row r="44" ht="15.75" customHeight="1">
      <c r="A44" s="390" t="s">
        <v>20</v>
      </c>
      <c r="B44" s="463"/>
      <c r="C44" s="127">
        <f>'Lista de precios'!C9</f>
        <v>1273.5</v>
      </c>
      <c r="D44" s="128">
        <f t="shared" si="2"/>
        <v>0</v>
      </c>
      <c r="E44" s="465">
        <v>2.0</v>
      </c>
      <c r="F44" s="127">
        <f>'Lista de precios'!C9</f>
        <v>1273.5</v>
      </c>
      <c r="G44" s="128">
        <f t="shared" si="3"/>
        <v>2547</v>
      </c>
      <c r="H44" s="465">
        <v>6.0</v>
      </c>
      <c r="I44" s="127">
        <f>'Lista de precios'!E9</f>
        <v>1398</v>
      </c>
      <c r="J44" s="128">
        <f t="shared" si="4"/>
        <v>8388</v>
      </c>
      <c r="K44" s="465">
        <v>5.0</v>
      </c>
      <c r="L44" s="127">
        <f>'Lista de precios'!E9</f>
        <v>1398</v>
      </c>
      <c r="M44" s="128">
        <f t="shared" si="5"/>
        <v>6990</v>
      </c>
      <c r="N44" s="465"/>
      <c r="O44" s="127">
        <f>'Lista de precios'!G9</f>
        <v>0</v>
      </c>
      <c r="P44" s="128">
        <f t="shared" si="6"/>
        <v>0</v>
      </c>
      <c r="Q44" s="465"/>
      <c r="R44" s="127">
        <f>'Lista de precios'!G9</f>
        <v>0</v>
      </c>
      <c r="S44" s="128">
        <f t="shared" si="7"/>
        <v>0</v>
      </c>
      <c r="T44" s="465"/>
      <c r="U44" s="127">
        <f>'Lista de precios'!I9</f>
        <v>0</v>
      </c>
      <c r="V44" s="128">
        <f t="shared" si="8"/>
        <v>0</v>
      </c>
      <c r="W44" s="466"/>
      <c r="X44" s="127">
        <f>'Lista de precios'!I9</f>
        <v>0</v>
      </c>
      <c r="Y44" s="128">
        <f t="shared" si="9"/>
        <v>0</v>
      </c>
      <c r="Z44" s="465"/>
      <c r="AA44" s="127">
        <f>'Lista de precios'!K9</f>
        <v>0</v>
      </c>
      <c r="AB44" s="128">
        <f t="shared" si="10"/>
        <v>0</v>
      </c>
      <c r="AC44" s="465"/>
      <c r="AD44" s="127">
        <f t="shared" si="11"/>
        <v>0</v>
      </c>
      <c r="AE44" s="128">
        <f t="shared" si="12"/>
        <v>0</v>
      </c>
      <c r="AF44" s="465"/>
      <c r="AG44" s="127">
        <f>'Lista de precios'!M9</f>
        <v>0</v>
      </c>
      <c r="AH44" s="128">
        <f t="shared" si="13"/>
        <v>0</v>
      </c>
      <c r="AI44" s="465"/>
      <c r="AJ44" s="127">
        <f t="shared" si="14"/>
        <v>0</v>
      </c>
      <c r="AK44" s="128">
        <f t="shared" si="15"/>
        <v>0</v>
      </c>
    </row>
    <row r="45" ht="15.75" customHeight="1">
      <c r="A45" s="390" t="s">
        <v>21</v>
      </c>
      <c r="B45" s="466"/>
      <c r="C45" s="127">
        <f>'Lista de precios'!C10</f>
        <v>4775.625</v>
      </c>
      <c r="D45" s="128">
        <f t="shared" si="2"/>
        <v>0</v>
      </c>
      <c r="E45" s="466"/>
      <c r="F45" s="127">
        <f>'Lista de precios'!C10</f>
        <v>4775.625</v>
      </c>
      <c r="G45" s="128">
        <f t="shared" si="3"/>
        <v>0</v>
      </c>
      <c r="H45" s="466"/>
      <c r="I45" s="127">
        <f>'Lista de precios'!E10</f>
        <v>5242.5</v>
      </c>
      <c r="J45" s="128">
        <f t="shared" si="4"/>
        <v>0</v>
      </c>
      <c r="K45" s="465"/>
      <c r="L45" s="127">
        <f>'Lista de precios'!E10</f>
        <v>5242.5</v>
      </c>
      <c r="M45" s="128">
        <f t="shared" si="5"/>
        <v>0</v>
      </c>
      <c r="N45" s="466"/>
      <c r="O45" s="127">
        <f>'Lista de precios'!G10</f>
        <v>0</v>
      </c>
      <c r="P45" s="128">
        <f t="shared" si="6"/>
        <v>0</v>
      </c>
      <c r="Q45" s="466"/>
      <c r="R45" s="127">
        <f>'Lista de precios'!G10</f>
        <v>0</v>
      </c>
      <c r="S45" s="128">
        <f t="shared" si="7"/>
        <v>0</v>
      </c>
      <c r="T45" s="466"/>
      <c r="U45" s="127">
        <f>'Lista de precios'!I10</f>
        <v>0</v>
      </c>
      <c r="V45" s="128">
        <f t="shared" si="8"/>
        <v>0</v>
      </c>
      <c r="W45" s="466"/>
      <c r="X45" s="127">
        <f>'Lista de precios'!I10</f>
        <v>0</v>
      </c>
      <c r="Y45" s="128">
        <f t="shared" si="9"/>
        <v>0</v>
      </c>
      <c r="Z45" s="466"/>
      <c r="AA45" s="127">
        <f>'Lista de precios'!K10</f>
        <v>0</v>
      </c>
      <c r="AB45" s="128">
        <f t="shared" si="10"/>
        <v>0</v>
      </c>
      <c r="AC45" s="465"/>
      <c r="AD45" s="127">
        <f t="shared" si="11"/>
        <v>0</v>
      </c>
      <c r="AE45" s="128">
        <f t="shared" si="12"/>
        <v>0</v>
      </c>
      <c r="AF45" s="466"/>
      <c r="AG45" s="127">
        <f>'Lista de precios'!M10</f>
        <v>0</v>
      </c>
      <c r="AH45" s="128">
        <f t="shared" si="13"/>
        <v>0</v>
      </c>
      <c r="AI45" s="466"/>
      <c r="AJ45" s="127">
        <f t="shared" si="14"/>
        <v>0</v>
      </c>
      <c r="AK45" s="128">
        <f t="shared" si="15"/>
        <v>0</v>
      </c>
    </row>
    <row r="46" ht="15.75" customHeight="1">
      <c r="A46" s="390" t="s">
        <v>22</v>
      </c>
      <c r="B46" s="465"/>
      <c r="C46" s="127">
        <f>'Lista de precios'!C11</f>
        <v>4775.625</v>
      </c>
      <c r="D46" s="137">
        <f t="shared" si="2"/>
        <v>0</v>
      </c>
      <c r="E46" s="466"/>
      <c r="F46" s="127">
        <f>'Lista de precios'!C11</f>
        <v>4775.625</v>
      </c>
      <c r="G46" s="128">
        <f t="shared" si="3"/>
        <v>0</v>
      </c>
      <c r="H46" s="465">
        <v>3.0</v>
      </c>
      <c r="I46" s="127">
        <f>'Lista de precios'!E11</f>
        <v>5242.5</v>
      </c>
      <c r="J46" s="128">
        <f t="shared" si="4"/>
        <v>15727.5</v>
      </c>
      <c r="K46" s="465">
        <v>1.0</v>
      </c>
      <c r="L46" s="127">
        <f>'Lista de precios'!E11</f>
        <v>5242.5</v>
      </c>
      <c r="M46" s="128">
        <f t="shared" si="5"/>
        <v>5242.5</v>
      </c>
      <c r="N46" s="465"/>
      <c r="O46" s="127">
        <f>'Lista de precios'!G11</f>
        <v>0</v>
      </c>
      <c r="P46" s="128">
        <f t="shared" si="6"/>
        <v>0</v>
      </c>
      <c r="Q46" s="465"/>
      <c r="R46" s="127">
        <f>'Lista de precios'!G11</f>
        <v>0</v>
      </c>
      <c r="S46" s="128">
        <f t="shared" si="7"/>
        <v>0</v>
      </c>
      <c r="T46" s="465"/>
      <c r="U46" s="127">
        <f>'Lista de precios'!I11</f>
        <v>0</v>
      </c>
      <c r="V46" s="128">
        <f t="shared" si="8"/>
        <v>0</v>
      </c>
      <c r="W46" s="465"/>
      <c r="X46" s="127">
        <f>'Lista de precios'!I11</f>
        <v>0</v>
      </c>
      <c r="Y46" s="128">
        <f t="shared" si="9"/>
        <v>0</v>
      </c>
      <c r="Z46" s="466"/>
      <c r="AA46" s="127">
        <f>'Lista de precios'!K11</f>
        <v>0</v>
      </c>
      <c r="AB46" s="128">
        <f t="shared" si="10"/>
        <v>0</v>
      </c>
      <c r="AC46" s="465"/>
      <c r="AD46" s="127">
        <f t="shared" si="11"/>
        <v>0</v>
      </c>
      <c r="AE46" s="128">
        <f t="shared" si="12"/>
        <v>0</v>
      </c>
      <c r="AF46" s="465"/>
      <c r="AG46" s="127">
        <f>'Lista de precios'!M11</f>
        <v>0</v>
      </c>
      <c r="AH46" s="128">
        <f t="shared" si="13"/>
        <v>0</v>
      </c>
      <c r="AI46" s="466"/>
      <c r="AJ46" s="127">
        <f t="shared" si="14"/>
        <v>0</v>
      </c>
      <c r="AK46" s="128">
        <f t="shared" si="15"/>
        <v>0</v>
      </c>
    </row>
    <row r="47" ht="15.75" customHeight="1">
      <c r="A47" s="390" t="s">
        <v>23</v>
      </c>
      <c r="B47" s="463"/>
      <c r="C47" s="127">
        <f>'Lista de precios'!C12</f>
        <v>4987.875</v>
      </c>
      <c r="D47" s="137">
        <f t="shared" si="2"/>
        <v>0</v>
      </c>
      <c r="E47" s="463">
        <v>2.0</v>
      </c>
      <c r="F47" s="127">
        <f>'Lista de precios'!C12</f>
        <v>4987.875</v>
      </c>
      <c r="G47" s="128">
        <f t="shared" si="3"/>
        <v>9975.75</v>
      </c>
      <c r="H47" s="463">
        <v>12.0</v>
      </c>
      <c r="I47" s="127">
        <f>'Lista de precios'!E12</f>
        <v>5475.5</v>
      </c>
      <c r="J47" s="128">
        <f t="shared" si="4"/>
        <v>65706</v>
      </c>
      <c r="K47" s="463">
        <v>6.0</v>
      </c>
      <c r="L47" s="127">
        <f>'Lista de precios'!E12</f>
        <v>5475.5</v>
      </c>
      <c r="M47" s="128">
        <f t="shared" si="5"/>
        <v>32853</v>
      </c>
      <c r="N47" s="463"/>
      <c r="O47" s="127">
        <f>'Lista de precios'!G12</f>
        <v>0</v>
      </c>
      <c r="P47" s="128">
        <f t="shared" si="6"/>
        <v>0</v>
      </c>
      <c r="Q47" s="464"/>
      <c r="R47" s="127">
        <f>'Lista de precios'!G12</f>
        <v>0</v>
      </c>
      <c r="S47" s="128">
        <f t="shared" si="7"/>
        <v>0</v>
      </c>
      <c r="T47" s="464"/>
      <c r="U47" s="127">
        <f>'Lista de precios'!I12</f>
        <v>0</v>
      </c>
      <c r="V47" s="128">
        <f t="shared" si="8"/>
        <v>0</v>
      </c>
      <c r="W47" s="463"/>
      <c r="X47" s="127">
        <f>'Lista de precios'!I12</f>
        <v>0</v>
      </c>
      <c r="Y47" s="128">
        <f t="shared" si="9"/>
        <v>0</v>
      </c>
      <c r="Z47" s="464"/>
      <c r="AA47" s="127">
        <f>'Lista de precios'!K12</f>
        <v>0</v>
      </c>
      <c r="AB47" s="128">
        <f t="shared" si="10"/>
        <v>0</v>
      </c>
      <c r="AC47" s="464"/>
      <c r="AD47" s="127">
        <f t="shared" si="11"/>
        <v>0</v>
      </c>
      <c r="AE47" s="128">
        <f t="shared" si="12"/>
        <v>0</v>
      </c>
      <c r="AF47" s="464"/>
      <c r="AG47" s="127">
        <f>'Lista de precios'!M12</f>
        <v>0</v>
      </c>
      <c r="AH47" s="128">
        <f t="shared" si="13"/>
        <v>0</v>
      </c>
      <c r="AI47" s="464"/>
      <c r="AJ47" s="127">
        <f t="shared" si="14"/>
        <v>0</v>
      </c>
      <c r="AK47" s="128">
        <f t="shared" si="15"/>
        <v>0</v>
      </c>
    </row>
    <row r="48" ht="15.75" customHeight="1">
      <c r="A48" s="390" t="s">
        <v>24</v>
      </c>
      <c r="B48" s="463"/>
      <c r="C48" s="127">
        <f>'Lista de precios'!C13</f>
        <v>477.5625</v>
      </c>
      <c r="D48" s="137">
        <f t="shared" si="2"/>
        <v>0</v>
      </c>
      <c r="E48" s="463">
        <v>6.0</v>
      </c>
      <c r="F48" s="127">
        <f>'Lista de precios'!C13</f>
        <v>477.5625</v>
      </c>
      <c r="G48" s="128">
        <f t="shared" si="3"/>
        <v>2865.375</v>
      </c>
      <c r="H48" s="463">
        <v>21.0</v>
      </c>
      <c r="I48" s="127">
        <f>'Lista de precios'!E13</f>
        <v>524.25</v>
      </c>
      <c r="J48" s="128">
        <f t="shared" si="4"/>
        <v>11009.25</v>
      </c>
      <c r="K48" s="463">
        <v>14.0</v>
      </c>
      <c r="L48" s="127">
        <f>'Lista de precios'!E13</f>
        <v>524.25</v>
      </c>
      <c r="M48" s="128">
        <f t="shared" si="5"/>
        <v>7339.5</v>
      </c>
      <c r="N48" s="463"/>
      <c r="O48" s="127">
        <f>'Lista de precios'!G13</f>
        <v>0</v>
      </c>
      <c r="P48" s="128">
        <f t="shared" si="6"/>
        <v>0</v>
      </c>
      <c r="Q48" s="463"/>
      <c r="R48" s="127">
        <f>'Lista de precios'!G13</f>
        <v>0</v>
      </c>
      <c r="S48" s="128">
        <f t="shared" si="7"/>
        <v>0</v>
      </c>
      <c r="T48" s="463"/>
      <c r="U48" s="127">
        <f>'Lista de precios'!I13</f>
        <v>0</v>
      </c>
      <c r="V48" s="128">
        <f t="shared" si="8"/>
        <v>0</v>
      </c>
      <c r="W48" s="463"/>
      <c r="X48" s="127">
        <f>'Lista de precios'!I13</f>
        <v>0</v>
      </c>
      <c r="Y48" s="128">
        <f t="shared" si="9"/>
        <v>0</v>
      </c>
      <c r="Z48" s="464"/>
      <c r="AA48" s="127">
        <f>'Lista de precios'!K13</f>
        <v>0</v>
      </c>
      <c r="AB48" s="128">
        <f t="shared" si="10"/>
        <v>0</v>
      </c>
      <c r="AC48" s="463"/>
      <c r="AD48" s="127">
        <f t="shared" si="11"/>
        <v>0</v>
      </c>
      <c r="AE48" s="128">
        <f t="shared" si="12"/>
        <v>0</v>
      </c>
      <c r="AF48" s="463"/>
      <c r="AG48" s="127">
        <f>'Lista de precios'!M13</f>
        <v>0</v>
      </c>
      <c r="AH48" s="128">
        <f t="shared" si="13"/>
        <v>0</v>
      </c>
      <c r="AI48" s="463"/>
      <c r="AJ48" s="127">
        <f t="shared" si="14"/>
        <v>0</v>
      </c>
      <c r="AK48" s="128">
        <f t="shared" si="15"/>
        <v>0</v>
      </c>
    </row>
    <row r="49" ht="15.75" customHeight="1">
      <c r="A49" s="390" t="s">
        <v>25</v>
      </c>
      <c r="B49" s="463"/>
      <c r="C49" s="127">
        <f>'Lista de precios'!C14</f>
        <v>742.875</v>
      </c>
      <c r="D49" s="137">
        <f t="shared" si="2"/>
        <v>0</v>
      </c>
      <c r="E49" s="463">
        <v>1.0</v>
      </c>
      <c r="F49" s="127">
        <f>'Lista de precios'!C14</f>
        <v>742.875</v>
      </c>
      <c r="G49" s="128">
        <f t="shared" si="3"/>
        <v>742.875</v>
      </c>
      <c r="H49" s="463">
        <v>2.0</v>
      </c>
      <c r="I49" s="127">
        <f>'Lista de precios'!E14</f>
        <v>815.5</v>
      </c>
      <c r="J49" s="128">
        <f t="shared" si="4"/>
        <v>1631</v>
      </c>
      <c r="K49" s="463"/>
      <c r="L49" s="127">
        <f>'Lista de precios'!E14</f>
        <v>815.5</v>
      </c>
      <c r="M49" s="128">
        <f t="shared" si="5"/>
        <v>0</v>
      </c>
      <c r="N49" s="463"/>
      <c r="O49" s="127">
        <f>'Lista de precios'!G14</f>
        <v>0</v>
      </c>
      <c r="P49" s="128">
        <f t="shared" si="6"/>
        <v>0</v>
      </c>
      <c r="Q49" s="463"/>
      <c r="R49" s="127">
        <f>'Lista de precios'!G14</f>
        <v>0</v>
      </c>
      <c r="S49" s="128">
        <f t="shared" si="7"/>
        <v>0</v>
      </c>
      <c r="T49" s="463"/>
      <c r="U49" s="127">
        <f>'Lista de precios'!I14</f>
        <v>0</v>
      </c>
      <c r="V49" s="128">
        <f t="shared" si="8"/>
        <v>0</v>
      </c>
      <c r="W49" s="463"/>
      <c r="X49" s="127">
        <f>'Lista de precios'!I14</f>
        <v>0</v>
      </c>
      <c r="Y49" s="128">
        <f t="shared" si="9"/>
        <v>0</v>
      </c>
      <c r="Z49" s="463"/>
      <c r="AA49" s="127">
        <f>'Lista de precios'!K14</f>
        <v>0</v>
      </c>
      <c r="AB49" s="128">
        <f t="shared" si="10"/>
        <v>0</v>
      </c>
      <c r="AC49" s="463"/>
      <c r="AD49" s="127">
        <f t="shared" si="11"/>
        <v>0</v>
      </c>
      <c r="AE49" s="128">
        <f t="shared" si="12"/>
        <v>0</v>
      </c>
      <c r="AF49" s="463"/>
      <c r="AG49" s="127">
        <f>'Lista de precios'!M14</f>
        <v>0</v>
      </c>
      <c r="AH49" s="128">
        <f t="shared" si="13"/>
        <v>0</v>
      </c>
      <c r="AI49" s="463"/>
      <c r="AJ49" s="127">
        <f t="shared" si="14"/>
        <v>0</v>
      </c>
      <c r="AK49" s="128">
        <f t="shared" si="15"/>
        <v>0</v>
      </c>
    </row>
    <row r="50" ht="15.75" customHeight="1">
      <c r="A50" s="390" t="s">
        <v>26</v>
      </c>
      <c r="B50" s="465"/>
      <c r="C50" s="127">
        <f>'Lista de precios'!C15</f>
        <v>2207.4</v>
      </c>
      <c r="D50" s="137">
        <f t="shared" si="2"/>
        <v>0</v>
      </c>
      <c r="E50" s="466"/>
      <c r="F50" s="127">
        <f>'Lista de precios'!C15</f>
        <v>2207.4</v>
      </c>
      <c r="G50" s="128">
        <f t="shared" si="3"/>
        <v>0</v>
      </c>
      <c r="H50" s="466"/>
      <c r="I50" s="127">
        <f>'Lista de precios'!E15</f>
        <v>2423.2</v>
      </c>
      <c r="J50" s="128">
        <f t="shared" si="4"/>
        <v>0</v>
      </c>
      <c r="K50" s="466"/>
      <c r="L50" s="127">
        <f>'Lista de precios'!E15</f>
        <v>2423.2</v>
      </c>
      <c r="M50" s="128">
        <f t="shared" si="5"/>
        <v>0</v>
      </c>
      <c r="N50" s="466"/>
      <c r="O50" s="127">
        <f>'Lista de precios'!G15</f>
        <v>0</v>
      </c>
      <c r="P50" s="128">
        <f t="shared" si="6"/>
        <v>0</v>
      </c>
      <c r="Q50" s="466"/>
      <c r="R50" s="127">
        <f>'Lista de precios'!G15</f>
        <v>0</v>
      </c>
      <c r="S50" s="128">
        <f t="shared" si="7"/>
        <v>0</v>
      </c>
      <c r="T50" s="466"/>
      <c r="U50" s="127">
        <f>'Lista de precios'!I15</f>
        <v>0</v>
      </c>
      <c r="V50" s="128">
        <f t="shared" si="8"/>
        <v>0</v>
      </c>
      <c r="W50" s="466"/>
      <c r="X50" s="127">
        <f>'Lista de precios'!I15</f>
        <v>0</v>
      </c>
      <c r="Y50" s="128">
        <f t="shared" si="9"/>
        <v>0</v>
      </c>
      <c r="Z50" s="466"/>
      <c r="AA50" s="127">
        <f>'Lista de precios'!K15</f>
        <v>0</v>
      </c>
      <c r="AB50" s="128">
        <f t="shared" si="10"/>
        <v>0</v>
      </c>
      <c r="AC50" s="466"/>
      <c r="AD50" s="127">
        <f t="shared" si="11"/>
        <v>0</v>
      </c>
      <c r="AE50" s="128">
        <f t="shared" si="12"/>
        <v>0</v>
      </c>
      <c r="AF50" s="465"/>
      <c r="AG50" s="127">
        <f>'Lista de precios'!M15</f>
        <v>0</v>
      </c>
      <c r="AH50" s="128">
        <f t="shared" si="13"/>
        <v>0</v>
      </c>
      <c r="AI50" s="466"/>
      <c r="AJ50" s="127">
        <f t="shared" si="14"/>
        <v>0</v>
      </c>
      <c r="AK50" s="128">
        <f t="shared" si="15"/>
        <v>0</v>
      </c>
    </row>
    <row r="51" ht="15.75" customHeight="1">
      <c r="A51" s="390" t="s">
        <v>27</v>
      </c>
      <c r="B51" s="466"/>
      <c r="C51" s="127">
        <f>'Lista de precios'!C16</f>
        <v>4733.175</v>
      </c>
      <c r="D51" s="137">
        <f t="shared" si="2"/>
        <v>0</v>
      </c>
      <c r="E51" s="466"/>
      <c r="F51" s="127">
        <f>'Lista de precios'!C16</f>
        <v>4733.175</v>
      </c>
      <c r="G51" s="128">
        <f t="shared" si="3"/>
        <v>0</v>
      </c>
      <c r="H51" s="466"/>
      <c r="I51" s="127">
        <f>'Lista de precios'!E16</f>
        <v>5195.9</v>
      </c>
      <c r="J51" s="128">
        <f t="shared" si="4"/>
        <v>0</v>
      </c>
      <c r="K51" s="466"/>
      <c r="L51" s="127">
        <f>'Lista de precios'!E16</f>
        <v>5195.9</v>
      </c>
      <c r="M51" s="128">
        <f t="shared" si="5"/>
        <v>0</v>
      </c>
      <c r="N51" s="466"/>
      <c r="O51" s="127">
        <f>'Lista de precios'!G16</f>
        <v>0</v>
      </c>
      <c r="P51" s="128">
        <f t="shared" si="6"/>
        <v>0</v>
      </c>
      <c r="Q51" s="466"/>
      <c r="R51" s="127">
        <f>'Lista de precios'!G16</f>
        <v>0</v>
      </c>
      <c r="S51" s="128">
        <f t="shared" si="7"/>
        <v>0</v>
      </c>
      <c r="T51" s="466"/>
      <c r="U51" s="127">
        <f>'Lista de precios'!I16</f>
        <v>0</v>
      </c>
      <c r="V51" s="128">
        <f t="shared" si="8"/>
        <v>0</v>
      </c>
      <c r="W51" s="466"/>
      <c r="X51" s="127">
        <f>'Lista de precios'!I16</f>
        <v>0</v>
      </c>
      <c r="Y51" s="128">
        <f t="shared" si="9"/>
        <v>0</v>
      </c>
      <c r="Z51" s="466"/>
      <c r="AA51" s="127">
        <f>'Lista de precios'!K16</f>
        <v>0</v>
      </c>
      <c r="AB51" s="128">
        <f t="shared" si="10"/>
        <v>0</v>
      </c>
      <c r="AC51" s="466"/>
      <c r="AD51" s="127">
        <f t="shared" si="11"/>
        <v>0</v>
      </c>
      <c r="AE51" s="128">
        <f t="shared" si="12"/>
        <v>0</v>
      </c>
      <c r="AF51" s="466"/>
      <c r="AG51" s="127">
        <f>'Lista de precios'!M16</f>
        <v>0</v>
      </c>
      <c r="AH51" s="128">
        <f t="shared" si="13"/>
        <v>0</v>
      </c>
      <c r="AI51" s="466"/>
      <c r="AJ51" s="127">
        <f t="shared" si="14"/>
        <v>0</v>
      </c>
      <c r="AK51" s="128">
        <f t="shared" si="15"/>
        <v>0</v>
      </c>
    </row>
    <row r="52" ht="15.75" customHeight="1">
      <c r="A52" s="390" t="s">
        <v>28</v>
      </c>
      <c r="B52" s="465"/>
      <c r="C52" s="127">
        <f>'Lista de precios'!C17</f>
        <v>742.875</v>
      </c>
      <c r="D52" s="137">
        <f t="shared" si="2"/>
        <v>0</v>
      </c>
      <c r="E52" s="463">
        <v>3.0</v>
      </c>
      <c r="F52" s="127">
        <f>'Lista de precios'!C17</f>
        <v>742.875</v>
      </c>
      <c r="G52" s="128">
        <f t="shared" si="3"/>
        <v>2228.625</v>
      </c>
      <c r="H52" s="463">
        <v>3.0</v>
      </c>
      <c r="I52" s="127">
        <f>'Lista de precios'!E17</f>
        <v>815.5</v>
      </c>
      <c r="J52" s="128">
        <f t="shared" si="4"/>
        <v>2446.5</v>
      </c>
      <c r="K52" s="463">
        <v>5.0</v>
      </c>
      <c r="L52" s="127">
        <f>'Lista de precios'!E17</f>
        <v>815.5</v>
      </c>
      <c r="M52" s="128">
        <f t="shared" si="5"/>
        <v>4077.5</v>
      </c>
      <c r="N52" s="463"/>
      <c r="O52" s="127">
        <f>'Lista de precios'!G17</f>
        <v>0</v>
      </c>
      <c r="P52" s="128">
        <f t="shared" si="6"/>
        <v>0</v>
      </c>
      <c r="Q52" s="464"/>
      <c r="R52" s="127">
        <f>'Lista de precios'!G17</f>
        <v>0</v>
      </c>
      <c r="S52" s="128">
        <f t="shared" si="7"/>
        <v>0</v>
      </c>
      <c r="T52" s="463"/>
      <c r="U52" s="127">
        <f>'Lista de precios'!I17</f>
        <v>0</v>
      </c>
      <c r="V52" s="128">
        <f t="shared" si="8"/>
        <v>0</v>
      </c>
      <c r="W52" s="463"/>
      <c r="X52" s="127">
        <f>'Lista de precios'!I17</f>
        <v>0</v>
      </c>
      <c r="Y52" s="128">
        <f t="shared" si="9"/>
        <v>0</v>
      </c>
      <c r="Z52" s="464"/>
      <c r="AA52" s="127">
        <f>'Lista de precios'!K17</f>
        <v>0</v>
      </c>
      <c r="AB52" s="128">
        <f t="shared" si="10"/>
        <v>0</v>
      </c>
      <c r="AC52" s="463"/>
      <c r="AD52" s="127">
        <f t="shared" si="11"/>
        <v>0</v>
      </c>
      <c r="AE52" s="128">
        <f t="shared" si="12"/>
        <v>0</v>
      </c>
      <c r="AF52" s="463"/>
      <c r="AG52" s="127">
        <f>'Lista de precios'!M17</f>
        <v>0</v>
      </c>
      <c r="AH52" s="128">
        <f t="shared" si="13"/>
        <v>0</v>
      </c>
      <c r="AI52" s="463"/>
      <c r="AJ52" s="127">
        <f t="shared" si="14"/>
        <v>0</v>
      </c>
      <c r="AK52" s="128">
        <f t="shared" si="15"/>
        <v>0</v>
      </c>
    </row>
    <row r="53" ht="15.75" customHeight="1">
      <c r="A53" s="390" t="s">
        <v>29</v>
      </c>
      <c r="B53" s="464"/>
      <c r="C53" s="127">
        <f>'Lista de precios'!C18</f>
        <v>3289.875</v>
      </c>
      <c r="D53" s="137">
        <f t="shared" si="2"/>
        <v>0</v>
      </c>
      <c r="E53" s="463">
        <v>1.0</v>
      </c>
      <c r="F53" s="127">
        <f>'Lista de precios'!C18</f>
        <v>3289.875</v>
      </c>
      <c r="G53" s="128">
        <f t="shared" si="3"/>
        <v>3289.875</v>
      </c>
      <c r="H53" s="464"/>
      <c r="I53" s="127">
        <f>'Lista de precios'!E18</f>
        <v>3611.5</v>
      </c>
      <c r="J53" s="128">
        <f t="shared" si="4"/>
        <v>0</v>
      </c>
      <c r="K53" s="464"/>
      <c r="L53" s="127">
        <f>'Lista de precios'!E18</f>
        <v>3611.5</v>
      </c>
      <c r="M53" s="128">
        <f t="shared" si="5"/>
        <v>0</v>
      </c>
      <c r="N53" s="464"/>
      <c r="O53" s="127">
        <f>'Lista de precios'!G18</f>
        <v>0</v>
      </c>
      <c r="P53" s="128">
        <f t="shared" si="6"/>
        <v>0</v>
      </c>
      <c r="Q53" s="463"/>
      <c r="R53" s="127">
        <f>'Lista de precios'!G18</f>
        <v>0</v>
      </c>
      <c r="S53" s="128">
        <f t="shared" si="7"/>
        <v>0</v>
      </c>
      <c r="T53" s="464"/>
      <c r="U53" s="127">
        <f>'Lista de precios'!I18</f>
        <v>0</v>
      </c>
      <c r="V53" s="128">
        <f t="shared" si="8"/>
        <v>0</v>
      </c>
      <c r="W53" s="464"/>
      <c r="X53" s="127">
        <f>'Lista de precios'!I18</f>
        <v>0</v>
      </c>
      <c r="Y53" s="128">
        <f t="shared" si="9"/>
        <v>0</v>
      </c>
      <c r="Z53" s="464"/>
      <c r="AA53" s="127">
        <f>'Lista de precios'!K18</f>
        <v>0</v>
      </c>
      <c r="AB53" s="128">
        <f t="shared" si="10"/>
        <v>0</v>
      </c>
      <c r="AC53" s="464"/>
      <c r="AD53" s="127">
        <f t="shared" si="11"/>
        <v>0</v>
      </c>
      <c r="AE53" s="128">
        <f t="shared" si="12"/>
        <v>0</v>
      </c>
      <c r="AF53" s="463"/>
      <c r="AG53" s="127">
        <f>'Lista de precios'!M18</f>
        <v>0</v>
      </c>
      <c r="AH53" s="128">
        <f t="shared" si="13"/>
        <v>0</v>
      </c>
      <c r="AI53" s="463"/>
      <c r="AJ53" s="127">
        <f t="shared" si="14"/>
        <v>0</v>
      </c>
      <c r="AK53" s="128">
        <f t="shared" si="15"/>
        <v>0</v>
      </c>
    </row>
    <row r="54" ht="15.75" customHeight="1">
      <c r="A54" s="390" t="s">
        <v>30</v>
      </c>
      <c r="B54" s="465"/>
      <c r="C54" s="127">
        <f>'Lista de precios'!C19</f>
        <v>530.625</v>
      </c>
      <c r="D54" s="137">
        <f t="shared" si="2"/>
        <v>0</v>
      </c>
      <c r="E54" s="464"/>
      <c r="F54" s="127">
        <f>'Lista de precios'!C19</f>
        <v>530.625</v>
      </c>
      <c r="G54" s="128">
        <f t="shared" si="3"/>
        <v>0</v>
      </c>
      <c r="H54" s="463"/>
      <c r="I54" s="127">
        <f>'Lista de precios'!E19</f>
        <v>582.5</v>
      </c>
      <c r="J54" s="128">
        <f t="shared" si="4"/>
        <v>0</v>
      </c>
      <c r="K54" s="463">
        <v>25.0</v>
      </c>
      <c r="L54" s="127">
        <f>'Lista de precios'!E19</f>
        <v>582.5</v>
      </c>
      <c r="M54" s="128">
        <f t="shared" si="5"/>
        <v>14562.5</v>
      </c>
      <c r="N54" s="463"/>
      <c r="O54" s="127">
        <f>'Lista de precios'!G19</f>
        <v>0</v>
      </c>
      <c r="P54" s="128">
        <f t="shared" si="6"/>
        <v>0</v>
      </c>
      <c r="Q54" s="463"/>
      <c r="R54" s="127">
        <f>'Lista de precios'!G19</f>
        <v>0</v>
      </c>
      <c r="S54" s="128">
        <f t="shared" si="7"/>
        <v>0</v>
      </c>
      <c r="T54" s="463"/>
      <c r="U54" s="127">
        <f>'Lista de precios'!I19</f>
        <v>0</v>
      </c>
      <c r="V54" s="128">
        <f t="shared" si="8"/>
        <v>0</v>
      </c>
      <c r="W54" s="463"/>
      <c r="X54" s="127">
        <f>'Lista de precios'!I19</f>
        <v>0</v>
      </c>
      <c r="Y54" s="128">
        <f t="shared" si="9"/>
        <v>0</v>
      </c>
      <c r="Z54" s="464"/>
      <c r="AA54" s="127">
        <f>'Lista de precios'!K19</f>
        <v>0</v>
      </c>
      <c r="AB54" s="128">
        <f t="shared" si="10"/>
        <v>0</v>
      </c>
      <c r="AC54" s="463"/>
      <c r="AD54" s="127">
        <f t="shared" si="11"/>
        <v>0</v>
      </c>
      <c r="AE54" s="128">
        <f t="shared" si="12"/>
        <v>0</v>
      </c>
      <c r="AF54" s="463"/>
      <c r="AG54" s="127">
        <f>'Lista de precios'!M19</f>
        <v>0</v>
      </c>
      <c r="AH54" s="128">
        <f t="shared" si="13"/>
        <v>0</v>
      </c>
      <c r="AI54" s="464"/>
      <c r="AJ54" s="127">
        <f t="shared" si="14"/>
        <v>0</v>
      </c>
      <c r="AK54" s="128">
        <f t="shared" si="15"/>
        <v>0</v>
      </c>
    </row>
    <row r="55" ht="15.75" customHeight="1">
      <c r="A55" s="390" t="s">
        <v>31</v>
      </c>
      <c r="B55" s="463"/>
      <c r="C55" s="127">
        <f>'Lista de precios'!C20</f>
        <v>647.3625</v>
      </c>
      <c r="D55" s="137">
        <f t="shared" si="2"/>
        <v>0</v>
      </c>
      <c r="E55" s="463">
        <v>1.0</v>
      </c>
      <c r="F55" s="127">
        <f>'Lista de precios'!C20</f>
        <v>647.3625</v>
      </c>
      <c r="G55" s="128">
        <f t="shared" si="3"/>
        <v>647.3625</v>
      </c>
      <c r="H55" s="463">
        <v>3.0</v>
      </c>
      <c r="I55" s="127">
        <f>'Lista de precios'!E20</f>
        <v>710.65</v>
      </c>
      <c r="J55" s="128">
        <f t="shared" si="4"/>
        <v>2131.95</v>
      </c>
      <c r="K55" s="463">
        <v>6.0</v>
      </c>
      <c r="L55" s="127">
        <f>'Lista de precios'!E20</f>
        <v>710.65</v>
      </c>
      <c r="M55" s="128">
        <f t="shared" si="5"/>
        <v>4263.9</v>
      </c>
      <c r="N55" s="463"/>
      <c r="O55" s="127">
        <f>'Lista de precios'!G20</f>
        <v>0</v>
      </c>
      <c r="P55" s="128">
        <f t="shared" si="6"/>
        <v>0</v>
      </c>
      <c r="Q55" s="463"/>
      <c r="R55" s="127">
        <f>'Lista de precios'!G20</f>
        <v>0</v>
      </c>
      <c r="S55" s="128">
        <f t="shared" si="7"/>
        <v>0</v>
      </c>
      <c r="T55" s="463"/>
      <c r="U55" s="127">
        <f>'Lista de precios'!I20</f>
        <v>0</v>
      </c>
      <c r="V55" s="128">
        <f t="shared" si="8"/>
        <v>0</v>
      </c>
      <c r="W55" s="463"/>
      <c r="X55" s="127">
        <f>'Lista de precios'!I20</f>
        <v>0</v>
      </c>
      <c r="Y55" s="128">
        <f t="shared" si="9"/>
        <v>0</v>
      </c>
      <c r="Z55" s="464"/>
      <c r="AA55" s="127">
        <f>'Lista de precios'!K20</f>
        <v>0</v>
      </c>
      <c r="AB55" s="128">
        <f t="shared" si="10"/>
        <v>0</v>
      </c>
      <c r="AC55" s="463"/>
      <c r="AD55" s="127">
        <f t="shared" si="11"/>
        <v>0</v>
      </c>
      <c r="AE55" s="128">
        <f t="shared" si="12"/>
        <v>0</v>
      </c>
      <c r="AF55" s="463"/>
      <c r="AG55" s="127">
        <f>'Lista de precios'!M20</f>
        <v>0</v>
      </c>
      <c r="AH55" s="128">
        <f t="shared" si="13"/>
        <v>0</v>
      </c>
      <c r="AI55" s="463"/>
      <c r="AJ55" s="127">
        <f t="shared" si="14"/>
        <v>0</v>
      </c>
      <c r="AK55" s="128">
        <f t="shared" si="15"/>
        <v>0</v>
      </c>
    </row>
    <row r="56" ht="15.75" customHeight="1">
      <c r="A56" s="390" t="s">
        <v>32</v>
      </c>
      <c r="B56" s="463"/>
      <c r="C56" s="127">
        <f>'Lista de precios'!C21</f>
        <v>4775.625</v>
      </c>
      <c r="D56" s="137">
        <f t="shared" si="2"/>
        <v>0</v>
      </c>
      <c r="E56" s="463">
        <v>1.0</v>
      </c>
      <c r="F56" s="127">
        <f>'Lista de precios'!C21</f>
        <v>4775.625</v>
      </c>
      <c r="G56" s="128">
        <f t="shared" si="3"/>
        <v>4775.625</v>
      </c>
      <c r="H56" s="463">
        <v>6.0</v>
      </c>
      <c r="I56" s="127">
        <f>'Lista de precios'!E21</f>
        <v>5242.5</v>
      </c>
      <c r="J56" s="128">
        <f t="shared" si="4"/>
        <v>31455</v>
      </c>
      <c r="K56" s="463">
        <v>1.0</v>
      </c>
      <c r="L56" s="127">
        <f>'Lista de precios'!E21</f>
        <v>5242.5</v>
      </c>
      <c r="M56" s="128">
        <f t="shared" si="5"/>
        <v>5242.5</v>
      </c>
      <c r="N56" s="463"/>
      <c r="O56" s="127">
        <f>'Lista de precios'!G21</f>
        <v>0</v>
      </c>
      <c r="P56" s="128">
        <f t="shared" si="6"/>
        <v>0</v>
      </c>
      <c r="Q56" s="463"/>
      <c r="R56" s="127">
        <f>'Lista de precios'!G21</f>
        <v>0</v>
      </c>
      <c r="S56" s="128">
        <f t="shared" si="7"/>
        <v>0</v>
      </c>
      <c r="T56" s="463"/>
      <c r="U56" s="127">
        <f>'Lista de precios'!I21</f>
        <v>0</v>
      </c>
      <c r="V56" s="128">
        <f t="shared" si="8"/>
        <v>0</v>
      </c>
      <c r="W56" s="463"/>
      <c r="X56" s="127">
        <f>'Lista de precios'!I21</f>
        <v>0</v>
      </c>
      <c r="Y56" s="128">
        <f t="shared" si="9"/>
        <v>0</v>
      </c>
      <c r="Z56" s="463"/>
      <c r="AA56" s="127">
        <f>'Lista de precios'!K21</f>
        <v>0</v>
      </c>
      <c r="AB56" s="128">
        <f t="shared" si="10"/>
        <v>0</v>
      </c>
      <c r="AC56" s="463"/>
      <c r="AD56" s="127">
        <f t="shared" si="11"/>
        <v>0</v>
      </c>
      <c r="AE56" s="128">
        <f t="shared" si="12"/>
        <v>0</v>
      </c>
      <c r="AF56" s="463"/>
      <c r="AG56" s="127">
        <f>'Lista de precios'!M21</f>
        <v>0</v>
      </c>
      <c r="AH56" s="128">
        <f t="shared" si="13"/>
        <v>0</v>
      </c>
      <c r="AI56" s="463"/>
      <c r="AJ56" s="127">
        <f t="shared" si="14"/>
        <v>0</v>
      </c>
      <c r="AK56" s="128">
        <f t="shared" si="15"/>
        <v>0</v>
      </c>
    </row>
    <row r="57" ht="15.75" customHeight="1">
      <c r="A57" s="390" t="s">
        <v>33</v>
      </c>
      <c r="B57" s="463"/>
      <c r="C57" s="127">
        <f>'Lista de precios'!C22</f>
        <v>4775.625</v>
      </c>
      <c r="D57" s="137">
        <f t="shared" si="2"/>
        <v>0</v>
      </c>
      <c r="E57" s="463">
        <v>1.0</v>
      </c>
      <c r="F57" s="127">
        <f>'Lista de precios'!C22</f>
        <v>4775.625</v>
      </c>
      <c r="G57" s="128">
        <f t="shared" si="3"/>
        <v>4775.625</v>
      </c>
      <c r="H57" s="463">
        <v>5.0</v>
      </c>
      <c r="I57" s="127">
        <f>'Lista de precios'!E22</f>
        <v>5242.5</v>
      </c>
      <c r="J57" s="128">
        <f t="shared" si="4"/>
        <v>26212.5</v>
      </c>
      <c r="K57" s="463">
        <v>2.0</v>
      </c>
      <c r="L57" s="127">
        <f>'Lista de precios'!E22</f>
        <v>5242.5</v>
      </c>
      <c r="M57" s="128">
        <f t="shared" si="5"/>
        <v>10485</v>
      </c>
      <c r="N57" s="463"/>
      <c r="O57" s="127">
        <f>'Lista de precios'!G22</f>
        <v>0</v>
      </c>
      <c r="P57" s="128">
        <f t="shared" si="6"/>
        <v>0</v>
      </c>
      <c r="Q57" s="463"/>
      <c r="R57" s="127">
        <f>'Lista de precios'!G22</f>
        <v>0</v>
      </c>
      <c r="S57" s="128">
        <f t="shared" si="7"/>
        <v>0</v>
      </c>
      <c r="T57" s="463"/>
      <c r="U57" s="127">
        <f>'Lista de precios'!I22</f>
        <v>0</v>
      </c>
      <c r="V57" s="128">
        <f t="shared" si="8"/>
        <v>0</v>
      </c>
      <c r="W57" s="463"/>
      <c r="X57" s="127">
        <f>'Lista de precios'!I22</f>
        <v>0</v>
      </c>
      <c r="Y57" s="128">
        <f t="shared" si="9"/>
        <v>0</v>
      </c>
      <c r="Z57" s="463"/>
      <c r="AA57" s="127">
        <f>'Lista de precios'!K22</f>
        <v>0</v>
      </c>
      <c r="AB57" s="128">
        <f t="shared" si="10"/>
        <v>0</v>
      </c>
      <c r="AC57" s="463"/>
      <c r="AD57" s="127">
        <f t="shared" si="11"/>
        <v>0</v>
      </c>
      <c r="AE57" s="128">
        <f t="shared" si="12"/>
        <v>0</v>
      </c>
      <c r="AF57" s="463"/>
      <c r="AG57" s="127">
        <f>'Lista de precios'!M22</f>
        <v>0</v>
      </c>
      <c r="AH57" s="128">
        <f t="shared" si="13"/>
        <v>0</v>
      </c>
      <c r="AI57" s="463"/>
      <c r="AJ57" s="127">
        <f t="shared" si="14"/>
        <v>0</v>
      </c>
      <c r="AK57" s="128">
        <f t="shared" si="15"/>
        <v>0</v>
      </c>
    </row>
    <row r="58" ht="15.75" customHeight="1">
      <c r="A58" s="390" t="s">
        <v>34</v>
      </c>
      <c r="B58" s="466"/>
      <c r="C58" s="127">
        <f>'Lista de precios'!C23</f>
        <v>4775.625</v>
      </c>
      <c r="D58" s="137">
        <f t="shared" si="2"/>
        <v>0</v>
      </c>
      <c r="E58" s="466"/>
      <c r="F58" s="127">
        <f>'Lista de precios'!C23</f>
        <v>4775.625</v>
      </c>
      <c r="G58" s="128">
        <f t="shared" si="3"/>
        <v>0</v>
      </c>
      <c r="H58" s="466"/>
      <c r="I58" s="127">
        <f>'Lista de precios'!E23</f>
        <v>5242.5</v>
      </c>
      <c r="J58" s="128">
        <f t="shared" si="4"/>
        <v>0</v>
      </c>
      <c r="K58" s="466"/>
      <c r="L58" s="127">
        <f>'Lista de precios'!E23</f>
        <v>5242.5</v>
      </c>
      <c r="M58" s="128">
        <f t="shared" si="5"/>
        <v>0</v>
      </c>
      <c r="N58" s="466"/>
      <c r="O58" s="127">
        <f>'Lista de precios'!G23</f>
        <v>0</v>
      </c>
      <c r="P58" s="128">
        <f t="shared" si="6"/>
        <v>0</v>
      </c>
      <c r="Q58" s="466"/>
      <c r="R58" s="127">
        <f>'Lista de precios'!G23</f>
        <v>0</v>
      </c>
      <c r="S58" s="128">
        <f t="shared" si="7"/>
        <v>0</v>
      </c>
      <c r="T58" s="466"/>
      <c r="U58" s="127">
        <f>'Lista de precios'!I23</f>
        <v>0</v>
      </c>
      <c r="V58" s="128">
        <f t="shared" si="8"/>
        <v>0</v>
      </c>
      <c r="W58" s="466"/>
      <c r="X58" s="127">
        <f>'Lista de precios'!I23</f>
        <v>0</v>
      </c>
      <c r="Y58" s="128">
        <f t="shared" si="9"/>
        <v>0</v>
      </c>
      <c r="Z58" s="466"/>
      <c r="AA58" s="127">
        <f>'Lista de precios'!K23</f>
        <v>0</v>
      </c>
      <c r="AB58" s="128">
        <f t="shared" si="10"/>
        <v>0</v>
      </c>
      <c r="AC58" s="466"/>
      <c r="AD58" s="127">
        <f t="shared" si="11"/>
        <v>0</v>
      </c>
      <c r="AE58" s="128">
        <f t="shared" si="12"/>
        <v>0</v>
      </c>
      <c r="AF58" s="466"/>
      <c r="AG58" s="127">
        <f>'Lista de precios'!M23</f>
        <v>0</v>
      </c>
      <c r="AH58" s="128">
        <f t="shared" si="13"/>
        <v>0</v>
      </c>
      <c r="AI58" s="466"/>
      <c r="AJ58" s="127">
        <f t="shared" si="14"/>
        <v>0</v>
      </c>
      <c r="AK58" s="128">
        <f t="shared" si="15"/>
        <v>0</v>
      </c>
    </row>
    <row r="59" ht="15.75" customHeight="1">
      <c r="A59" s="390" t="s">
        <v>35</v>
      </c>
      <c r="B59" s="466"/>
      <c r="C59" s="127">
        <f>'Lista de precios'!C24</f>
        <v>4775.625</v>
      </c>
      <c r="D59" s="137">
        <f t="shared" si="2"/>
        <v>0</v>
      </c>
      <c r="E59" s="466"/>
      <c r="F59" s="127">
        <f>'Lista de precios'!C24</f>
        <v>4775.625</v>
      </c>
      <c r="G59" s="128">
        <f t="shared" si="3"/>
        <v>0</v>
      </c>
      <c r="H59" s="466"/>
      <c r="I59" s="127">
        <f>'Lista de precios'!E24</f>
        <v>5242.5</v>
      </c>
      <c r="J59" s="128">
        <f t="shared" si="4"/>
        <v>0</v>
      </c>
      <c r="K59" s="466"/>
      <c r="L59" s="127">
        <f>'Lista de precios'!E24</f>
        <v>5242.5</v>
      </c>
      <c r="M59" s="128">
        <f t="shared" si="5"/>
        <v>0</v>
      </c>
      <c r="N59" s="466"/>
      <c r="O59" s="127">
        <f>'Lista de precios'!G24</f>
        <v>0</v>
      </c>
      <c r="P59" s="128">
        <f t="shared" si="6"/>
        <v>0</v>
      </c>
      <c r="Q59" s="466"/>
      <c r="R59" s="127">
        <f>'Lista de precios'!G24</f>
        <v>0</v>
      </c>
      <c r="S59" s="128">
        <f t="shared" si="7"/>
        <v>0</v>
      </c>
      <c r="T59" s="466"/>
      <c r="U59" s="127">
        <f>'Lista de precios'!I24</f>
        <v>0</v>
      </c>
      <c r="V59" s="128">
        <f t="shared" si="8"/>
        <v>0</v>
      </c>
      <c r="W59" s="466"/>
      <c r="X59" s="127">
        <f>'Lista de precios'!I24</f>
        <v>0</v>
      </c>
      <c r="Y59" s="128">
        <f t="shared" si="9"/>
        <v>0</v>
      </c>
      <c r="Z59" s="466"/>
      <c r="AA59" s="127">
        <f>'Lista de precios'!K24</f>
        <v>0</v>
      </c>
      <c r="AB59" s="128">
        <f t="shared" si="10"/>
        <v>0</v>
      </c>
      <c r="AC59" s="466"/>
      <c r="AD59" s="127">
        <f t="shared" si="11"/>
        <v>0</v>
      </c>
      <c r="AE59" s="128">
        <f t="shared" si="12"/>
        <v>0</v>
      </c>
      <c r="AF59" s="466"/>
      <c r="AG59" s="127">
        <f>'Lista de precios'!M24</f>
        <v>0</v>
      </c>
      <c r="AH59" s="128">
        <f t="shared" si="13"/>
        <v>0</v>
      </c>
      <c r="AI59" s="466"/>
      <c r="AJ59" s="127">
        <f t="shared" si="14"/>
        <v>0</v>
      </c>
      <c r="AK59" s="128">
        <f t="shared" si="15"/>
        <v>0</v>
      </c>
    </row>
    <row r="60" ht="15.75" customHeight="1">
      <c r="A60" s="390" t="s">
        <v>36</v>
      </c>
      <c r="B60" s="465"/>
      <c r="C60" s="127">
        <f>'Lista de precios'!C25</f>
        <v>1379.625</v>
      </c>
      <c r="D60" s="137">
        <f t="shared" si="2"/>
        <v>0</v>
      </c>
      <c r="E60" s="463">
        <v>1.0</v>
      </c>
      <c r="F60" s="127">
        <f>'Lista de precios'!C25</f>
        <v>1379.625</v>
      </c>
      <c r="G60" s="128">
        <f t="shared" si="3"/>
        <v>1379.625</v>
      </c>
      <c r="H60" s="463">
        <v>2.0</v>
      </c>
      <c r="I60" s="127">
        <f>'Lista de precios'!E25</f>
        <v>1514.5</v>
      </c>
      <c r="J60" s="128">
        <f t="shared" si="4"/>
        <v>3029</v>
      </c>
      <c r="K60" s="463">
        <v>1.0</v>
      </c>
      <c r="L60" s="127">
        <f>'Lista de precios'!E25</f>
        <v>1514.5</v>
      </c>
      <c r="M60" s="128">
        <f t="shared" si="5"/>
        <v>1514.5</v>
      </c>
      <c r="N60" s="463"/>
      <c r="O60" s="127">
        <f>'Lista de precios'!G25</f>
        <v>0</v>
      </c>
      <c r="P60" s="128">
        <f t="shared" si="6"/>
        <v>0</v>
      </c>
      <c r="Q60" s="464"/>
      <c r="R60" s="127">
        <f>'Lista de precios'!G25</f>
        <v>0</v>
      </c>
      <c r="S60" s="128">
        <f t="shared" si="7"/>
        <v>0</v>
      </c>
      <c r="T60" s="463"/>
      <c r="U60" s="127">
        <f>'Lista de precios'!I25</f>
        <v>0</v>
      </c>
      <c r="V60" s="128">
        <f t="shared" si="8"/>
        <v>0</v>
      </c>
      <c r="W60" s="463"/>
      <c r="X60" s="127">
        <f>'Lista de precios'!I25</f>
        <v>0</v>
      </c>
      <c r="Y60" s="128">
        <f t="shared" si="9"/>
        <v>0</v>
      </c>
      <c r="Z60" s="464"/>
      <c r="AA60" s="127">
        <f>'Lista de precios'!K25</f>
        <v>0</v>
      </c>
      <c r="AB60" s="128">
        <f t="shared" si="10"/>
        <v>0</v>
      </c>
      <c r="AC60" s="463"/>
      <c r="AD60" s="127">
        <f t="shared" si="11"/>
        <v>0</v>
      </c>
      <c r="AE60" s="128">
        <f t="shared" si="12"/>
        <v>0</v>
      </c>
      <c r="AF60" s="463"/>
      <c r="AG60" s="127">
        <f>'Lista de precios'!M25</f>
        <v>0</v>
      </c>
      <c r="AH60" s="128">
        <f t="shared" si="13"/>
        <v>0</v>
      </c>
      <c r="AI60" s="464"/>
      <c r="AJ60" s="127">
        <f t="shared" si="14"/>
        <v>0</v>
      </c>
      <c r="AK60" s="128">
        <f t="shared" si="15"/>
        <v>0</v>
      </c>
    </row>
    <row r="61" ht="15.75" customHeight="1">
      <c r="A61" s="390" t="s">
        <v>37</v>
      </c>
      <c r="B61" s="466"/>
      <c r="C61" s="127">
        <f>'Lista de precios'!C26</f>
        <v>2568.225</v>
      </c>
      <c r="D61" s="128">
        <f t="shared" si="2"/>
        <v>0</v>
      </c>
      <c r="E61" s="466"/>
      <c r="F61" s="127">
        <f>'Lista de precios'!C26</f>
        <v>2568.225</v>
      </c>
      <c r="G61" s="128">
        <f t="shared" si="3"/>
        <v>0</v>
      </c>
      <c r="H61" s="466"/>
      <c r="I61" s="127">
        <f>'Lista de precios'!E26</f>
        <v>2819.3</v>
      </c>
      <c r="J61" s="128">
        <f t="shared" si="4"/>
        <v>0</v>
      </c>
      <c r="K61" s="466"/>
      <c r="L61" s="127">
        <f>'Lista de precios'!E26</f>
        <v>2819.3</v>
      </c>
      <c r="M61" s="128">
        <f t="shared" si="5"/>
        <v>0</v>
      </c>
      <c r="N61" s="466"/>
      <c r="O61" s="127">
        <f>'Lista de precios'!G26</f>
        <v>0</v>
      </c>
      <c r="P61" s="128">
        <f t="shared" si="6"/>
        <v>0</v>
      </c>
      <c r="Q61" s="466"/>
      <c r="R61" s="127">
        <f>'Lista de precios'!G26</f>
        <v>0</v>
      </c>
      <c r="S61" s="128">
        <f t="shared" si="7"/>
        <v>0</v>
      </c>
      <c r="T61" s="466"/>
      <c r="U61" s="127">
        <f>'Lista de precios'!I26</f>
        <v>0</v>
      </c>
      <c r="V61" s="128">
        <f t="shared" si="8"/>
        <v>0</v>
      </c>
      <c r="W61" s="466"/>
      <c r="X61" s="127">
        <f>'Lista de precios'!I26</f>
        <v>0</v>
      </c>
      <c r="Y61" s="128">
        <f t="shared" si="9"/>
        <v>0</v>
      </c>
      <c r="Z61" s="466"/>
      <c r="AA61" s="127">
        <f>'Lista de precios'!K26</f>
        <v>0</v>
      </c>
      <c r="AB61" s="128">
        <f t="shared" si="10"/>
        <v>0</v>
      </c>
      <c r="AC61" s="466"/>
      <c r="AD61" s="127">
        <f t="shared" si="11"/>
        <v>0</v>
      </c>
      <c r="AE61" s="128">
        <f t="shared" si="12"/>
        <v>0</v>
      </c>
      <c r="AF61" s="466"/>
      <c r="AG61" s="127">
        <f>'Lista de precios'!M26</f>
        <v>0</v>
      </c>
      <c r="AH61" s="128">
        <f t="shared" si="13"/>
        <v>0</v>
      </c>
      <c r="AI61" s="466"/>
      <c r="AJ61" s="127">
        <f t="shared" si="14"/>
        <v>0</v>
      </c>
      <c r="AK61" s="128">
        <f t="shared" si="15"/>
        <v>0</v>
      </c>
    </row>
    <row r="62" ht="15.75" customHeight="1">
      <c r="A62" s="390" t="s">
        <v>38</v>
      </c>
      <c r="B62" s="466"/>
      <c r="C62" s="127">
        <f>'Lista de precios'!C27</f>
        <v>51258.375</v>
      </c>
      <c r="D62" s="128">
        <f t="shared" si="2"/>
        <v>0</v>
      </c>
      <c r="E62" s="466"/>
      <c r="F62" s="127">
        <f>'Lista de precios'!C27</f>
        <v>51258.375</v>
      </c>
      <c r="G62" s="128">
        <f t="shared" si="3"/>
        <v>0</v>
      </c>
      <c r="H62" s="466"/>
      <c r="I62" s="127">
        <f>'Lista de precios'!E27</f>
        <v>56269.5</v>
      </c>
      <c r="J62" s="128">
        <f t="shared" si="4"/>
        <v>0</v>
      </c>
      <c r="K62" s="466"/>
      <c r="L62" s="127">
        <f>'Lista de precios'!E27</f>
        <v>56269.5</v>
      </c>
      <c r="M62" s="128">
        <f t="shared" si="5"/>
        <v>0</v>
      </c>
      <c r="N62" s="466"/>
      <c r="O62" s="127">
        <f>'Lista de precios'!G27</f>
        <v>0</v>
      </c>
      <c r="P62" s="128">
        <f t="shared" si="6"/>
        <v>0</v>
      </c>
      <c r="Q62" s="466"/>
      <c r="R62" s="127">
        <f>'Lista de precios'!G27</f>
        <v>0</v>
      </c>
      <c r="S62" s="128">
        <f t="shared" si="7"/>
        <v>0</v>
      </c>
      <c r="T62" s="466"/>
      <c r="U62" s="127">
        <f>'Lista de precios'!I27</f>
        <v>0</v>
      </c>
      <c r="V62" s="128">
        <f t="shared" si="8"/>
        <v>0</v>
      </c>
      <c r="W62" s="466"/>
      <c r="X62" s="127">
        <f>'Lista de precios'!I27</f>
        <v>0</v>
      </c>
      <c r="Y62" s="128">
        <f t="shared" si="9"/>
        <v>0</v>
      </c>
      <c r="Z62" s="466"/>
      <c r="AA62" s="127">
        <f>'Lista de precios'!K27</f>
        <v>0</v>
      </c>
      <c r="AB62" s="128">
        <f t="shared" si="10"/>
        <v>0</v>
      </c>
      <c r="AC62" s="466"/>
      <c r="AD62" s="127">
        <f t="shared" si="11"/>
        <v>0</v>
      </c>
      <c r="AE62" s="128">
        <f t="shared" si="12"/>
        <v>0</v>
      </c>
      <c r="AF62" s="466"/>
      <c r="AG62" s="127">
        <f>'Lista de precios'!M27</f>
        <v>0</v>
      </c>
      <c r="AH62" s="128">
        <f t="shared" si="13"/>
        <v>0</v>
      </c>
      <c r="AI62" s="466"/>
      <c r="AJ62" s="127">
        <f t="shared" si="14"/>
        <v>0</v>
      </c>
      <c r="AK62" s="128">
        <f t="shared" si="15"/>
        <v>0</v>
      </c>
    </row>
    <row r="63" ht="15.75" customHeight="1">
      <c r="A63" s="390" t="s">
        <v>39</v>
      </c>
      <c r="B63" s="464"/>
      <c r="C63" s="127">
        <f>'Lista de precios'!C28</f>
        <v>700.425</v>
      </c>
      <c r="D63" s="128">
        <f t="shared" si="2"/>
        <v>0</v>
      </c>
      <c r="E63" s="463">
        <v>1.0</v>
      </c>
      <c r="F63" s="127">
        <f>'Lista de precios'!C28</f>
        <v>700.425</v>
      </c>
      <c r="G63" s="128">
        <f t="shared" si="3"/>
        <v>700.425</v>
      </c>
      <c r="H63" s="464"/>
      <c r="I63" s="127">
        <f>'Lista de precios'!E28</f>
        <v>768.9</v>
      </c>
      <c r="J63" s="128">
        <f t="shared" si="4"/>
        <v>0</v>
      </c>
      <c r="K63" s="464"/>
      <c r="L63" s="127">
        <f>'Lista de precios'!E28</f>
        <v>768.9</v>
      </c>
      <c r="M63" s="128">
        <f t="shared" si="5"/>
        <v>0</v>
      </c>
      <c r="N63" s="463"/>
      <c r="O63" s="127">
        <f>'Lista de precios'!G28</f>
        <v>0</v>
      </c>
      <c r="P63" s="128">
        <f t="shared" si="6"/>
        <v>0</v>
      </c>
      <c r="Q63" s="463"/>
      <c r="R63" s="127">
        <f>'Lista de precios'!G28</f>
        <v>0</v>
      </c>
      <c r="S63" s="128">
        <f t="shared" si="7"/>
        <v>0</v>
      </c>
      <c r="T63" s="464"/>
      <c r="U63" s="127">
        <f>'Lista de precios'!I28</f>
        <v>0</v>
      </c>
      <c r="V63" s="128">
        <f t="shared" si="8"/>
        <v>0</v>
      </c>
      <c r="W63" s="464"/>
      <c r="X63" s="127">
        <f>'Lista de precios'!I28</f>
        <v>0</v>
      </c>
      <c r="Y63" s="128">
        <f t="shared" si="9"/>
        <v>0</v>
      </c>
      <c r="Z63" s="464"/>
      <c r="AA63" s="127">
        <f>'Lista de precios'!K28</f>
        <v>0</v>
      </c>
      <c r="AB63" s="128">
        <f t="shared" si="10"/>
        <v>0</v>
      </c>
      <c r="AC63" s="464"/>
      <c r="AD63" s="127">
        <f t="shared" si="11"/>
        <v>0</v>
      </c>
      <c r="AE63" s="128">
        <f t="shared" si="12"/>
        <v>0</v>
      </c>
      <c r="AF63" s="464"/>
      <c r="AG63" s="127">
        <f>'Lista de precios'!M28</f>
        <v>0</v>
      </c>
      <c r="AH63" s="128">
        <f t="shared" si="13"/>
        <v>0</v>
      </c>
      <c r="AI63" s="464"/>
      <c r="AJ63" s="127">
        <f t="shared" si="14"/>
        <v>0</v>
      </c>
      <c r="AK63" s="128">
        <f t="shared" si="15"/>
        <v>0</v>
      </c>
    </row>
    <row r="64" ht="15.75" customHeight="1">
      <c r="A64" s="390" t="s">
        <v>40</v>
      </c>
      <c r="B64" s="463"/>
      <c r="C64" s="127">
        <f>'Lista de precios'!C29</f>
        <v>26000.625</v>
      </c>
      <c r="D64" s="128">
        <f t="shared" si="2"/>
        <v>0</v>
      </c>
      <c r="E64" s="463">
        <v>1.0</v>
      </c>
      <c r="F64" s="127">
        <f>'Lista de precios'!C29</f>
        <v>26000.625</v>
      </c>
      <c r="G64" s="128">
        <f t="shared" si="3"/>
        <v>26000.625</v>
      </c>
      <c r="H64" s="463">
        <v>1.0</v>
      </c>
      <c r="I64" s="127">
        <f>'Lista de precios'!E29</f>
        <v>17475</v>
      </c>
      <c r="J64" s="128">
        <f t="shared" si="4"/>
        <v>17475</v>
      </c>
      <c r="K64" s="463">
        <v>1.0</v>
      </c>
      <c r="L64" s="127">
        <f>'Lista de precios'!E29</f>
        <v>17475</v>
      </c>
      <c r="M64" s="128">
        <f t="shared" si="5"/>
        <v>17475</v>
      </c>
      <c r="N64" s="463"/>
      <c r="O64" s="127">
        <f>'Lista de precios'!G29</f>
        <v>0</v>
      </c>
      <c r="P64" s="128">
        <f t="shared" si="6"/>
        <v>0</v>
      </c>
      <c r="Q64" s="463"/>
      <c r="R64" s="127">
        <f>'Lista de precios'!G29</f>
        <v>0</v>
      </c>
      <c r="S64" s="128">
        <f t="shared" si="7"/>
        <v>0</v>
      </c>
      <c r="T64" s="463"/>
      <c r="U64" s="127">
        <f>'Lista de precios'!I29</f>
        <v>0</v>
      </c>
      <c r="V64" s="128">
        <f t="shared" si="8"/>
        <v>0</v>
      </c>
      <c r="W64" s="463"/>
      <c r="X64" s="127">
        <f>'Lista de precios'!I29</f>
        <v>0</v>
      </c>
      <c r="Y64" s="128">
        <f t="shared" si="9"/>
        <v>0</v>
      </c>
      <c r="Z64" s="464"/>
      <c r="AA64" s="127">
        <f>'Lista de precios'!K29</f>
        <v>0</v>
      </c>
      <c r="AB64" s="128">
        <f t="shared" si="10"/>
        <v>0</v>
      </c>
      <c r="AC64" s="464"/>
      <c r="AD64" s="127">
        <f t="shared" si="11"/>
        <v>0</v>
      </c>
      <c r="AE64" s="128">
        <f t="shared" si="12"/>
        <v>0</v>
      </c>
      <c r="AF64" s="463"/>
      <c r="AG64" s="127">
        <f>'Lista de precios'!M29</f>
        <v>0</v>
      </c>
      <c r="AH64" s="128">
        <f t="shared" si="13"/>
        <v>0</v>
      </c>
      <c r="AI64" s="463"/>
      <c r="AJ64" s="127">
        <f t="shared" si="14"/>
        <v>0</v>
      </c>
      <c r="AK64" s="128">
        <f t="shared" si="15"/>
        <v>0</v>
      </c>
    </row>
    <row r="65" ht="15.75" customHeight="1">
      <c r="A65" s="414" t="s">
        <v>41</v>
      </c>
      <c r="B65" s="391"/>
      <c r="C65" s="127">
        <f>'Lista de precios'!C30</f>
        <v>711.0375</v>
      </c>
      <c r="D65" s="128">
        <f t="shared" si="2"/>
        <v>0</v>
      </c>
      <c r="E65" s="467"/>
      <c r="F65" s="127">
        <f>'Lista de precios'!C30</f>
        <v>711.0375</v>
      </c>
      <c r="G65" s="128">
        <f t="shared" si="3"/>
        <v>0</v>
      </c>
      <c r="H65" s="467"/>
      <c r="I65" s="127">
        <f>'Lista de precios'!E30</f>
        <v>780.55</v>
      </c>
      <c r="J65" s="128">
        <f t="shared" si="4"/>
        <v>0</v>
      </c>
      <c r="K65" s="467"/>
      <c r="L65" s="127">
        <f>'Lista de precios'!E30</f>
        <v>780.55</v>
      </c>
      <c r="M65" s="128"/>
      <c r="N65" s="467"/>
      <c r="O65" s="127">
        <f>'Lista de precios'!K31</f>
        <v>0</v>
      </c>
      <c r="P65" s="128"/>
      <c r="Q65" s="467"/>
      <c r="R65" s="127"/>
      <c r="S65" s="128"/>
      <c r="T65" s="467"/>
      <c r="U65" s="127">
        <f>'Lista de precios'!I30</f>
        <v>0</v>
      </c>
      <c r="V65" s="128">
        <f t="shared" si="8"/>
        <v>0</v>
      </c>
      <c r="W65" s="467"/>
      <c r="X65" s="127">
        <f>'Lista de precios'!I30</f>
        <v>0</v>
      </c>
      <c r="Y65" s="128">
        <f t="shared" si="9"/>
        <v>0</v>
      </c>
      <c r="Z65" s="467"/>
      <c r="AA65" s="127">
        <f>'Lista de precios'!K30</f>
        <v>0</v>
      </c>
      <c r="AB65" s="128">
        <f t="shared" si="10"/>
        <v>0</v>
      </c>
      <c r="AC65" s="467"/>
      <c r="AD65" s="127">
        <f t="shared" si="11"/>
        <v>0</v>
      </c>
      <c r="AE65" s="128">
        <f t="shared" si="12"/>
        <v>0</v>
      </c>
      <c r="AF65" s="467"/>
      <c r="AG65" s="127">
        <f>'Lista de precios'!M30</f>
        <v>0</v>
      </c>
      <c r="AH65" s="128">
        <f t="shared" si="13"/>
        <v>0</v>
      </c>
      <c r="AI65" s="468"/>
      <c r="AJ65" s="127">
        <f t="shared" si="14"/>
        <v>0</v>
      </c>
      <c r="AK65" s="128">
        <f t="shared" si="15"/>
        <v>0</v>
      </c>
    </row>
    <row r="66" ht="15.75" customHeight="1">
      <c r="A66" s="415" t="s">
        <v>42</v>
      </c>
      <c r="B66" s="393"/>
      <c r="C66" s="127">
        <f>'Lista de precios'!C31</f>
        <v>849</v>
      </c>
      <c r="D66" s="128">
        <f t="shared" si="2"/>
        <v>0</v>
      </c>
      <c r="E66" s="469"/>
      <c r="F66" s="127">
        <f>'Lista de precios'!C31</f>
        <v>849</v>
      </c>
      <c r="G66" s="128">
        <f t="shared" si="3"/>
        <v>0</v>
      </c>
      <c r="H66" s="469"/>
      <c r="I66" s="127">
        <f>'Lista de precios'!E31</f>
        <v>932</v>
      </c>
      <c r="J66" s="128">
        <f t="shared" si="4"/>
        <v>0</v>
      </c>
      <c r="K66" s="469"/>
      <c r="L66" s="127">
        <f>'Lista de precios'!E31</f>
        <v>932</v>
      </c>
      <c r="M66" s="144"/>
      <c r="N66" s="469"/>
      <c r="O66" s="143"/>
      <c r="P66" s="144"/>
      <c r="Q66" s="469"/>
      <c r="R66" s="143"/>
      <c r="S66" s="144"/>
      <c r="T66" s="469"/>
      <c r="U66" s="143"/>
      <c r="V66" s="144"/>
      <c r="W66" s="469"/>
      <c r="X66" s="143"/>
      <c r="Y66" s="144"/>
      <c r="Z66" s="469"/>
      <c r="AA66" s="143"/>
      <c r="AB66" s="144"/>
      <c r="AC66" s="469"/>
      <c r="AD66" s="143"/>
      <c r="AE66" s="144"/>
      <c r="AF66" s="469"/>
      <c r="AG66" s="143"/>
      <c r="AH66" s="144"/>
      <c r="AI66" s="470"/>
      <c r="AJ66" s="143"/>
      <c r="AK66" s="144"/>
    </row>
    <row r="67" ht="15.75" customHeight="1">
      <c r="A67" s="419" t="s">
        <v>43</v>
      </c>
      <c r="B67" s="393"/>
      <c r="C67" s="127">
        <f>'Lista de precios'!C32</f>
        <v>530.625</v>
      </c>
      <c r="D67" s="128">
        <f t="shared" si="2"/>
        <v>0</v>
      </c>
      <c r="E67" s="469"/>
      <c r="F67" s="127">
        <f>'Lista de precios'!C32</f>
        <v>530.625</v>
      </c>
      <c r="G67" s="128">
        <f t="shared" si="3"/>
        <v>0</v>
      </c>
      <c r="H67" s="469"/>
      <c r="I67" s="127">
        <f>'Lista de precios'!E32</f>
        <v>582.5</v>
      </c>
      <c r="J67" s="128">
        <f t="shared" si="4"/>
        <v>0</v>
      </c>
      <c r="K67" s="469"/>
      <c r="L67" s="127">
        <f>'Lista de precios'!E32</f>
        <v>582.5</v>
      </c>
      <c r="M67" s="144"/>
      <c r="N67" s="469"/>
      <c r="O67" s="143"/>
      <c r="P67" s="144"/>
      <c r="Q67" s="469"/>
      <c r="R67" s="143"/>
      <c r="S67" s="144"/>
      <c r="T67" s="469"/>
      <c r="U67" s="143"/>
      <c r="V67" s="144"/>
      <c r="W67" s="469"/>
      <c r="X67" s="143"/>
      <c r="Y67" s="144"/>
      <c r="Z67" s="469"/>
      <c r="AA67" s="143"/>
      <c r="AB67" s="144"/>
      <c r="AC67" s="469"/>
      <c r="AD67" s="143"/>
      <c r="AE67" s="144"/>
      <c r="AF67" s="469"/>
      <c r="AG67" s="143"/>
      <c r="AH67" s="144"/>
      <c r="AI67" s="470"/>
      <c r="AJ67" s="143"/>
      <c r="AK67" s="144"/>
    </row>
    <row r="68" ht="15.75" customHeight="1">
      <c r="A68" s="415" t="s">
        <v>44</v>
      </c>
      <c r="B68" s="393"/>
      <c r="C68" s="127">
        <f>'Lista de precios'!C33</f>
        <v>1061.25</v>
      </c>
      <c r="D68" s="128">
        <f t="shared" si="2"/>
        <v>0</v>
      </c>
      <c r="E68" s="469"/>
      <c r="F68" s="127">
        <f>'Lista de precios'!C33</f>
        <v>1061.25</v>
      </c>
      <c r="G68" s="128">
        <f t="shared" si="3"/>
        <v>0</v>
      </c>
      <c r="H68" s="469"/>
      <c r="I68" s="127">
        <f>'Lista de precios'!E33</f>
        <v>1165</v>
      </c>
      <c r="J68" s="128">
        <f t="shared" si="4"/>
        <v>0</v>
      </c>
      <c r="K68" s="469"/>
      <c r="L68" s="127">
        <f>'Lista de precios'!E33</f>
        <v>1165</v>
      </c>
      <c r="M68" s="144"/>
      <c r="N68" s="469"/>
      <c r="O68" s="143"/>
      <c r="P68" s="144"/>
      <c r="Q68" s="469"/>
      <c r="R68" s="143"/>
      <c r="S68" s="144"/>
      <c r="T68" s="469"/>
      <c r="U68" s="143"/>
      <c r="V68" s="144"/>
      <c r="W68" s="469"/>
      <c r="X68" s="143"/>
      <c r="Y68" s="144"/>
      <c r="Z68" s="469"/>
      <c r="AA68" s="143"/>
      <c r="AB68" s="144"/>
      <c r="AC68" s="469"/>
      <c r="AD68" s="143"/>
      <c r="AE68" s="144"/>
      <c r="AF68" s="469"/>
      <c r="AG68" s="143"/>
      <c r="AH68" s="144"/>
      <c r="AI68" s="470"/>
      <c r="AJ68" s="143"/>
      <c r="AK68" s="144"/>
    </row>
    <row r="69" ht="15.75" customHeight="1">
      <c r="A69" s="453" t="s">
        <v>179</v>
      </c>
      <c r="B69" s="393"/>
      <c r="C69" s="127">
        <f>'Lista de precios'!C34</f>
        <v>3576.4125</v>
      </c>
      <c r="D69" s="128">
        <f t="shared" si="2"/>
        <v>0</v>
      </c>
      <c r="E69" s="469"/>
      <c r="F69" s="127">
        <f>'Lista de precios'!C34</f>
        <v>3576.4125</v>
      </c>
      <c r="G69" s="128">
        <f t="shared" si="3"/>
        <v>0</v>
      </c>
      <c r="H69" s="469"/>
      <c r="I69" s="127">
        <f>'Lista de precios'!E34</f>
        <v>3926.05</v>
      </c>
      <c r="J69" s="128">
        <f t="shared" si="4"/>
        <v>0</v>
      </c>
      <c r="K69" s="469"/>
      <c r="L69" s="127">
        <f>'Lista de precios'!E34</f>
        <v>3926.05</v>
      </c>
      <c r="M69" s="144"/>
      <c r="N69" s="469"/>
      <c r="O69" s="143"/>
      <c r="P69" s="144"/>
      <c r="Q69" s="469"/>
      <c r="R69" s="143"/>
      <c r="S69" s="144"/>
      <c r="T69" s="469"/>
      <c r="U69" s="143"/>
      <c r="V69" s="144"/>
      <c r="W69" s="469"/>
      <c r="X69" s="143"/>
      <c r="Y69" s="144"/>
      <c r="Z69" s="469"/>
      <c r="AA69" s="143"/>
      <c r="AB69" s="144"/>
      <c r="AC69" s="469"/>
      <c r="AD69" s="143"/>
      <c r="AE69" s="144"/>
      <c r="AF69" s="469"/>
      <c r="AG69" s="143"/>
      <c r="AH69" s="144"/>
      <c r="AI69" s="470"/>
      <c r="AJ69" s="143"/>
      <c r="AK69" s="144"/>
    </row>
    <row r="70" ht="15.75" customHeight="1">
      <c r="A70" s="396" t="s">
        <v>127</v>
      </c>
      <c r="B70" s="393"/>
      <c r="C70" s="397"/>
      <c r="D70" s="319">
        <f>SUM(D42:D69)</f>
        <v>0</v>
      </c>
      <c r="E70" s="398"/>
      <c r="F70" s="399"/>
      <c r="G70" s="320">
        <f>SUM(G42:G69)</f>
        <v>59928.7875</v>
      </c>
      <c r="H70" s="398"/>
      <c r="I70" s="399"/>
      <c r="J70" s="320">
        <f>SUM(J42:J69)</f>
        <v>197374.3</v>
      </c>
      <c r="K70" s="398"/>
      <c r="L70" s="399"/>
      <c r="M70" s="320">
        <f>SUM(M42:M69)</f>
        <v>112620.55</v>
      </c>
      <c r="N70" s="398"/>
      <c r="O70" s="399"/>
      <c r="P70" s="320">
        <f>SUM(P42:P65)</f>
        <v>0</v>
      </c>
      <c r="Q70" s="398"/>
      <c r="R70" s="399"/>
      <c r="S70" s="320">
        <f>SUM(S42:S65)</f>
        <v>0</v>
      </c>
      <c r="T70" s="398"/>
      <c r="U70" s="399"/>
      <c r="V70" s="320">
        <f>SUM(V42:V65)</f>
        <v>0</v>
      </c>
      <c r="W70" s="398"/>
      <c r="X70" s="399"/>
      <c r="Y70" s="320">
        <f>SUM(Y42:Y65)</f>
        <v>0</v>
      </c>
      <c r="Z70" s="398"/>
      <c r="AA70" s="399"/>
      <c r="AB70" s="320">
        <f>SUM(AB42:AB65)</f>
        <v>0</v>
      </c>
      <c r="AC70" s="398"/>
      <c r="AD70" s="399"/>
      <c r="AE70" s="320">
        <f>SUM(AE42:AE65)</f>
        <v>0</v>
      </c>
      <c r="AF70" s="398"/>
      <c r="AG70" s="399"/>
      <c r="AH70" s="320">
        <f>SUM(AH42:AH65)</f>
        <v>0</v>
      </c>
      <c r="AI70" s="398"/>
      <c r="AJ70" s="399"/>
      <c r="AK70" s="320">
        <f>SUM(AK42:AK65)</f>
        <v>0</v>
      </c>
    </row>
    <row r="71" ht="15.75" customHeight="1">
      <c r="A71" s="400" t="s">
        <v>128</v>
      </c>
      <c r="B71" s="325">
        <f>D70+G70</f>
        <v>59928.7875</v>
      </c>
      <c r="C71" s="183"/>
      <c r="D71" s="183"/>
      <c r="E71" s="183"/>
      <c r="F71" s="183"/>
      <c r="G71" s="15"/>
      <c r="H71" s="325">
        <f>J70+M70</f>
        <v>309994.85</v>
      </c>
      <c r="I71" s="183"/>
      <c r="J71" s="183"/>
      <c r="K71" s="183"/>
      <c r="L71" s="183"/>
      <c r="M71" s="15"/>
      <c r="N71" s="325">
        <f>P70+S70</f>
        <v>0</v>
      </c>
      <c r="O71" s="183"/>
      <c r="P71" s="183"/>
      <c r="Q71" s="183"/>
      <c r="R71" s="183"/>
      <c r="S71" s="15"/>
      <c r="T71" s="325">
        <f>V70+Y70</f>
        <v>0</v>
      </c>
      <c r="U71" s="183"/>
      <c r="V71" s="183"/>
      <c r="W71" s="183"/>
      <c r="X71" s="183"/>
      <c r="Y71" s="15"/>
      <c r="Z71" s="325">
        <f>AB70+AE70</f>
        <v>0</v>
      </c>
      <c r="AA71" s="183"/>
      <c r="AB71" s="183"/>
      <c r="AC71" s="183"/>
      <c r="AD71" s="183"/>
      <c r="AE71" s="15"/>
      <c r="AF71" s="325">
        <f>AH70+AK70</f>
        <v>0</v>
      </c>
      <c r="AG71" s="183"/>
      <c r="AH71" s="183"/>
      <c r="AI71" s="183"/>
      <c r="AJ71" s="183"/>
      <c r="AK71" s="15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8.0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8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5.75" customHeight="1">
      <c r="A77" s="2"/>
      <c r="B77" s="2"/>
      <c r="C77" s="2"/>
      <c r="D77" s="2"/>
      <c r="E77" s="47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</sheetData>
  <mergeCells count="53"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39:Y39"/>
    <mergeCell ref="Z39:AB39"/>
    <mergeCell ref="AC39:AE39"/>
    <mergeCell ref="AF39:AH39"/>
    <mergeCell ref="AI39:AK39"/>
    <mergeCell ref="B39:D39"/>
    <mergeCell ref="E39:G39"/>
    <mergeCell ref="H39:J39"/>
    <mergeCell ref="K39:M39"/>
    <mergeCell ref="N39:P39"/>
    <mergeCell ref="Q39:S39"/>
    <mergeCell ref="T39:V39"/>
    <mergeCell ref="B71:G71"/>
    <mergeCell ref="H71:M71"/>
    <mergeCell ref="N71:S71"/>
    <mergeCell ref="T71:Y71"/>
    <mergeCell ref="Z71:AE71"/>
    <mergeCell ref="AF71:AK71"/>
  </mergeCells>
  <conditionalFormatting sqref="A1:AK1018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401" t="s">
        <v>199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353" t="s">
        <v>144</v>
      </c>
      <c r="B4" s="354" t="s">
        <v>10</v>
      </c>
      <c r="C4" s="104"/>
      <c r="D4" s="105"/>
      <c r="E4" s="354" t="s">
        <v>11</v>
      </c>
      <c r="F4" s="104"/>
      <c r="G4" s="105"/>
      <c r="H4" s="354" t="s">
        <v>12</v>
      </c>
      <c r="I4" s="104"/>
      <c r="J4" s="105"/>
      <c r="K4" s="354" t="s">
        <v>13</v>
      </c>
      <c r="L4" s="104"/>
      <c r="M4" s="105"/>
      <c r="N4" s="354" t="s">
        <v>14</v>
      </c>
      <c r="O4" s="104"/>
      <c r="P4" s="105"/>
      <c r="Q4" s="354" t="s">
        <v>15</v>
      </c>
      <c r="R4" s="104"/>
      <c r="S4" s="105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255"/>
      <c r="B5" s="256" t="s">
        <v>145</v>
      </c>
      <c r="C5" s="356" t="s">
        <v>146</v>
      </c>
      <c r="D5" s="358" t="s">
        <v>147</v>
      </c>
      <c r="E5" s="256" t="s">
        <v>145</v>
      </c>
      <c r="F5" s="356" t="s">
        <v>146</v>
      </c>
      <c r="G5" s="358" t="s">
        <v>147</v>
      </c>
      <c r="H5" s="256" t="s">
        <v>145</v>
      </c>
      <c r="I5" s="356" t="s">
        <v>146</v>
      </c>
      <c r="J5" s="358" t="s">
        <v>147</v>
      </c>
      <c r="K5" s="256" t="s">
        <v>145</v>
      </c>
      <c r="L5" s="356" t="s">
        <v>146</v>
      </c>
      <c r="M5" s="358" t="s">
        <v>147</v>
      </c>
      <c r="N5" s="256" t="s">
        <v>145</v>
      </c>
      <c r="O5" s="356" t="s">
        <v>146</v>
      </c>
      <c r="P5" s="358" t="s">
        <v>147</v>
      </c>
      <c r="Q5" s="256" t="s">
        <v>145</v>
      </c>
      <c r="R5" s="356" t="s">
        <v>146</v>
      </c>
      <c r="S5" s="358" t="s">
        <v>147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9"/>
      <c r="B6" s="260"/>
      <c r="C6" s="261"/>
      <c r="D6" s="262"/>
      <c r="E6" s="260"/>
      <c r="F6" s="261"/>
      <c r="G6" s="262"/>
      <c r="H6" s="260"/>
      <c r="I6" s="261"/>
      <c r="J6" s="262"/>
      <c r="K6" s="260"/>
      <c r="L6" s="261"/>
      <c r="M6" s="262"/>
      <c r="N6" s="260"/>
      <c r="O6" s="261"/>
      <c r="P6" s="262"/>
      <c r="Q6" s="260"/>
      <c r="R6" s="261"/>
      <c r="S6" s="26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359" t="s">
        <v>148</v>
      </c>
      <c r="B7" s="456"/>
      <c r="C7" s="265"/>
      <c r="D7" s="268">
        <v>-871300.72994355</v>
      </c>
      <c r="E7" s="267"/>
      <c r="F7" s="265"/>
      <c r="G7" s="268">
        <f>D15</f>
        <v>-646041.9627</v>
      </c>
      <c r="H7" s="267"/>
      <c r="I7" s="265"/>
      <c r="J7" s="402">
        <v>0.0</v>
      </c>
      <c r="K7" s="267"/>
      <c r="L7" s="265"/>
      <c r="M7" s="268" t="str">
        <f>J15</f>
        <v>#DIV/0!</v>
      </c>
      <c r="N7" s="267"/>
      <c r="O7" s="265"/>
      <c r="P7" s="268" t="str">
        <f>M15</f>
        <v>#DIV/0!</v>
      </c>
      <c r="Q7" s="267"/>
      <c r="R7" s="265"/>
      <c r="S7" s="268" t="str">
        <f>P15</f>
        <v>#DIV/0!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61" t="s">
        <v>145</v>
      </c>
      <c r="B8" s="267">
        <f>C32</f>
        <v>333808.25</v>
      </c>
      <c r="C8" s="271"/>
      <c r="D8" s="266"/>
      <c r="E8" s="267">
        <f>E32</f>
        <v>489291.4</v>
      </c>
      <c r="F8" s="271"/>
      <c r="G8" s="266"/>
      <c r="H8" s="267">
        <f>G32</f>
        <v>0</v>
      </c>
      <c r="I8" s="271"/>
      <c r="J8" s="266"/>
      <c r="K8" s="267">
        <f>I32</f>
        <v>0</v>
      </c>
      <c r="L8" s="271"/>
      <c r="M8" s="266"/>
      <c r="N8" s="267">
        <f>K32</f>
        <v>0</v>
      </c>
      <c r="O8" s="271"/>
      <c r="P8" s="266"/>
      <c r="Q8" s="267">
        <f>M32</f>
        <v>0</v>
      </c>
      <c r="R8" s="271"/>
      <c r="S8" s="266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36" t="s">
        <v>182</v>
      </c>
      <c r="B9" s="273"/>
      <c r="C9" s="274"/>
      <c r="D9" s="275">
        <f>(D7+B8)/1032.5</f>
        <v>-520.5738305</v>
      </c>
      <c r="E9" s="273"/>
      <c r="F9" s="274"/>
      <c r="G9" s="275">
        <f>(G7+E8)/'Lista de precios'!C4</f>
        <v>-147.7037105</v>
      </c>
      <c r="H9" s="273"/>
      <c r="I9" s="274"/>
      <c r="J9" s="275">
        <f>(J7+H8)/'Lista de precios'!E4</f>
        <v>0</v>
      </c>
      <c r="K9" s="273"/>
      <c r="L9" s="274"/>
      <c r="M9" s="275" t="str">
        <f>(M7+K8)/'Lista de precios'!G4</f>
        <v>#DIV/0!</v>
      </c>
      <c r="N9" s="273"/>
      <c r="O9" s="274"/>
      <c r="P9" s="275" t="str">
        <f>(P7+N8)/'Lista de precios'!I4</f>
        <v>#DIV/0!</v>
      </c>
      <c r="Q9" s="273"/>
      <c r="R9" s="274"/>
      <c r="S9" s="275" t="str">
        <f>(S7+Q8)/'Lista de precios'!K4</f>
        <v>#DIV/0!</v>
      </c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</row>
    <row r="10">
      <c r="A10" s="270" t="s">
        <v>151</v>
      </c>
      <c r="B10" s="277"/>
      <c r="C10" s="278"/>
      <c r="D10" s="279">
        <f>D9*'Lista de precios'!C4</f>
        <v>-552458.9776</v>
      </c>
      <c r="E10" s="277"/>
      <c r="F10" s="278"/>
      <c r="G10" s="279">
        <f>G9*'Lista de precios'!E4</f>
        <v>-172074.8227</v>
      </c>
      <c r="H10" s="277"/>
      <c r="I10" s="278"/>
      <c r="J10" s="279">
        <f>J9*'Lista de precios'!G4</f>
        <v>0</v>
      </c>
      <c r="K10" s="277"/>
      <c r="L10" s="278"/>
      <c r="M10" s="279" t="str">
        <f>M9*'Lista de precios'!I4</f>
        <v>#DIV/0!</v>
      </c>
      <c r="N10" s="277"/>
      <c r="O10" s="278"/>
      <c r="P10" s="279" t="str">
        <f>P9*'Lista de precios'!K4</f>
        <v>#DIV/0!</v>
      </c>
      <c r="Q10" s="277"/>
      <c r="R10" s="278"/>
      <c r="S10" s="279" t="str">
        <f>S9*'Lista de precios'!M4</f>
        <v>#DIV/0!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>
      <c r="A11" s="359" t="s">
        <v>152</v>
      </c>
      <c r="B11" s="267"/>
      <c r="C11" s="281">
        <f>B71</f>
        <v>71963.3625</v>
      </c>
      <c r="D11" s="266"/>
      <c r="E11" s="267"/>
      <c r="F11" s="281">
        <f>H71</f>
        <v>112073</v>
      </c>
      <c r="G11" s="266"/>
      <c r="H11" s="267"/>
      <c r="I11" s="281">
        <f>N71</f>
        <v>0</v>
      </c>
      <c r="J11" s="266"/>
      <c r="K11" s="267"/>
      <c r="L11" s="281">
        <f>T71</f>
        <v>0</v>
      </c>
      <c r="M11" s="266"/>
      <c r="N11" s="267"/>
      <c r="O11" s="281">
        <f>Z71</f>
        <v>0</v>
      </c>
      <c r="P11" s="266"/>
      <c r="Q11" s="267"/>
      <c r="R11" s="281">
        <f>AF71</f>
        <v>0</v>
      </c>
      <c r="S11" s="26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65" t="s">
        <v>153</v>
      </c>
      <c r="B12" s="267"/>
      <c r="C12" s="281">
        <f>CULTIVO!D58</f>
        <v>21619.62266</v>
      </c>
      <c r="D12" s="266"/>
      <c r="E12" s="267"/>
      <c r="F12" s="281">
        <f>'Cálculo con horas de uso'!I12</f>
        <v>17150.3911</v>
      </c>
      <c r="G12" s="266"/>
      <c r="H12" s="267"/>
      <c r="I12" s="281" t="str">
        <f>CULTIVO!J58</f>
        <v>#DIV/0!</v>
      </c>
      <c r="J12" s="266"/>
      <c r="K12" s="267"/>
      <c r="L12" s="281" t="str">
        <f>CULTIVO!M58</f>
        <v>#DIV/0!</v>
      </c>
      <c r="M12" s="266"/>
      <c r="N12" s="267"/>
      <c r="O12" s="281">
        <f>CULTIVO!P58</f>
        <v>0</v>
      </c>
      <c r="P12" s="266"/>
      <c r="Q12" s="267"/>
      <c r="R12" s="281" t="str">
        <f>CULTIVO!S58</f>
        <v>#DIV/0!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283" t="s">
        <v>154</v>
      </c>
      <c r="B13" s="267"/>
      <c r="C13" s="284">
        <f>CULTIVO!D83</f>
        <v>0</v>
      </c>
      <c r="D13" s="367"/>
      <c r="E13" s="267"/>
      <c r="F13" s="284">
        <f>CULTIVO!G83</f>
        <v>1820</v>
      </c>
      <c r="G13" s="367"/>
      <c r="H13" s="267"/>
      <c r="I13" s="284">
        <f>CULTIVO!J80</f>
        <v>0</v>
      </c>
      <c r="J13" s="367"/>
      <c r="K13" s="267"/>
      <c r="L13" s="284">
        <f>CULTIVO!M80</f>
        <v>0</v>
      </c>
      <c r="M13" s="367"/>
      <c r="N13" s="267"/>
      <c r="O13" s="284">
        <f>CULTIVO!P80</f>
        <v>0</v>
      </c>
      <c r="P13" s="367"/>
      <c r="Q13" s="267"/>
      <c r="R13" s="284">
        <f>CULTIVO!S79</f>
        <v>0</v>
      </c>
      <c r="S13" s="367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6" t="s">
        <v>155</v>
      </c>
      <c r="B14" s="267"/>
      <c r="C14" s="265"/>
      <c r="D14" s="367"/>
      <c r="E14" s="267"/>
      <c r="F14" s="265"/>
      <c r="G14" s="367"/>
      <c r="H14" s="267"/>
      <c r="I14" s="265"/>
      <c r="J14" s="367"/>
      <c r="K14" s="267"/>
      <c r="L14" s="265"/>
      <c r="M14" s="367"/>
      <c r="N14" s="267"/>
      <c r="O14" s="287"/>
      <c r="P14" s="367"/>
      <c r="Q14" s="267"/>
      <c r="R14" s="265"/>
      <c r="S14" s="367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359" t="s">
        <v>156</v>
      </c>
      <c r="B15" s="267"/>
      <c r="C15" s="265"/>
      <c r="D15" s="367">
        <f>D10-C11-C12-C13</f>
        <v>-646041.9627</v>
      </c>
      <c r="E15" s="267"/>
      <c r="F15" s="265"/>
      <c r="G15" s="367">
        <f>G10-F11-F12-F13</f>
        <v>-303118.2138</v>
      </c>
      <c r="H15" s="267"/>
      <c r="I15" s="265"/>
      <c r="J15" s="367" t="str">
        <f>J10-I11-I12-I13</f>
        <v>#DIV/0!</v>
      </c>
      <c r="K15" s="267"/>
      <c r="L15" s="265"/>
      <c r="M15" s="367" t="str">
        <f>M10-L11-L12-L13</f>
        <v>#DIV/0!</v>
      </c>
      <c r="N15" s="267"/>
      <c r="O15" s="265"/>
      <c r="P15" s="367" t="str">
        <f>P10-O11-O12-O13-O14</f>
        <v>#DIV/0!</v>
      </c>
      <c r="Q15" s="267"/>
      <c r="R15" s="265"/>
      <c r="S15" s="367" t="str">
        <f>S10-R11-R12-R13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200</v>
      </c>
      <c r="B16" s="369"/>
      <c r="C16" s="370"/>
      <c r="D16" s="290">
        <f>D15/'Lista de precios'!C4</f>
        <v>-608.7556775</v>
      </c>
      <c r="E16" s="369"/>
      <c r="F16" s="370"/>
      <c r="G16" s="290">
        <f>G15/'Lista de precios'!E4</f>
        <v>-260.187308</v>
      </c>
      <c r="H16" s="369"/>
      <c r="I16" s="370"/>
      <c r="J16" s="290" t="str">
        <f>J15/'Lista de precios'!G4</f>
        <v>#DIV/0!</v>
      </c>
      <c r="K16" s="369"/>
      <c r="L16" s="370"/>
      <c r="M16" s="290" t="str">
        <f>M15/'Lista de precios'!I4</f>
        <v>#DIV/0!</v>
      </c>
      <c r="N16" s="369"/>
      <c r="O16" s="370"/>
      <c r="P16" s="290" t="str">
        <f>P15/'Lista de precios'!K4</f>
        <v>#DIV/0!</v>
      </c>
      <c r="Q16" s="369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ht="26.25" customHeight="1">
      <c r="A18" s="373" t="s">
        <v>158</v>
      </c>
      <c r="B18" s="292"/>
      <c r="C18" s="293"/>
      <c r="D18" s="374"/>
      <c r="E18" s="374"/>
      <c r="F18" s="37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27.75" customHeight="1">
      <c r="A19" s="375" t="s">
        <v>159</v>
      </c>
      <c r="B19" s="375" t="s">
        <v>160</v>
      </c>
      <c r="C19" s="376" t="s">
        <v>161</v>
      </c>
      <c r="D19" s="377" t="s">
        <v>162</v>
      </c>
      <c r="E19" s="377" t="s">
        <v>163</v>
      </c>
      <c r="F19" s="377" t="s">
        <v>164</v>
      </c>
      <c r="G19" s="377" t="s">
        <v>165</v>
      </c>
      <c r="H19" s="377" t="s">
        <v>166</v>
      </c>
      <c r="I19" s="377" t="s">
        <v>167</v>
      </c>
      <c r="J19" s="377" t="s">
        <v>168</v>
      </c>
      <c r="K19" s="377" t="s">
        <v>169</v>
      </c>
      <c r="L19" s="377" t="s">
        <v>170</v>
      </c>
      <c r="M19" s="377" t="s">
        <v>171</v>
      </c>
      <c r="N19" s="377" t="s">
        <v>172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297" t="s">
        <v>186</v>
      </c>
      <c r="B20" s="297"/>
      <c r="C20" s="2"/>
      <c r="D20" s="297">
        <v>333808.25</v>
      </c>
      <c r="E20" s="78"/>
      <c r="F20" s="297"/>
      <c r="G20" s="78"/>
      <c r="H20" s="78"/>
      <c r="I20" s="78"/>
      <c r="J20" s="78"/>
      <c r="K20" s="78"/>
      <c r="L20" s="78"/>
      <c r="M20" s="78"/>
      <c r="N20" s="78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>
      <c r="A21" s="297" t="s">
        <v>201</v>
      </c>
      <c r="B21" s="297" t="s">
        <v>202</v>
      </c>
      <c r="C21" s="78"/>
      <c r="D21" s="78"/>
      <c r="E21" s="78"/>
      <c r="F21" s="297">
        <v>489291.4</v>
      </c>
      <c r="G21" s="78"/>
      <c r="H21" s="297"/>
      <c r="I21" s="78"/>
      <c r="J21" s="78"/>
      <c r="K21" s="78"/>
      <c r="L21" s="78"/>
      <c r="M21" s="78"/>
      <c r="N21" s="7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297"/>
      <c r="B22" s="297"/>
      <c r="C22" s="78"/>
      <c r="D22" s="78"/>
      <c r="E22" s="78"/>
      <c r="F22" s="78"/>
      <c r="G22" s="78"/>
      <c r="H22" s="297"/>
      <c r="I22" s="78"/>
      <c r="J22" s="78"/>
      <c r="K22" s="78"/>
      <c r="L22" s="78"/>
      <c r="M22" s="78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297"/>
      <c r="B23" s="297"/>
      <c r="C23" s="78"/>
      <c r="D23" s="78"/>
      <c r="E23" s="78"/>
      <c r="F23" s="78"/>
      <c r="G23" s="78"/>
      <c r="H23" s="78"/>
      <c r="I23" s="78"/>
      <c r="J23" s="297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297"/>
      <c r="B24" s="297"/>
      <c r="C24" s="78"/>
      <c r="D24" s="78"/>
      <c r="E24" s="78"/>
      <c r="F24" s="78"/>
      <c r="G24" s="78"/>
      <c r="H24" s="78"/>
      <c r="I24" s="78"/>
      <c r="J24" s="78"/>
      <c r="K24" s="78"/>
      <c r="L24" s="297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297"/>
      <c r="B25" s="297"/>
      <c r="C25" s="78"/>
      <c r="D25" s="78"/>
      <c r="E25" s="78"/>
      <c r="F25" s="78"/>
      <c r="G25" s="78"/>
      <c r="H25" s="78"/>
      <c r="I25" s="78"/>
      <c r="J25" s="78"/>
      <c r="K25" s="78"/>
      <c r="L25" s="297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297"/>
      <c r="B26" s="297"/>
      <c r="C26" s="78"/>
      <c r="D26" s="78"/>
      <c r="E26" s="78"/>
      <c r="F26" s="78"/>
      <c r="G26" s="78"/>
      <c r="H26" s="78"/>
      <c r="I26" s="78"/>
      <c r="J26" s="78"/>
      <c r="K26" s="78"/>
      <c r="L26" s="297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379" t="s">
        <v>177</v>
      </c>
      <c r="B31" s="15"/>
      <c r="C31" s="380">
        <f t="shared" ref="C31:N31" si="1">SUM(C20:C30)</f>
        <v>0</v>
      </c>
      <c r="D31" s="380">
        <f t="shared" si="1"/>
        <v>333808.25</v>
      </c>
      <c r="E31" s="380">
        <f t="shared" si="1"/>
        <v>0</v>
      </c>
      <c r="F31" s="380">
        <f t="shared" si="1"/>
        <v>489291.4</v>
      </c>
      <c r="G31" s="380">
        <f t="shared" si="1"/>
        <v>0</v>
      </c>
      <c r="H31" s="380">
        <f t="shared" si="1"/>
        <v>0</v>
      </c>
      <c r="I31" s="380">
        <f t="shared" si="1"/>
        <v>0</v>
      </c>
      <c r="J31" s="380">
        <f t="shared" si="1"/>
        <v>0</v>
      </c>
      <c r="K31" s="380">
        <f t="shared" si="1"/>
        <v>0</v>
      </c>
      <c r="L31" s="380">
        <f t="shared" si="1"/>
        <v>0</v>
      </c>
      <c r="M31" s="380">
        <f t="shared" si="1"/>
        <v>0</v>
      </c>
      <c r="N31" s="380">
        <f t="shared" si="1"/>
        <v>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381" t="s">
        <v>178</v>
      </c>
      <c r="B32" s="15"/>
      <c r="C32" s="381">
        <f>C31+D31</f>
        <v>333808.25</v>
      </c>
      <c r="D32" s="15"/>
      <c r="E32" s="381">
        <f>E31+F31</f>
        <v>489291.4</v>
      </c>
      <c r="F32" s="15"/>
      <c r="G32" s="381">
        <f>G31+H31</f>
        <v>0</v>
      </c>
      <c r="H32" s="15"/>
      <c r="I32" s="381">
        <f>I31+J31</f>
        <v>0</v>
      </c>
      <c r="J32" s="15"/>
      <c r="K32" s="381">
        <f>K31+L31</f>
        <v>0</v>
      </c>
      <c r="L32" s="15"/>
      <c r="M32" s="381">
        <f>M31+N31</f>
        <v>0</v>
      </c>
      <c r="N32" s="15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382" t="s">
        <v>97</v>
      </c>
      <c r="B38" s="2"/>
      <c r="C38" s="2"/>
      <c r="D38" s="37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383"/>
      <c r="B39" s="384" t="s">
        <v>98</v>
      </c>
      <c r="C39" s="101"/>
      <c r="D39" s="102"/>
      <c r="E39" s="384" t="s">
        <v>99</v>
      </c>
      <c r="F39" s="101"/>
      <c r="G39" s="102"/>
      <c r="H39" s="384" t="s">
        <v>100</v>
      </c>
      <c r="I39" s="101"/>
      <c r="J39" s="102"/>
      <c r="K39" s="384" t="s">
        <v>101</v>
      </c>
      <c r="L39" s="101"/>
      <c r="M39" s="102"/>
      <c r="N39" s="384" t="s">
        <v>102</v>
      </c>
      <c r="O39" s="101"/>
      <c r="P39" s="102"/>
      <c r="Q39" s="384" t="s">
        <v>103</v>
      </c>
      <c r="R39" s="101"/>
      <c r="S39" s="102"/>
      <c r="T39" s="384" t="s">
        <v>104</v>
      </c>
      <c r="U39" s="101"/>
      <c r="V39" s="102"/>
      <c r="W39" s="384" t="s">
        <v>105</v>
      </c>
      <c r="X39" s="101"/>
      <c r="Y39" s="102"/>
      <c r="Z39" s="384" t="s">
        <v>106</v>
      </c>
      <c r="AA39" s="101"/>
      <c r="AB39" s="102"/>
      <c r="AC39" s="384" t="s">
        <v>107</v>
      </c>
      <c r="AD39" s="101"/>
      <c r="AE39" s="102"/>
      <c r="AF39" s="384" t="s">
        <v>108</v>
      </c>
      <c r="AG39" s="101"/>
      <c r="AH39" s="102"/>
      <c r="AI39" s="384" t="s">
        <v>109</v>
      </c>
      <c r="AJ39" s="101"/>
      <c r="AK39" s="102"/>
    </row>
    <row r="40" ht="15.75" customHeight="1">
      <c r="A40" s="385" t="s">
        <v>110</v>
      </c>
      <c r="B40" s="386" t="s">
        <v>111</v>
      </c>
      <c r="C40" s="387" t="s">
        <v>112</v>
      </c>
      <c r="D40" s="387" t="s">
        <v>113</v>
      </c>
      <c r="E40" s="386" t="s">
        <v>111</v>
      </c>
      <c r="F40" s="387" t="s">
        <v>112</v>
      </c>
      <c r="G40" s="387" t="s">
        <v>113</v>
      </c>
      <c r="H40" s="386" t="s">
        <v>111</v>
      </c>
      <c r="I40" s="387" t="s">
        <v>112</v>
      </c>
      <c r="J40" s="387" t="s">
        <v>113</v>
      </c>
      <c r="K40" s="386" t="s">
        <v>111</v>
      </c>
      <c r="L40" s="387" t="s">
        <v>112</v>
      </c>
      <c r="M40" s="387" t="s">
        <v>113</v>
      </c>
      <c r="N40" s="386" t="s">
        <v>111</v>
      </c>
      <c r="O40" s="387" t="s">
        <v>112</v>
      </c>
      <c r="P40" s="387" t="s">
        <v>113</v>
      </c>
      <c r="Q40" s="386" t="s">
        <v>111</v>
      </c>
      <c r="R40" s="387" t="s">
        <v>112</v>
      </c>
      <c r="S40" s="387" t="s">
        <v>113</v>
      </c>
      <c r="T40" s="386" t="s">
        <v>111</v>
      </c>
      <c r="U40" s="387" t="s">
        <v>112</v>
      </c>
      <c r="V40" s="387" t="s">
        <v>113</v>
      </c>
      <c r="W40" s="386" t="s">
        <v>111</v>
      </c>
      <c r="X40" s="387" t="s">
        <v>112</v>
      </c>
      <c r="Y40" s="387" t="s">
        <v>113</v>
      </c>
      <c r="Z40" s="386" t="s">
        <v>111</v>
      </c>
      <c r="AA40" s="387" t="s">
        <v>112</v>
      </c>
      <c r="AB40" s="387" t="s">
        <v>113</v>
      </c>
      <c r="AC40" s="386" t="s">
        <v>111</v>
      </c>
      <c r="AD40" s="387" t="s">
        <v>112</v>
      </c>
      <c r="AE40" s="387" t="s">
        <v>113</v>
      </c>
      <c r="AF40" s="386" t="s">
        <v>111</v>
      </c>
      <c r="AG40" s="387" t="s">
        <v>112</v>
      </c>
      <c r="AH40" s="387" t="s">
        <v>113</v>
      </c>
      <c r="AI40" s="386" t="s">
        <v>111</v>
      </c>
      <c r="AJ40" s="387" t="s">
        <v>112</v>
      </c>
      <c r="AK40" s="387" t="s">
        <v>113</v>
      </c>
    </row>
    <row r="41" ht="15.75" customHeight="1">
      <c r="A41" s="385"/>
      <c r="B41" s="388"/>
      <c r="C41" s="117"/>
      <c r="D41" s="389"/>
      <c r="E41" s="281"/>
      <c r="F41" s="120"/>
      <c r="G41" s="278"/>
      <c r="H41" s="388"/>
      <c r="I41" s="117"/>
      <c r="J41" s="389"/>
      <c r="K41" s="281"/>
      <c r="L41" s="120"/>
      <c r="M41" s="278"/>
      <c r="N41" s="388"/>
      <c r="O41" s="117"/>
      <c r="P41" s="389"/>
      <c r="Q41" s="281"/>
      <c r="R41" s="120"/>
      <c r="S41" s="278"/>
      <c r="T41" s="388"/>
      <c r="U41" s="117"/>
      <c r="V41" s="389"/>
      <c r="W41" s="281"/>
      <c r="X41" s="120"/>
      <c r="Y41" s="278"/>
      <c r="Z41" s="388"/>
      <c r="AA41" s="117"/>
      <c r="AB41" s="389"/>
      <c r="AC41" s="281"/>
      <c r="AD41" s="120"/>
      <c r="AE41" s="278"/>
      <c r="AF41" s="388"/>
      <c r="AG41" s="117"/>
      <c r="AH41" s="389"/>
      <c r="AI41" s="281"/>
      <c r="AJ41" s="120"/>
      <c r="AK41" s="278"/>
    </row>
    <row r="42" ht="15.75" customHeight="1">
      <c r="A42" s="390" t="s">
        <v>18</v>
      </c>
      <c r="B42" s="391"/>
      <c r="C42" s="127">
        <f>'Lista de precios'!C7</f>
        <v>1114.3125</v>
      </c>
      <c r="D42" s="128">
        <f t="shared" ref="D42:D69" si="2">B42*C42</f>
        <v>0</v>
      </c>
      <c r="E42" s="391"/>
      <c r="F42" s="127">
        <f>'Lista de precios'!C7</f>
        <v>1114.3125</v>
      </c>
      <c r="G42" s="128">
        <f t="shared" ref="G42:G69" si="3">F42*E42</f>
        <v>0</v>
      </c>
      <c r="H42" s="391"/>
      <c r="I42" s="127">
        <f>'Lista de precios'!E7</f>
        <v>1223.25</v>
      </c>
      <c r="J42" s="128">
        <f t="shared" ref="J42:J69" si="4">H42*I42</f>
        <v>0</v>
      </c>
      <c r="K42" s="391"/>
      <c r="L42" s="127">
        <f>'Lista de precios'!E7</f>
        <v>1223.25</v>
      </c>
      <c r="M42" s="128">
        <f t="shared" ref="M42:M69" si="5">L42*K42</f>
        <v>0</v>
      </c>
      <c r="N42" s="392"/>
      <c r="O42" s="127">
        <f>'Lista de precios'!G7</f>
        <v>0</v>
      </c>
      <c r="P42" s="128">
        <f t="shared" ref="P42:P64" si="6">N42*O42</f>
        <v>0</v>
      </c>
      <c r="Q42" s="391"/>
      <c r="R42" s="127">
        <f>'Lista de precios'!G7</f>
        <v>0</v>
      </c>
      <c r="S42" s="128">
        <f t="shared" ref="S42:S64" si="7">R42*Q42</f>
        <v>0</v>
      </c>
      <c r="T42" s="392"/>
      <c r="U42" s="127">
        <f>'Lista de precios'!I7</f>
        <v>0</v>
      </c>
      <c r="V42" s="128">
        <f t="shared" ref="V42:V65" si="8">T42*U42</f>
        <v>0</v>
      </c>
      <c r="W42" s="391"/>
      <c r="X42" s="127">
        <f t="shared" ref="X42:X65" si="9">U42</f>
        <v>0</v>
      </c>
      <c r="Y42" s="128">
        <f t="shared" ref="Y42:Y65" si="10">X42*W42</f>
        <v>0</v>
      </c>
      <c r="Z42" s="391"/>
      <c r="AA42" s="127">
        <f>'Lista de precios'!K7</f>
        <v>0</v>
      </c>
      <c r="AB42" s="128">
        <f t="shared" ref="AB42:AB65" si="11">Z42*AA42</f>
        <v>0</v>
      </c>
      <c r="AC42" s="391"/>
      <c r="AD42" s="127">
        <f t="shared" ref="AD42:AD65" si="12">AA42</f>
        <v>0</v>
      </c>
      <c r="AE42" s="128">
        <f t="shared" ref="AE42:AE65" si="13">AD42*AC42</f>
        <v>0</v>
      </c>
      <c r="AF42" s="391"/>
      <c r="AG42" s="127">
        <f>'Lista de precios'!M7</f>
        <v>0</v>
      </c>
      <c r="AH42" s="128">
        <f t="shared" ref="AH42:AH65" si="14">AF42*AG42</f>
        <v>0</v>
      </c>
      <c r="AI42" s="392"/>
      <c r="AJ42" s="127">
        <f t="shared" ref="AJ42:AJ65" si="15">AG42</f>
        <v>0</v>
      </c>
      <c r="AK42" s="128">
        <f t="shared" ref="AK42:AK65" si="16">AJ42*AI42</f>
        <v>0</v>
      </c>
    </row>
    <row r="43" ht="15.75" customHeight="1">
      <c r="A43" s="390" t="s">
        <v>19</v>
      </c>
      <c r="B43" s="391"/>
      <c r="C43" s="127">
        <f>'Lista de precios'!C8</f>
        <v>1231.05</v>
      </c>
      <c r="D43" s="128">
        <f t="shared" si="2"/>
        <v>0</v>
      </c>
      <c r="E43" s="392">
        <v>2.0</v>
      </c>
      <c r="F43" s="127">
        <f>'Lista de precios'!C8</f>
        <v>1231.05</v>
      </c>
      <c r="G43" s="128">
        <f t="shared" si="3"/>
        <v>2462.1</v>
      </c>
      <c r="H43" s="392">
        <v>20.0</v>
      </c>
      <c r="I43" s="127">
        <f>'Lista de precios'!E8</f>
        <v>1351.4</v>
      </c>
      <c r="J43" s="128">
        <f t="shared" si="4"/>
        <v>27028</v>
      </c>
      <c r="K43" s="392"/>
      <c r="L43" s="127">
        <f>'Lista de precios'!E8</f>
        <v>1351.4</v>
      </c>
      <c r="M43" s="128">
        <f t="shared" si="5"/>
        <v>0</v>
      </c>
      <c r="N43" s="392"/>
      <c r="O43" s="127">
        <f>'Lista de precios'!G8</f>
        <v>0</v>
      </c>
      <c r="P43" s="128">
        <f t="shared" si="6"/>
        <v>0</v>
      </c>
      <c r="Q43" s="392"/>
      <c r="R43" s="127">
        <f>'Lista de precios'!G8</f>
        <v>0</v>
      </c>
      <c r="S43" s="128">
        <f t="shared" si="7"/>
        <v>0</v>
      </c>
      <c r="T43" s="392"/>
      <c r="U43" s="127">
        <f>'Lista de precios'!I8</f>
        <v>0</v>
      </c>
      <c r="V43" s="128">
        <f t="shared" si="8"/>
        <v>0</v>
      </c>
      <c r="W43" s="392"/>
      <c r="X43" s="127">
        <f t="shared" si="9"/>
        <v>0</v>
      </c>
      <c r="Y43" s="128">
        <f t="shared" si="10"/>
        <v>0</v>
      </c>
      <c r="Z43" s="392"/>
      <c r="AA43" s="127">
        <f>'Lista de precios'!K8</f>
        <v>0</v>
      </c>
      <c r="AB43" s="128">
        <f t="shared" si="11"/>
        <v>0</v>
      </c>
      <c r="AC43" s="392"/>
      <c r="AD43" s="127">
        <f t="shared" si="12"/>
        <v>0</v>
      </c>
      <c r="AE43" s="128">
        <f t="shared" si="13"/>
        <v>0</v>
      </c>
      <c r="AF43" s="392"/>
      <c r="AG43" s="127">
        <f>'Lista de precios'!M8</f>
        <v>0</v>
      </c>
      <c r="AH43" s="128">
        <f t="shared" si="14"/>
        <v>0</v>
      </c>
      <c r="AI43" s="392"/>
      <c r="AJ43" s="127">
        <f t="shared" si="15"/>
        <v>0</v>
      </c>
      <c r="AK43" s="128">
        <f t="shared" si="16"/>
        <v>0</v>
      </c>
    </row>
    <row r="44" ht="15.75" customHeight="1">
      <c r="A44" s="390" t="s">
        <v>20</v>
      </c>
      <c r="B44" s="391"/>
      <c r="C44" s="127">
        <f>'Lista de precios'!C9</f>
        <v>1273.5</v>
      </c>
      <c r="D44" s="128">
        <f t="shared" si="2"/>
        <v>0</v>
      </c>
      <c r="E44" s="391"/>
      <c r="F44" s="127">
        <f>'Lista de precios'!C9</f>
        <v>1273.5</v>
      </c>
      <c r="G44" s="128">
        <f t="shared" si="3"/>
        <v>0</v>
      </c>
      <c r="H44" s="391"/>
      <c r="I44" s="127">
        <f>'Lista de precios'!E9</f>
        <v>1398</v>
      </c>
      <c r="J44" s="128">
        <f t="shared" si="4"/>
        <v>0</v>
      </c>
      <c r="K44" s="391"/>
      <c r="L44" s="127">
        <f>'Lista de precios'!E9</f>
        <v>1398</v>
      </c>
      <c r="M44" s="128">
        <f t="shared" si="5"/>
        <v>0</v>
      </c>
      <c r="N44" s="392"/>
      <c r="O44" s="127">
        <f>'Lista de precios'!G9</f>
        <v>0</v>
      </c>
      <c r="P44" s="128">
        <f t="shared" si="6"/>
        <v>0</v>
      </c>
      <c r="Q44" s="391"/>
      <c r="R44" s="127">
        <f>'Lista de precios'!G9</f>
        <v>0</v>
      </c>
      <c r="S44" s="128">
        <f t="shared" si="7"/>
        <v>0</v>
      </c>
      <c r="T44" s="392"/>
      <c r="U44" s="127">
        <f>'Lista de precios'!I9</f>
        <v>0</v>
      </c>
      <c r="V44" s="128">
        <f t="shared" si="8"/>
        <v>0</v>
      </c>
      <c r="W44" s="391"/>
      <c r="X44" s="127">
        <f t="shared" si="9"/>
        <v>0</v>
      </c>
      <c r="Y44" s="128">
        <f t="shared" si="10"/>
        <v>0</v>
      </c>
      <c r="Z44" s="391"/>
      <c r="AA44" s="127">
        <f>'Lista de precios'!K9</f>
        <v>0</v>
      </c>
      <c r="AB44" s="128">
        <f t="shared" si="11"/>
        <v>0</v>
      </c>
      <c r="AC44" s="391"/>
      <c r="AD44" s="127">
        <f t="shared" si="12"/>
        <v>0</v>
      </c>
      <c r="AE44" s="128">
        <f t="shared" si="13"/>
        <v>0</v>
      </c>
      <c r="AF44" s="391"/>
      <c r="AG44" s="127">
        <f>'Lista de precios'!M9</f>
        <v>0</v>
      </c>
      <c r="AH44" s="128">
        <f t="shared" si="14"/>
        <v>0</v>
      </c>
      <c r="AI44" s="391"/>
      <c r="AJ44" s="127">
        <f t="shared" si="15"/>
        <v>0</v>
      </c>
      <c r="AK44" s="128">
        <f t="shared" si="16"/>
        <v>0</v>
      </c>
    </row>
    <row r="45" ht="15.75" customHeight="1">
      <c r="A45" s="390" t="s">
        <v>21</v>
      </c>
      <c r="B45" s="391"/>
      <c r="C45" s="127">
        <f>'Lista de precios'!C10</f>
        <v>4775.625</v>
      </c>
      <c r="D45" s="128">
        <f t="shared" si="2"/>
        <v>0</v>
      </c>
      <c r="E45" s="392"/>
      <c r="F45" s="127">
        <f>'Lista de precios'!C10</f>
        <v>4775.625</v>
      </c>
      <c r="G45" s="128">
        <f t="shared" si="3"/>
        <v>0</v>
      </c>
      <c r="H45" s="392"/>
      <c r="I45" s="127">
        <f>'Lista de precios'!E10</f>
        <v>5242.5</v>
      </c>
      <c r="J45" s="128">
        <f t="shared" si="4"/>
        <v>0</v>
      </c>
      <c r="K45" s="391"/>
      <c r="L45" s="127">
        <f>'Lista de precios'!E10</f>
        <v>5242.5</v>
      </c>
      <c r="M45" s="128">
        <f t="shared" si="5"/>
        <v>0</v>
      </c>
      <c r="N45" s="392"/>
      <c r="O45" s="127">
        <f>'Lista de precios'!G10</f>
        <v>0</v>
      </c>
      <c r="P45" s="128">
        <f t="shared" si="6"/>
        <v>0</v>
      </c>
      <c r="Q45" s="391"/>
      <c r="R45" s="127">
        <f>'Lista de precios'!G10</f>
        <v>0</v>
      </c>
      <c r="S45" s="128">
        <f t="shared" si="7"/>
        <v>0</v>
      </c>
      <c r="T45" s="391"/>
      <c r="U45" s="127">
        <f>'Lista de precios'!I10</f>
        <v>0</v>
      </c>
      <c r="V45" s="128">
        <f t="shared" si="8"/>
        <v>0</v>
      </c>
      <c r="W45" s="391"/>
      <c r="X45" s="127">
        <f t="shared" si="9"/>
        <v>0</v>
      </c>
      <c r="Y45" s="128">
        <f t="shared" si="10"/>
        <v>0</v>
      </c>
      <c r="Z45" s="391"/>
      <c r="AA45" s="127">
        <f>'Lista de precios'!K10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precios'!M10</f>
        <v>0</v>
      </c>
      <c r="AH45" s="128">
        <f t="shared" si="14"/>
        <v>0</v>
      </c>
      <c r="AI45" s="392"/>
      <c r="AJ45" s="127">
        <f t="shared" si="15"/>
        <v>0</v>
      </c>
      <c r="AK45" s="128">
        <f t="shared" si="16"/>
        <v>0</v>
      </c>
    </row>
    <row r="46" ht="15.75" customHeight="1">
      <c r="A46" s="390" t="s">
        <v>22</v>
      </c>
      <c r="B46" s="391"/>
      <c r="C46" s="127">
        <f>'Lista de precios'!C11</f>
        <v>4775.625</v>
      </c>
      <c r="D46" s="137">
        <f t="shared" si="2"/>
        <v>0</v>
      </c>
      <c r="E46" s="392">
        <v>2.0</v>
      </c>
      <c r="F46" s="127">
        <f>'Lista de precios'!C11</f>
        <v>4775.625</v>
      </c>
      <c r="G46" s="128">
        <f t="shared" si="3"/>
        <v>9551.25</v>
      </c>
      <c r="H46" s="392"/>
      <c r="I46" s="127">
        <f>'Lista de precios'!E11</f>
        <v>5242.5</v>
      </c>
      <c r="J46" s="137">
        <f t="shared" si="4"/>
        <v>0</v>
      </c>
      <c r="K46" s="392">
        <v>2.0</v>
      </c>
      <c r="L46" s="127">
        <f>'Lista de precios'!E11</f>
        <v>5242.5</v>
      </c>
      <c r="M46" s="128">
        <f t="shared" si="5"/>
        <v>10485</v>
      </c>
      <c r="N46" s="392"/>
      <c r="O46" s="127">
        <f>'Lista de precios'!G11</f>
        <v>0</v>
      </c>
      <c r="P46" s="137">
        <f t="shared" si="6"/>
        <v>0</v>
      </c>
      <c r="Q46" s="392"/>
      <c r="R46" s="127">
        <f>'Lista de precios'!G11</f>
        <v>0</v>
      </c>
      <c r="S46" s="128">
        <f t="shared" si="7"/>
        <v>0</v>
      </c>
      <c r="T46" s="392"/>
      <c r="U46" s="127">
        <f>'Lista de precios'!I11</f>
        <v>0</v>
      </c>
      <c r="V46" s="137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2"/>
      <c r="AA46" s="127">
        <f>'Lista de precios'!K11</f>
        <v>0</v>
      </c>
      <c r="AB46" s="137">
        <f t="shared" si="11"/>
        <v>0</v>
      </c>
      <c r="AC46" s="391"/>
      <c r="AD46" s="127">
        <f t="shared" si="12"/>
        <v>0</v>
      </c>
      <c r="AE46" s="128">
        <f t="shared" si="13"/>
        <v>0</v>
      </c>
      <c r="AF46" s="392"/>
      <c r="AG46" s="127">
        <f>'Lista de precios'!M11</f>
        <v>0</v>
      </c>
      <c r="AH46" s="137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23</v>
      </c>
      <c r="B47" s="391"/>
      <c r="C47" s="127">
        <f>'Lista de precios'!C12</f>
        <v>4987.875</v>
      </c>
      <c r="D47" s="137">
        <f t="shared" si="2"/>
        <v>0</v>
      </c>
      <c r="E47" s="392">
        <v>2.0</v>
      </c>
      <c r="F47" s="127">
        <f>'Lista de precios'!C12</f>
        <v>4987.875</v>
      </c>
      <c r="G47" s="128">
        <f t="shared" si="3"/>
        <v>9975.75</v>
      </c>
      <c r="H47" s="392"/>
      <c r="I47" s="127">
        <f>'Lista de precios'!E12</f>
        <v>5475.5</v>
      </c>
      <c r="J47" s="137">
        <f t="shared" si="4"/>
        <v>0</v>
      </c>
      <c r="K47" s="392"/>
      <c r="L47" s="127">
        <f>'Lista de precios'!E12</f>
        <v>5475.5</v>
      </c>
      <c r="M47" s="128">
        <f t="shared" si="5"/>
        <v>0</v>
      </c>
      <c r="N47" s="392"/>
      <c r="O47" s="127">
        <f>'Lista de precios'!G12</f>
        <v>0</v>
      </c>
      <c r="P47" s="137">
        <f t="shared" si="6"/>
        <v>0</v>
      </c>
      <c r="Q47" s="391"/>
      <c r="R47" s="127">
        <f>'Lista de precios'!G12</f>
        <v>0</v>
      </c>
      <c r="S47" s="128">
        <f t="shared" si="7"/>
        <v>0</v>
      </c>
      <c r="T47" s="392"/>
      <c r="U47" s="127">
        <f>'Lista de precios'!I12</f>
        <v>0</v>
      </c>
      <c r="V47" s="137">
        <f t="shared" si="8"/>
        <v>0</v>
      </c>
      <c r="W47" s="392"/>
      <c r="X47" s="127">
        <f t="shared" si="9"/>
        <v>0</v>
      </c>
      <c r="Y47" s="128">
        <f t="shared" si="10"/>
        <v>0</v>
      </c>
      <c r="Z47" s="391"/>
      <c r="AA47" s="127">
        <f>'Lista de precios'!K12</f>
        <v>0</v>
      </c>
      <c r="AB47" s="137">
        <f t="shared" si="11"/>
        <v>0</v>
      </c>
      <c r="AC47" s="391"/>
      <c r="AD47" s="127">
        <f t="shared" si="12"/>
        <v>0</v>
      </c>
      <c r="AE47" s="128">
        <f t="shared" si="13"/>
        <v>0</v>
      </c>
      <c r="AF47" s="391"/>
      <c r="AG47" s="127">
        <f>'Lista de precios'!M12</f>
        <v>0</v>
      </c>
      <c r="AH47" s="137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24</v>
      </c>
      <c r="B48" s="391"/>
      <c r="C48" s="127">
        <f>'Lista de precios'!C13</f>
        <v>477.5625</v>
      </c>
      <c r="D48" s="137">
        <f t="shared" si="2"/>
        <v>0</v>
      </c>
      <c r="E48" s="392">
        <v>7.0</v>
      </c>
      <c r="F48" s="127">
        <f>'Lista de precios'!C13</f>
        <v>477.5625</v>
      </c>
      <c r="G48" s="128">
        <f t="shared" si="3"/>
        <v>3342.9375</v>
      </c>
      <c r="H48" s="392">
        <v>1.0</v>
      </c>
      <c r="I48" s="127">
        <f>'Lista de precios'!E13</f>
        <v>524.25</v>
      </c>
      <c r="J48" s="137">
        <f t="shared" si="4"/>
        <v>524.25</v>
      </c>
      <c r="K48" s="392">
        <v>1.0</v>
      </c>
      <c r="L48" s="127">
        <f>'Lista de precios'!E13</f>
        <v>524.25</v>
      </c>
      <c r="M48" s="128">
        <f t="shared" si="5"/>
        <v>524.25</v>
      </c>
      <c r="N48" s="392"/>
      <c r="O48" s="127">
        <f>'Lista de precios'!G13</f>
        <v>0</v>
      </c>
      <c r="P48" s="137">
        <f t="shared" si="6"/>
        <v>0</v>
      </c>
      <c r="Q48" s="392"/>
      <c r="R48" s="127">
        <f>'Lista de precios'!G13</f>
        <v>0</v>
      </c>
      <c r="S48" s="128">
        <f t="shared" si="7"/>
        <v>0</v>
      </c>
      <c r="T48" s="392"/>
      <c r="U48" s="127">
        <f>'Lista de precios'!I13</f>
        <v>0</v>
      </c>
      <c r="V48" s="137">
        <f t="shared" si="8"/>
        <v>0</v>
      </c>
      <c r="W48" s="392"/>
      <c r="X48" s="127">
        <f t="shared" si="9"/>
        <v>0</v>
      </c>
      <c r="Y48" s="128">
        <f t="shared" si="10"/>
        <v>0</v>
      </c>
      <c r="Z48" s="392"/>
      <c r="AA48" s="127">
        <f>'Lista de precios'!K13</f>
        <v>0</v>
      </c>
      <c r="AB48" s="137">
        <f t="shared" si="11"/>
        <v>0</v>
      </c>
      <c r="AC48" s="391"/>
      <c r="AD48" s="127">
        <f t="shared" si="12"/>
        <v>0</v>
      </c>
      <c r="AE48" s="128">
        <f t="shared" si="13"/>
        <v>0</v>
      </c>
      <c r="AF48" s="391"/>
      <c r="AG48" s="127">
        <f>'Lista de precios'!M13</f>
        <v>0</v>
      </c>
      <c r="AH48" s="137">
        <f t="shared" si="14"/>
        <v>0</v>
      </c>
      <c r="AI48" s="391"/>
      <c r="AJ48" s="127">
        <f t="shared" si="15"/>
        <v>0</v>
      </c>
      <c r="AK48" s="128">
        <f t="shared" si="16"/>
        <v>0</v>
      </c>
    </row>
    <row r="49" ht="15.75" customHeight="1">
      <c r="A49" s="390" t="s">
        <v>25</v>
      </c>
      <c r="B49" s="391"/>
      <c r="C49" s="127">
        <f>'Lista de precios'!C14</f>
        <v>742.875</v>
      </c>
      <c r="D49" s="137">
        <f t="shared" si="2"/>
        <v>0</v>
      </c>
      <c r="E49" s="392">
        <v>1.0</v>
      </c>
      <c r="F49" s="127">
        <f>'Lista de precios'!C14</f>
        <v>742.875</v>
      </c>
      <c r="G49" s="128">
        <f t="shared" si="3"/>
        <v>742.875</v>
      </c>
      <c r="H49" s="392"/>
      <c r="I49" s="127">
        <f>'Lista de precios'!E14</f>
        <v>815.5</v>
      </c>
      <c r="J49" s="137">
        <f t="shared" si="4"/>
        <v>0</v>
      </c>
      <c r="K49" s="392"/>
      <c r="L49" s="127">
        <f>'Lista de precios'!E14</f>
        <v>815.5</v>
      </c>
      <c r="M49" s="128">
        <f t="shared" si="5"/>
        <v>0</v>
      </c>
      <c r="N49" s="392"/>
      <c r="O49" s="127">
        <f>'Lista de precios'!G14</f>
        <v>0</v>
      </c>
      <c r="P49" s="137">
        <f t="shared" si="6"/>
        <v>0</v>
      </c>
      <c r="Q49" s="392"/>
      <c r="R49" s="127">
        <f>'Lista de precios'!G14</f>
        <v>0</v>
      </c>
      <c r="S49" s="128">
        <f t="shared" si="7"/>
        <v>0</v>
      </c>
      <c r="T49" s="392"/>
      <c r="U49" s="127">
        <f>'Lista de precios'!I14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precios'!K14</f>
        <v>0</v>
      </c>
      <c r="AB49" s="137">
        <f t="shared" si="11"/>
        <v>0</v>
      </c>
      <c r="AC49" s="391"/>
      <c r="AD49" s="127">
        <f t="shared" si="12"/>
        <v>0</v>
      </c>
      <c r="AE49" s="128">
        <f t="shared" si="13"/>
        <v>0</v>
      </c>
      <c r="AF49" s="391"/>
      <c r="AG49" s="127">
        <f>'Lista de precios'!M14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26</v>
      </c>
      <c r="B50" s="391"/>
      <c r="C50" s="127">
        <f>'Lista de precios'!C15</f>
        <v>2207.4</v>
      </c>
      <c r="D50" s="137">
        <f t="shared" si="2"/>
        <v>0</v>
      </c>
      <c r="E50" s="391"/>
      <c r="F50" s="127">
        <f>'Lista de precios'!C15</f>
        <v>2207.4</v>
      </c>
      <c r="G50" s="128">
        <f t="shared" si="3"/>
        <v>0</v>
      </c>
      <c r="H50" s="391"/>
      <c r="I50" s="127">
        <f>'Lista de precios'!E15</f>
        <v>2423.2</v>
      </c>
      <c r="J50" s="137">
        <f t="shared" si="4"/>
        <v>0</v>
      </c>
      <c r="K50" s="391"/>
      <c r="L50" s="127">
        <f>'Lista de precios'!E15</f>
        <v>2423.2</v>
      </c>
      <c r="M50" s="128">
        <f t="shared" si="5"/>
        <v>0</v>
      </c>
      <c r="N50" s="391"/>
      <c r="O50" s="127">
        <f>'Lista de precios'!G15</f>
        <v>0</v>
      </c>
      <c r="P50" s="137">
        <f t="shared" si="6"/>
        <v>0</v>
      </c>
      <c r="Q50" s="391"/>
      <c r="R50" s="127">
        <f>'Lista de precios'!G15</f>
        <v>0</v>
      </c>
      <c r="S50" s="128">
        <f t="shared" si="7"/>
        <v>0</v>
      </c>
      <c r="T50" s="391"/>
      <c r="U50" s="127">
        <f>'Lista de precios'!I15</f>
        <v>0</v>
      </c>
      <c r="V50" s="137">
        <f t="shared" si="8"/>
        <v>0</v>
      </c>
      <c r="W50" s="391"/>
      <c r="X50" s="127">
        <f t="shared" si="9"/>
        <v>0</v>
      </c>
      <c r="Y50" s="128">
        <f t="shared" si="10"/>
        <v>0</v>
      </c>
      <c r="Z50" s="391"/>
      <c r="AA50" s="127">
        <f>'Lista de precios'!K15</f>
        <v>0</v>
      </c>
      <c r="AB50" s="137">
        <f t="shared" si="11"/>
        <v>0</v>
      </c>
      <c r="AC50" s="392"/>
      <c r="AD50" s="127">
        <f t="shared" si="12"/>
        <v>0</v>
      </c>
      <c r="AE50" s="128">
        <f t="shared" si="13"/>
        <v>0</v>
      </c>
      <c r="AF50" s="391"/>
      <c r="AG50" s="127">
        <f>'Lista de precios'!M15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27</v>
      </c>
      <c r="B51" s="391"/>
      <c r="C51" s="127">
        <f>'Lista de precios'!C16</f>
        <v>4733.175</v>
      </c>
      <c r="D51" s="137">
        <f t="shared" si="2"/>
        <v>0</v>
      </c>
      <c r="E51" s="391"/>
      <c r="F51" s="127">
        <f>'Lista de precios'!C16</f>
        <v>4733.175</v>
      </c>
      <c r="G51" s="128">
        <f t="shared" si="3"/>
        <v>0</v>
      </c>
      <c r="H51" s="391"/>
      <c r="I51" s="127">
        <f>'Lista de precios'!E16</f>
        <v>5195.9</v>
      </c>
      <c r="J51" s="137">
        <f t="shared" si="4"/>
        <v>0</v>
      </c>
      <c r="K51" s="391"/>
      <c r="L51" s="127">
        <f>'Lista de precios'!E16</f>
        <v>5195.9</v>
      </c>
      <c r="M51" s="128">
        <f t="shared" si="5"/>
        <v>0</v>
      </c>
      <c r="N51" s="391"/>
      <c r="O51" s="127">
        <f>'Lista de precios'!G16</f>
        <v>0</v>
      </c>
      <c r="P51" s="137">
        <f t="shared" si="6"/>
        <v>0</v>
      </c>
      <c r="Q51" s="391"/>
      <c r="R51" s="127">
        <f>'Lista de precios'!G16</f>
        <v>0</v>
      </c>
      <c r="S51" s="128">
        <f t="shared" si="7"/>
        <v>0</v>
      </c>
      <c r="T51" s="391"/>
      <c r="U51" s="127">
        <f>'Lista de precios'!I16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precios'!K16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precios'!M16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28</v>
      </c>
      <c r="B52" s="391"/>
      <c r="C52" s="127">
        <f>'Lista de precios'!C17</f>
        <v>742.875</v>
      </c>
      <c r="D52" s="137">
        <f t="shared" si="2"/>
        <v>0</v>
      </c>
      <c r="E52" s="391"/>
      <c r="F52" s="127">
        <f>'Lista de precios'!C17</f>
        <v>742.875</v>
      </c>
      <c r="G52" s="128">
        <f t="shared" si="3"/>
        <v>0</v>
      </c>
      <c r="H52" s="392"/>
      <c r="I52" s="127">
        <f>'Lista de precios'!E17</f>
        <v>815.5</v>
      </c>
      <c r="J52" s="137">
        <f t="shared" si="4"/>
        <v>0</v>
      </c>
      <c r="K52" s="392">
        <v>14.0</v>
      </c>
      <c r="L52" s="127">
        <f>'Lista de precios'!E17</f>
        <v>815.5</v>
      </c>
      <c r="M52" s="128">
        <f t="shared" si="5"/>
        <v>11417</v>
      </c>
      <c r="N52" s="392"/>
      <c r="O52" s="127">
        <f>'Lista de precios'!G17</f>
        <v>0</v>
      </c>
      <c r="P52" s="137">
        <f t="shared" si="6"/>
        <v>0</v>
      </c>
      <c r="Q52" s="391"/>
      <c r="R52" s="127">
        <f>'Lista de precios'!G17</f>
        <v>0</v>
      </c>
      <c r="S52" s="128">
        <f t="shared" si="7"/>
        <v>0</v>
      </c>
      <c r="T52" s="392"/>
      <c r="U52" s="127">
        <f>'Lista de precios'!I17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precios'!K17</f>
        <v>0</v>
      </c>
      <c r="AB52" s="137">
        <f t="shared" si="11"/>
        <v>0</v>
      </c>
      <c r="AC52" s="391"/>
      <c r="AD52" s="127">
        <f t="shared" si="12"/>
        <v>0</v>
      </c>
      <c r="AE52" s="128">
        <f t="shared" si="13"/>
        <v>0</v>
      </c>
      <c r="AF52" s="391"/>
      <c r="AG52" s="127">
        <f>'Lista de precios'!M17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29</v>
      </c>
      <c r="B53" s="391"/>
      <c r="C53" s="127">
        <f>'Lista de precios'!C18</f>
        <v>3289.875</v>
      </c>
      <c r="D53" s="137">
        <f t="shared" si="2"/>
        <v>0</v>
      </c>
      <c r="E53" s="391"/>
      <c r="F53" s="127">
        <f>'Lista de precios'!C18</f>
        <v>3289.875</v>
      </c>
      <c r="G53" s="128">
        <f t="shared" si="3"/>
        <v>0</v>
      </c>
      <c r="H53" s="391"/>
      <c r="I53" s="127">
        <f>'Lista de precios'!E18</f>
        <v>3611.5</v>
      </c>
      <c r="J53" s="137">
        <f t="shared" si="4"/>
        <v>0</v>
      </c>
      <c r="K53" s="391"/>
      <c r="L53" s="127">
        <f>'Lista de precios'!E18</f>
        <v>3611.5</v>
      </c>
      <c r="M53" s="128">
        <f t="shared" si="5"/>
        <v>0</v>
      </c>
      <c r="N53" s="391"/>
      <c r="O53" s="127">
        <f>'Lista de precios'!G18</f>
        <v>0</v>
      </c>
      <c r="P53" s="137">
        <f t="shared" si="6"/>
        <v>0</v>
      </c>
      <c r="Q53" s="391"/>
      <c r="R53" s="127">
        <f>'Lista de precios'!G18</f>
        <v>0</v>
      </c>
      <c r="S53" s="128">
        <f t="shared" si="7"/>
        <v>0</v>
      </c>
      <c r="T53" s="391"/>
      <c r="U53" s="127">
        <f>'Lista de precios'!I18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precios'!K18</f>
        <v>0</v>
      </c>
      <c r="AB53" s="137">
        <f t="shared" si="11"/>
        <v>0</v>
      </c>
      <c r="AC53" s="392"/>
      <c r="AD53" s="127">
        <f t="shared" si="12"/>
        <v>0</v>
      </c>
      <c r="AE53" s="128">
        <f t="shared" si="13"/>
        <v>0</v>
      </c>
      <c r="AF53" s="392"/>
      <c r="AG53" s="127">
        <f>'Lista de precios'!M18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30</v>
      </c>
      <c r="B54" s="391"/>
      <c r="C54" s="127">
        <f>'Lista de precios'!C19</f>
        <v>530.625</v>
      </c>
      <c r="D54" s="137">
        <f t="shared" si="2"/>
        <v>0</v>
      </c>
      <c r="E54" s="392">
        <v>25.0</v>
      </c>
      <c r="F54" s="127">
        <f>'Lista de precios'!C19</f>
        <v>530.625</v>
      </c>
      <c r="G54" s="128">
        <f t="shared" si="3"/>
        <v>13265.625</v>
      </c>
      <c r="H54" s="392"/>
      <c r="I54" s="127">
        <f>'Lista de precios'!E19</f>
        <v>582.5</v>
      </c>
      <c r="J54" s="137">
        <f t="shared" si="4"/>
        <v>0</v>
      </c>
      <c r="K54" s="392">
        <v>50.0</v>
      </c>
      <c r="L54" s="127">
        <f>'Lista de precios'!E19</f>
        <v>582.5</v>
      </c>
      <c r="M54" s="128">
        <f t="shared" si="5"/>
        <v>29125</v>
      </c>
      <c r="N54" s="392"/>
      <c r="O54" s="127">
        <f>'Lista de precios'!G19</f>
        <v>0</v>
      </c>
      <c r="P54" s="137">
        <f t="shared" si="6"/>
        <v>0</v>
      </c>
      <c r="Q54" s="392"/>
      <c r="R54" s="127">
        <f>'Lista de precios'!G19</f>
        <v>0</v>
      </c>
      <c r="S54" s="128">
        <f t="shared" si="7"/>
        <v>0</v>
      </c>
      <c r="T54" s="392"/>
      <c r="U54" s="127">
        <f>'Lista de precios'!I19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2"/>
      <c r="AA54" s="127">
        <f>'Lista de precios'!K19</f>
        <v>0</v>
      </c>
      <c r="AB54" s="137">
        <f t="shared" si="11"/>
        <v>0</v>
      </c>
      <c r="AC54" s="392"/>
      <c r="AD54" s="127">
        <f t="shared" si="12"/>
        <v>0</v>
      </c>
      <c r="AE54" s="128">
        <f t="shared" si="13"/>
        <v>0</v>
      </c>
      <c r="AF54" s="392"/>
      <c r="AG54" s="127">
        <f>'Lista de precios'!M19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31</v>
      </c>
      <c r="B55" s="391"/>
      <c r="C55" s="127">
        <f>'Lista de precios'!C20</f>
        <v>647.3625</v>
      </c>
      <c r="D55" s="137">
        <f t="shared" si="2"/>
        <v>0</v>
      </c>
      <c r="E55" s="392">
        <v>4.0</v>
      </c>
      <c r="F55" s="127">
        <f>'Lista de precios'!C20</f>
        <v>647.3625</v>
      </c>
      <c r="G55" s="128">
        <f t="shared" si="3"/>
        <v>2589.45</v>
      </c>
      <c r="H55" s="392"/>
      <c r="I55" s="127">
        <f>'Lista de precios'!E20</f>
        <v>710.65</v>
      </c>
      <c r="J55" s="137">
        <f t="shared" si="4"/>
        <v>0</v>
      </c>
      <c r="K55" s="392"/>
      <c r="L55" s="127">
        <f>'Lista de precios'!E20</f>
        <v>710.65</v>
      </c>
      <c r="M55" s="128">
        <f t="shared" si="5"/>
        <v>0</v>
      </c>
      <c r="N55" s="392"/>
      <c r="O55" s="127">
        <f>'Lista de precios'!G20</f>
        <v>0</v>
      </c>
      <c r="P55" s="137">
        <f t="shared" si="6"/>
        <v>0</v>
      </c>
      <c r="Q55" s="392"/>
      <c r="R55" s="127">
        <f>'Lista de precios'!G20</f>
        <v>0</v>
      </c>
      <c r="S55" s="128">
        <f t="shared" si="7"/>
        <v>0</v>
      </c>
      <c r="T55" s="392"/>
      <c r="U55" s="127">
        <f>'Lista de precios'!I20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2"/>
      <c r="AA55" s="127">
        <f>'Lista de precios'!K20</f>
        <v>0</v>
      </c>
      <c r="AB55" s="137">
        <f t="shared" si="11"/>
        <v>0</v>
      </c>
      <c r="AC55" s="392"/>
      <c r="AD55" s="127">
        <f t="shared" si="12"/>
        <v>0</v>
      </c>
      <c r="AE55" s="128">
        <f t="shared" si="13"/>
        <v>0</v>
      </c>
      <c r="AF55" s="391"/>
      <c r="AG55" s="127">
        <f>'Lista de precios'!M20</f>
        <v>0</v>
      </c>
      <c r="AH55" s="137">
        <f t="shared" si="14"/>
        <v>0</v>
      </c>
      <c r="AI55" s="391"/>
      <c r="AJ55" s="127">
        <f t="shared" si="15"/>
        <v>0</v>
      </c>
      <c r="AK55" s="128">
        <f t="shared" si="16"/>
        <v>0</v>
      </c>
    </row>
    <row r="56" ht="15.75" customHeight="1">
      <c r="A56" s="390" t="s">
        <v>32</v>
      </c>
      <c r="B56" s="391"/>
      <c r="C56" s="127">
        <f>'Lista de precios'!C21</f>
        <v>4775.625</v>
      </c>
      <c r="D56" s="137">
        <f t="shared" si="2"/>
        <v>0</v>
      </c>
      <c r="E56" s="392">
        <v>3.0</v>
      </c>
      <c r="F56" s="127">
        <f>'Lista de precios'!C21</f>
        <v>4775.625</v>
      </c>
      <c r="G56" s="128">
        <f t="shared" si="3"/>
        <v>14326.875</v>
      </c>
      <c r="H56" s="392">
        <v>2.0</v>
      </c>
      <c r="I56" s="127">
        <f>'Lista de precios'!E21</f>
        <v>5242.5</v>
      </c>
      <c r="J56" s="137">
        <f t="shared" si="4"/>
        <v>10485</v>
      </c>
      <c r="K56" s="392">
        <v>1.0</v>
      </c>
      <c r="L56" s="127">
        <f>'Lista de precios'!E21</f>
        <v>5242.5</v>
      </c>
      <c r="M56" s="128">
        <f t="shared" si="5"/>
        <v>5242.5</v>
      </c>
      <c r="N56" s="392"/>
      <c r="O56" s="127">
        <f>'Lista de precios'!G21</f>
        <v>0</v>
      </c>
      <c r="P56" s="137">
        <f t="shared" si="6"/>
        <v>0</v>
      </c>
      <c r="Q56" s="392"/>
      <c r="R56" s="127">
        <f>'Lista de precios'!G21</f>
        <v>0</v>
      </c>
      <c r="S56" s="128">
        <f t="shared" si="7"/>
        <v>0</v>
      </c>
      <c r="T56" s="392"/>
      <c r="U56" s="127">
        <f>'Lista de precios'!I21</f>
        <v>0</v>
      </c>
      <c r="V56" s="137">
        <f t="shared" si="8"/>
        <v>0</v>
      </c>
      <c r="W56" s="392"/>
      <c r="X56" s="127">
        <f t="shared" si="9"/>
        <v>0</v>
      </c>
      <c r="Y56" s="128">
        <f t="shared" si="10"/>
        <v>0</v>
      </c>
      <c r="Z56" s="391"/>
      <c r="AA56" s="127">
        <f>'Lista de precios'!K21</f>
        <v>0</v>
      </c>
      <c r="AB56" s="137">
        <f t="shared" si="11"/>
        <v>0</v>
      </c>
      <c r="AC56" s="392"/>
      <c r="AD56" s="127">
        <f t="shared" si="12"/>
        <v>0</v>
      </c>
      <c r="AE56" s="128">
        <f t="shared" si="13"/>
        <v>0</v>
      </c>
      <c r="AF56" s="392"/>
      <c r="AG56" s="127">
        <f>'Lista de precios'!M21</f>
        <v>0</v>
      </c>
      <c r="AH56" s="137">
        <f t="shared" si="14"/>
        <v>0</v>
      </c>
      <c r="AI56" s="392"/>
      <c r="AJ56" s="127">
        <f t="shared" si="15"/>
        <v>0</v>
      </c>
      <c r="AK56" s="128">
        <f t="shared" si="16"/>
        <v>0</v>
      </c>
    </row>
    <row r="57" ht="15.75" customHeight="1">
      <c r="A57" s="390" t="s">
        <v>33</v>
      </c>
      <c r="B57" s="391"/>
      <c r="C57" s="127">
        <f>'Lista de precios'!C22</f>
        <v>4775.625</v>
      </c>
      <c r="D57" s="137">
        <f t="shared" si="2"/>
        <v>0</v>
      </c>
      <c r="E57" s="392">
        <v>3.0</v>
      </c>
      <c r="F57" s="127">
        <f>'Lista de precios'!C22</f>
        <v>4775.625</v>
      </c>
      <c r="G57" s="128">
        <f t="shared" si="3"/>
        <v>14326.875</v>
      </c>
      <c r="H57" s="392">
        <v>1.0</v>
      </c>
      <c r="I57" s="127">
        <f>'Lista de precios'!E22</f>
        <v>5242.5</v>
      </c>
      <c r="J57" s="137">
        <f t="shared" si="4"/>
        <v>5242.5</v>
      </c>
      <c r="K57" s="392">
        <v>2.0</v>
      </c>
      <c r="L57" s="127">
        <f>'Lista de precios'!E22</f>
        <v>5242.5</v>
      </c>
      <c r="M57" s="128">
        <f t="shared" si="5"/>
        <v>10485</v>
      </c>
      <c r="N57" s="392"/>
      <c r="O57" s="127">
        <f>'Lista de precios'!G22</f>
        <v>0</v>
      </c>
      <c r="P57" s="137">
        <f t="shared" si="6"/>
        <v>0</v>
      </c>
      <c r="Q57" s="392"/>
      <c r="R57" s="127">
        <f>'Lista de precios'!G22</f>
        <v>0</v>
      </c>
      <c r="S57" s="128">
        <f t="shared" si="7"/>
        <v>0</v>
      </c>
      <c r="T57" s="392"/>
      <c r="U57" s="127">
        <f>'Lista de precios'!I22</f>
        <v>0</v>
      </c>
      <c r="V57" s="137">
        <f t="shared" si="8"/>
        <v>0</v>
      </c>
      <c r="W57" s="391"/>
      <c r="X57" s="127">
        <f t="shared" si="9"/>
        <v>0</v>
      </c>
      <c r="Y57" s="128">
        <f t="shared" si="10"/>
        <v>0</v>
      </c>
      <c r="Z57" s="391"/>
      <c r="AA57" s="127">
        <f>'Lista de precios'!K22</f>
        <v>0</v>
      </c>
      <c r="AB57" s="137">
        <f t="shared" si="11"/>
        <v>0</v>
      </c>
      <c r="AC57" s="392"/>
      <c r="AD57" s="127">
        <f t="shared" si="12"/>
        <v>0</v>
      </c>
      <c r="AE57" s="128">
        <f t="shared" si="13"/>
        <v>0</v>
      </c>
      <c r="AF57" s="392"/>
      <c r="AG57" s="127">
        <f>'Lista de precios'!M22</f>
        <v>0</v>
      </c>
      <c r="AH57" s="137">
        <f t="shared" si="14"/>
        <v>0</v>
      </c>
      <c r="AI57" s="392"/>
      <c r="AJ57" s="127">
        <f t="shared" si="15"/>
        <v>0</v>
      </c>
      <c r="AK57" s="128">
        <f t="shared" si="16"/>
        <v>0</v>
      </c>
    </row>
    <row r="58" ht="15.75" customHeight="1">
      <c r="A58" s="390" t="s">
        <v>34</v>
      </c>
      <c r="B58" s="391"/>
      <c r="C58" s="127">
        <f>'Lista de precios'!C23</f>
        <v>4775.625</v>
      </c>
      <c r="D58" s="137">
        <f t="shared" si="2"/>
        <v>0</v>
      </c>
      <c r="E58" s="391"/>
      <c r="F58" s="127">
        <f>'Lista de precios'!C23</f>
        <v>4775.625</v>
      </c>
      <c r="G58" s="128">
        <f t="shared" si="3"/>
        <v>0</v>
      </c>
      <c r="H58" s="391"/>
      <c r="I58" s="127">
        <f>'Lista de precios'!E23</f>
        <v>5242.5</v>
      </c>
      <c r="J58" s="137">
        <f t="shared" si="4"/>
        <v>0</v>
      </c>
      <c r="K58" s="391"/>
      <c r="L58" s="127">
        <f>'Lista de precios'!E23</f>
        <v>5242.5</v>
      </c>
      <c r="M58" s="128">
        <f t="shared" si="5"/>
        <v>0</v>
      </c>
      <c r="N58" s="391"/>
      <c r="O58" s="127">
        <f>'Lista de precios'!G23</f>
        <v>0</v>
      </c>
      <c r="P58" s="137">
        <f t="shared" si="6"/>
        <v>0</v>
      </c>
      <c r="Q58" s="391"/>
      <c r="R58" s="127">
        <f>'Lista de precios'!G23</f>
        <v>0</v>
      </c>
      <c r="S58" s="128">
        <f t="shared" si="7"/>
        <v>0</v>
      </c>
      <c r="T58" s="391"/>
      <c r="U58" s="127">
        <f>'Lista de precios'!I23</f>
        <v>0</v>
      </c>
      <c r="V58" s="137">
        <f t="shared" si="8"/>
        <v>0</v>
      </c>
      <c r="W58" s="391"/>
      <c r="X58" s="127">
        <f t="shared" si="9"/>
        <v>0</v>
      </c>
      <c r="Y58" s="128">
        <f t="shared" si="10"/>
        <v>0</v>
      </c>
      <c r="Z58" s="391"/>
      <c r="AA58" s="127">
        <f>'Lista de precios'!K23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1"/>
      <c r="AG58" s="127">
        <f>'Lista de precios'!M23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35</v>
      </c>
      <c r="B59" s="391"/>
      <c r="C59" s="127">
        <f>'Lista de precios'!C24</f>
        <v>4775.625</v>
      </c>
      <c r="D59" s="137">
        <f t="shared" si="2"/>
        <v>0</v>
      </c>
      <c r="E59" s="391"/>
      <c r="F59" s="127">
        <f>'Lista de precios'!C24</f>
        <v>4775.625</v>
      </c>
      <c r="G59" s="128">
        <f t="shared" si="3"/>
        <v>0</v>
      </c>
      <c r="H59" s="391"/>
      <c r="I59" s="127">
        <f>'Lista de precios'!E24</f>
        <v>5242.5</v>
      </c>
      <c r="J59" s="137">
        <f t="shared" si="4"/>
        <v>0</v>
      </c>
      <c r="K59" s="392"/>
      <c r="L59" s="127">
        <f>'Lista de precios'!E24</f>
        <v>5242.5</v>
      </c>
      <c r="M59" s="128">
        <f t="shared" si="5"/>
        <v>0</v>
      </c>
      <c r="N59" s="391"/>
      <c r="O59" s="127">
        <f>'Lista de precios'!G24</f>
        <v>0</v>
      </c>
      <c r="P59" s="137">
        <f t="shared" si="6"/>
        <v>0</v>
      </c>
      <c r="Q59" s="391"/>
      <c r="R59" s="127">
        <f>'Lista de precios'!G24</f>
        <v>0</v>
      </c>
      <c r="S59" s="128">
        <f t="shared" si="7"/>
        <v>0</v>
      </c>
      <c r="T59" s="391"/>
      <c r="U59" s="127">
        <f>'Lista de precios'!I24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precios'!K24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precios'!M24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36</v>
      </c>
      <c r="B60" s="391"/>
      <c r="C60" s="127">
        <f>'Lista de precios'!C25</f>
        <v>1379.625</v>
      </c>
      <c r="D60" s="137">
        <f t="shared" si="2"/>
        <v>0</v>
      </c>
      <c r="E60" s="392">
        <v>1.0</v>
      </c>
      <c r="F60" s="127">
        <f>'Lista de precios'!C25</f>
        <v>1379.625</v>
      </c>
      <c r="G60" s="128">
        <f t="shared" si="3"/>
        <v>1379.625</v>
      </c>
      <c r="H60" s="392"/>
      <c r="I60" s="127">
        <f>'Lista de precios'!E25</f>
        <v>1514.5</v>
      </c>
      <c r="J60" s="137">
        <f t="shared" si="4"/>
        <v>0</v>
      </c>
      <c r="K60" s="392">
        <v>1.0</v>
      </c>
      <c r="L60" s="127">
        <f>'Lista de precios'!E25</f>
        <v>1514.5</v>
      </c>
      <c r="M60" s="128">
        <f t="shared" si="5"/>
        <v>1514.5</v>
      </c>
      <c r="N60" s="392"/>
      <c r="O60" s="127">
        <f>'Lista de precios'!G25</f>
        <v>0</v>
      </c>
      <c r="P60" s="137">
        <f t="shared" si="6"/>
        <v>0</v>
      </c>
      <c r="Q60" s="392"/>
      <c r="R60" s="127">
        <f>'Lista de precios'!G25</f>
        <v>0</v>
      </c>
      <c r="S60" s="128">
        <f t="shared" si="7"/>
        <v>0</v>
      </c>
      <c r="T60" s="392"/>
      <c r="U60" s="127">
        <f>'Lista de precios'!I25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2"/>
      <c r="AA60" s="127">
        <f>'Lista de precios'!K25</f>
        <v>0</v>
      </c>
      <c r="AB60" s="137">
        <f t="shared" si="11"/>
        <v>0</v>
      </c>
      <c r="AC60" s="391"/>
      <c r="AD60" s="127">
        <f t="shared" si="12"/>
        <v>0</v>
      </c>
      <c r="AE60" s="128">
        <f t="shared" si="13"/>
        <v>0</v>
      </c>
      <c r="AF60" s="391"/>
      <c r="AG60" s="127">
        <f>'Lista de precios'!M25</f>
        <v>0</v>
      </c>
      <c r="AH60" s="137">
        <f t="shared" si="14"/>
        <v>0</v>
      </c>
      <c r="AI60" s="392"/>
      <c r="AJ60" s="127">
        <f t="shared" si="15"/>
        <v>0</v>
      </c>
      <c r="AK60" s="128">
        <f t="shared" si="16"/>
        <v>0</v>
      </c>
    </row>
    <row r="61" ht="15.75" customHeight="1">
      <c r="A61" s="390" t="s">
        <v>37</v>
      </c>
      <c r="B61" s="391"/>
      <c r="C61" s="127">
        <f>'Lista de precios'!C26</f>
        <v>2568.225</v>
      </c>
      <c r="D61" s="128">
        <f t="shared" si="2"/>
        <v>0</v>
      </c>
      <c r="E61" s="391"/>
      <c r="F61" s="127">
        <f>'Lista de precios'!C26</f>
        <v>2568.225</v>
      </c>
      <c r="G61" s="128">
        <f t="shared" si="3"/>
        <v>0</v>
      </c>
      <c r="H61" s="391"/>
      <c r="I61" s="127">
        <f>'Lista de precios'!E26</f>
        <v>2819.3</v>
      </c>
      <c r="J61" s="128">
        <f t="shared" si="4"/>
        <v>0</v>
      </c>
      <c r="K61" s="391"/>
      <c r="L61" s="127">
        <f>'Lista de precios'!E26</f>
        <v>2819.3</v>
      </c>
      <c r="M61" s="128">
        <f t="shared" si="5"/>
        <v>0</v>
      </c>
      <c r="N61" s="391"/>
      <c r="O61" s="127">
        <f>'Lista de precios'!G26</f>
        <v>0</v>
      </c>
      <c r="P61" s="128">
        <f t="shared" si="6"/>
        <v>0</v>
      </c>
      <c r="Q61" s="391"/>
      <c r="R61" s="127">
        <f>'Lista de precios'!G26</f>
        <v>0</v>
      </c>
      <c r="S61" s="128">
        <f t="shared" si="7"/>
        <v>0</v>
      </c>
      <c r="T61" s="391"/>
      <c r="U61" s="127">
        <f>'Lista de precios'!I26</f>
        <v>0</v>
      </c>
      <c r="V61" s="128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1"/>
      <c r="AA61" s="127">
        <f>'Lista de precios'!K26</f>
        <v>0</v>
      </c>
      <c r="AB61" s="128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precios'!M26</f>
        <v>0</v>
      </c>
      <c r="AH61" s="128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38</v>
      </c>
      <c r="B62" s="391"/>
      <c r="C62" s="127">
        <f>'Lista de precios'!C27</f>
        <v>51258.375</v>
      </c>
      <c r="D62" s="128">
        <f t="shared" si="2"/>
        <v>0</v>
      </c>
      <c r="E62" s="391"/>
      <c r="F62" s="127">
        <f>'Lista de precios'!C27</f>
        <v>51258.375</v>
      </c>
      <c r="G62" s="128">
        <f t="shared" si="3"/>
        <v>0</v>
      </c>
      <c r="H62" s="391"/>
      <c r="I62" s="127">
        <f>'Lista de precios'!E27</f>
        <v>56269.5</v>
      </c>
      <c r="J62" s="128">
        <f t="shared" si="4"/>
        <v>0</v>
      </c>
      <c r="K62" s="391"/>
      <c r="L62" s="127">
        <f>'Lista de precios'!E27</f>
        <v>56269.5</v>
      </c>
      <c r="M62" s="128">
        <f t="shared" si="5"/>
        <v>0</v>
      </c>
      <c r="N62" s="391"/>
      <c r="O62" s="127">
        <f>'Lista de precios'!G27</f>
        <v>0</v>
      </c>
      <c r="P62" s="128">
        <f t="shared" si="6"/>
        <v>0</v>
      </c>
      <c r="Q62" s="391"/>
      <c r="R62" s="127">
        <f>'Lista de precios'!G27</f>
        <v>0</v>
      </c>
      <c r="S62" s="128">
        <f t="shared" si="7"/>
        <v>0</v>
      </c>
      <c r="T62" s="392"/>
      <c r="U62" s="127">
        <f>'Lista de precios'!I27</f>
        <v>0</v>
      </c>
      <c r="V62" s="128">
        <f t="shared" si="8"/>
        <v>0</v>
      </c>
      <c r="W62" s="391"/>
      <c r="X62" s="127">
        <f t="shared" si="9"/>
        <v>0</v>
      </c>
      <c r="Y62" s="128">
        <f t="shared" si="10"/>
        <v>0</v>
      </c>
      <c r="Z62" s="391"/>
      <c r="AA62" s="127">
        <f>'Lista de precios'!K27</f>
        <v>0</v>
      </c>
      <c r="AB62" s="128">
        <f t="shared" si="11"/>
        <v>0</v>
      </c>
      <c r="AC62" s="391"/>
      <c r="AD62" s="127">
        <f t="shared" si="12"/>
        <v>0</v>
      </c>
      <c r="AE62" s="128">
        <f t="shared" si="13"/>
        <v>0</v>
      </c>
      <c r="AF62" s="391"/>
      <c r="AG62" s="127">
        <f>'Lista de precios'!M27</f>
        <v>0</v>
      </c>
      <c r="AH62" s="128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39</v>
      </c>
      <c r="B63" s="391"/>
      <c r="C63" s="127">
        <f>'Lista de precios'!C28</f>
        <v>700.425</v>
      </c>
      <c r="D63" s="128">
        <f t="shared" si="2"/>
        <v>0</v>
      </c>
      <c r="E63" s="391"/>
      <c r="F63" s="127">
        <f>'Lista de precios'!C28</f>
        <v>700.425</v>
      </c>
      <c r="G63" s="128">
        <f t="shared" si="3"/>
        <v>0</v>
      </c>
      <c r="H63" s="391"/>
      <c r="I63" s="127">
        <f>'Lista de precios'!E28</f>
        <v>768.9</v>
      </c>
      <c r="J63" s="128">
        <f t="shared" si="4"/>
        <v>0</v>
      </c>
      <c r="K63" s="391"/>
      <c r="L63" s="127">
        <f>'Lista de precios'!E28</f>
        <v>768.9</v>
      </c>
      <c r="M63" s="128">
        <f t="shared" si="5"/>
        <v>0</v>
      </c>
      <c r="N63" s="391"/>
      <c r="O63" s="127">
        <f>'Lista de precios'!G28</f>
        <v>0</v>
      </c>
      <c r="P63" s="128">
        <f t="shared" si="6"/>
        <v>0</v>
      </c>
      <c r="Q63" s="391"/>
      <c r="R63" s="127">
        <f>'Lista de precios'!G28</f>
        <v>0</v>
      </c>
      <c r="S63" s="128">
        <f t="shared" si="7"/>
        <v>0</v>
      </c>
      <c r="T63" s="392"/>
      <c r="U63" s="127">
        <f>'Lista de precios'!I28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precios'!K28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precios'!M28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40</v>
      </c>
      <c r="B64" s="391"/>
      <c r="C64" s="127">
        <f>'Lista de precios'!C29</f>
        <v>26000.625</v>
      </c>
      <c r="D64" s="128">
        <f t="shared" si="2"/>
        <v>0</v>
      </c>
      <c r="E64" s="391"/>
      <c r="F64" s="127">
        <f>'Lista de precios'!C29</f>
        <v>26000.625</v>
      </c>
      <c r="G64" s="128">
        <f t="shared" si="3"/>
        <v>0</v>
      </c>
      <c r="H64" s="391"/>
      <c r="I64" s="127">
        <f>'Lista de precios'!E29</f>
        <v>17475</v>
      </c>
      <c r="J64" s="128">
        <f t="shared" si="4"/>
        <v>0</v>
      </c>
      <c r="K64" s="392"/>
      <c r="L64" s="127">
        <f>'Lista de precios'!E29</f>
        <v>17475</v>
      </c>
      <c r="M64" s="128">
        <f t="shared" si="5"/>
        <v>0</v>
      </c>
      <c r="N64" s="391"/>
      <c r="O64" s="127">
        <f>'Lista de precios'!G29</f>
        <v>0</v>
      </c>
      <c r="P64" s="128">
        <f t="shared" si="6"/>
        <v>0</v>
      </c>
      <c r="Q64" s="391"/>
      <c r="R64" s="127">
        <f>'Lista de precios'!G29</f>
        <v>0</v>
      </c>
      <c r="S64" s="128">
        <f t="shared" si="7"/>
        <v>0</v>
      </c>
      <c r="T64" s="392"/>
      <c r="U64" s="127">
        <f>'Lista de precios'!I29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precios'!K29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precios'!M29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414" t="s">
        <v>41</v>
      </c>
      <c r="B65" s="391"/>
      <c r="C65" s="127">
        <f>'Lista de precios'!C30</f>
        <v>711.0375</v>
      </c>
      <c r="D65" s="128">
        <f t="shared" si="2"/>
        <v>0</v>
      </c>
      <c r="E65" s="391"/>
      <c r="F65" s="127">
        <f>'Lista de precios'!C30</f>
        <v>711.0375</v>
      </c>
      <c r="G65" s="128">
        <f t="shared" si="3"/>
        <v>0</v>
      </c>
      <c r="H65" s="391"/>
      <c r="I65" s="127">
        <f>'Lista de precios'!E30</f>
        <v>780.55</v>
      </c>
      <c r="J65" s="128">
        <f t="shared" si="4"/>
        <v>0</v>
      </c>
      <c r="K65" s="392"/>
      <c r="L65" s="127">
        <f>'Lista de precios'!E30</f>
        <v>780.55</v>
      </c>
      <c r="M65" s="128">
        <f t="shared" si="5"/>
        <v>0</v>
      </c>
      <c r="N65" s="391"/>
      <c r="O65" s="127"/>
      <c r="P65" s="128"/>
      <c r="Q65" s="391"/>
      <c r="R65" s="127"/>
      <c r="S65" s="128"/>
      <c r="T65" s="392"/>
      <c r="U65" s="127">
        <f>'Lista de precios'!I30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precios'!K30</f>
        <v>0</v>
      </c>
      <c r="AB65" s="128">
        <f t="shared" si="11"/>
        <v>0</v>
      </c>
      <c r="AC65" s="391"/>
      <c r="AD65" s="127">
        <f t="shared" si="12"/>
        <v>0</v>
      </c>
      <c r="AE65" s="128">
        <f t="shared" si="13"/>
        <v>0</v>
      </c>
      <c r="AF65" s="391"/>
      <c r="AG65" s="127">
        <f>'Lista de precios'!M30</f>
        <v>0</v>
      </c>
      <c r="AH65" s="128">
        <f t="shared" si="14"/>
        <v>0</v>
      </c>
      <c r="AI65" s="391"/>
      <c r="AJ65" s="127">
        <f t="shared" si="15"/>
        <v>0</v>
      </c>
      <c r="AK65" s="128">
        <f t="shared" si="16"/>
        <v>0</v>
      </c>
    </row>
    <row r="66" ht="15.75" customHeight="1">
      <c r="A66" s="415" t="s">
        <v>42</v>
      </c>
      <c r="B66" s="393"/>
      <c r="C66" s="127">
        <f>'Lista de precios'!C31</f>
        <v>849</v>
      </c>
      <c r="D66" s="128">
        <f t="shared" si="2"/>
        <v>0</v>
      </c>
      <c r="E66" s="393"/>
      <c r="F66" s="127">
        <f>'Lista de precios'!C31</f>
        <v>849</v>
      </c>
      <c r="G66" s="128">
        <f t="shared" si="3"/>
        <v>0</v>
      </c>
      <c r="H66" s="393"/>
      <c r="I66" s="127">
        <f>'Lista de precios'!E31</f>
        <v>932</v>
      </c>
      <c r="J66" s="128">
        <f t="shared" si="4"/>
        <v>0</v>
      </c>
      <c r="K66" s="171"/>
      <c r="L66" s="127">
        <f>'Lista de precios'!E31</f>
        <v>932</v>
      </c>
      <c r="M66" s="128">
        <f t="shared" si="5"/>
        <v>0</v>
      </c>
      <c r="N66" s="393"/>
      <c r="O66" s="143"/>
      <c r="P66" s="144"/>
      <c r="Q66" s="393"/>
      <c r="R66" s="143"/>
      <c r="S66" s="144"/>
      <c r="T66" s="171"/>
      <c r="U66" s="143"/>
      <c r="V66" s="144"/>
      <c r="W66" s="393"/>
      <c r="X66" s="143"/>
      <c r="Y66" s="144"/>
      <c r="Z66" s="393"/>
      <c r="AA66" s="143"/>
      <c r="AB66" s="144"/>
      <c r="AC66" s="393"/>
      <c r="AD66" s="143"/>
      <c r="AE66" s="144"/>
      <c r="AF66" s="393"/>
      <c r="AG66" s="143"/>
      <c r="AH66" s="144"/>
      <c r="AI66" s="393"/>
      <c r="AJ66" s="143"/>
      <c r="AK66" s="144"/>
    </row>
    <row r="67" ht="15.75" customHeight="1">
      <c r="A67" s="419" t="s">
        <v>43</v>
      </c>
      <c r="B67" s="393"/>
      <c r="C67" s="127">
        <f>'Lista de precios'!C32</f>
        <v>530.625</v>
      </c>
      <c r="D67" s="128">
        <f t="shared" si="2"/>
        <v>0</v>
      </c>
      <c r="E67" s="393"/>
      <c r="F67" s="127">
        <f>'Lista de precios'!C32</f>
        <v>530.625</v>
      </c>
      <c r="G67" s="128">
        <f t="shared" si="3"/>
        <v>0</v>
      </c>
      <c r="H67" s="393"/>
      <c r="I67" s="127">
        <f>'Lista de precios'!E32</f>
        <v>582.5</v>
      </c>
      <c r="J67" s="128">
        <f t="shared" si="4"/>
        <v>0</v>
      </c>
      <c r="K67" s="171"/>
      <c r="L67" s="127">
        <f>'Lista de precios'!E32</f>
        <v>582.5</v>
      </c>
      <c r="M67" s="128">
        <f t="shared" si="5"/>
        <v>0</v>
      </c>
      <c r="N67" s="393"/>
      <c r="O67" s="143"/>
      <c r="P67" s="144"/>
      <c r="Q67" s="393"/>
      <c r="R67" s="143"/>
      <c r="S67" s="144"/>
      <c r="T67" s="171"/>
      <c r="U67" s="143"/>
      <c r="V67" s="144"/>
      <c r="W67" s="393"/>
      <c r="X67" s="143"/>
      <c r="Y67" s="144"/>
      <c r="Z67" s="393"/>
      <c r="AA67" s="143"/>
      <c r="AB67" s="144"/>
      <c r="AC67" s="393"/>
      <c r="AD67" s="143"/>
      <c r="AE67" s="144"/>
      <c r="AF67" s="393"/>
      <c r="AG67" s="143"/>
      <c r="AH67" s="144"/>
      <c r="AI67" s="393"/>
      <c r="AJ67" s="143"/>
      <c r="AK67" s="144"/>
    </row>
    <row r="68" ht="15.75" customHeight="1">
      <c r="A68" s="415" t="s">
        <v>44</v>
      </c>
      <c r="B68" s="393"/>
      <c r="C68" s="127">
        <f>'Lista de precios'!C33</f>
        <v>1061.25</v>
      </c>
      <c r="D68" s="128">
        <f t="shared" si="2"/>
        <v>0</v>
      </c>
      <c r="E68" s="393"/>
      <c r="F68" s="127">
        <f>'Lista de precios'!C33</f>
        <v>1061.25</v>
      </c>
      <c r="G68" s="128">
        <f t="shared" si="3"/>
        <v>0</v>
      </c>
      <c r="H68" s="393"/>
      <c r="I68" s="127">
        <f>'Lista de precios'!E33</f>
        <v>1165</v>
      </c>
      <c r="J68" s="128">
        <f t="shared" si="4"/>
        <v>0</v>
      </c>
      <c r="K68" s="171"/>
      <c r="L68" s="127">
        <f>'Lista de precios'!E33</f>
        <v>1165</v>
      </c>
      <c r="M68" s="128">
        <f t="shared" si="5"/>
        <v>0</v>
      </c>
      <c r="N68" s="393"/>
      <c r="O68" s="143"/>
      <c r="P68" s="144"/>
      <c r="Q68" s="393"/>
      <c r="R68" s="143"/>
      <c r="S68" s="144"/>
      <c r="T68" s="171"/>
      <c r="U68" s="143"/>
      <c r="V68" s="144"/>
      <c r="W68" s="393"/>
      <c r="X68" s="143"/>
      <c r="Y68" s="144"/>
      <c r="Z68" s="393"/>
      <c r="AA68" s="143"/>
      <c r="AB68" s="144"/>
      <c r="AC68" s="393"/>
      <c r="AD68" s="143"/>
      <c r="AE68" s="144"/>
      <c r="AF68" s="393"/>
      <c r="AG68" s="143"/>
      <c r="AH68" s="144"/>
      <c r="AI68" s="393"/>
      <c r="AJ68" s="143"/>
      <c r="AK68" s="144"/>
    </row>
    <row r="69" ht="15.75" customHeight="1">
      <c r="A69" s="453" t="s">
        <v>179</v>
      </c>
      <c r="B69" s="393"/>
      <c r="C69" s="127">
        <f>'Lista de precios'!C34</f>
        <v>3576.4125</v>
      </c>
      <c r="D69" s="128">
        <f t="shared" si="2"/>
        <v>0</v>
      </c>
      <c r="E69" s="393"/>
      <c r="F69" s="127">
        <f>'Lista de precios'!C34</f>
        <v>3576.4125</v>
      </c>
      <c r="G69" s="128">
        <f t="shared" si="3"/>
        <v>0</v>
      </c>
      <c r="H69" s="393"/>
      <c r="I69" s="127">
        <f>'Lista de precios'!E34</f>
        <v>3926.05</v>
      </c>
      <c r="J69" s="128">
        <f t="shared" si="4"/>
        <v>0</v>
      </c>
      <c r="K69" s="171"/>
      <c r="L69" s="127">
        <f>'Lista de precios'!E34</f>
        <v>3926.05</v>
      </c>
      <c r="M69" s="128">
        <f t="shared" si="5"/>
        <v>0</v>
      </c>
      <c r="N69" s="393"/>
      <c r="O69" s="143"/>
      <c r="P69" s="144"/>
      <c r="Q69" s="393"/>
      <c r="R69" s="143"/>
      <c r="S69" s="144"/>
      <c r="T69" s="171"/>
      <c r="U69" s="143"/>
      <c r="V69" s="144"/>
      <c r="W69" s="393"/>
      <c r="X69" s="143"/>
      <c r="Y69" s="144"/>
      <c r="Z69" s="393"/>
      <c r="AA69" s="143"/>
      <c r="AB69" s="144"/>
      <c r="AC69" s="393"/>
      <c r="AD69" s="143"/>
      <c r="AE69" s="144"/>
      <c r="AF69" s="393"/>
      <c r="AG69" s="143"/>
      <c r="AH69" s="144"/>
      <c r="AI69" s="393"/>
      <c r="AJ69" s="143"/>
      <c r="AK69" s="144"/>
    </row>
    <row r="70" ht="15.75" customHeight="1">
      <c r="A70" s="396" t="s">
        <v>127</v>
      </c>
      <c r="B70" s="393"/>
      <c r="C70" s="397"/>
      <c r="D70" s="319">
        <f>SUM(D42:D69)</f>
        <v>0</v>
      </c>
      <c r="E70" s="398"/>
      <c r="F70" s="399"/>
      <c r="G70" s="320">
        <f>SUM(G42:G69)</f>
        <v>71963.3625</v>
      </c>
      <c r="H70" s="393"/>
      <c r="I70" s="397"/>
      <c r="J70" s="319">
        <f>SUM(J42:J69)</f>
        <v>43279.75</v>
      </c>
      <c r="K70" s="398"/>
      <c r="L70" s="399"/>
      <c r="M70" s="320">
        <f>SUM(M42:M69)</f>
        <v>68793.25</v>
      </c>
      <c r="N70" s="393"/>
      <c r="O70" s="397"/>
      <c r="P70" s="319">
        <f>SUM(P42:P65)</f>
        <v>0</v>
      </c>
      <c r="Q70" s="398"/>
      <c r="R70" s="399"/>
      <c r="S70" s="320">
        <f>SUM(S42:S65)</f>
        <v>0</v>
      </c>
      <c r="T70" s="393"/>
      <c r="U70" s="397"/>
      <c r="V70" s="319">
        <f>SUM(V42:V65)</f>
        <v>0</v>
      </c>
      <c r="W70" s="398"/>
      <c r="X70" s="399"/>
      <c r="Y70" s="320">
        <f>SUM(Y42:Y65)</f>
        <v>0</v>
      </c>
      <c r="Z70" s="393"/>
      <c r="AA70" s="397"/>
      <c r="AB70" s="319">
        <f>SUM(AB42:AB65)</f>
        <v>0</v>
      </c>
      <c r="AC70" s="398"/>
      <c r="AD70" s="399"/>
      <c r="AE70" s="320">
        <f>SUM(AE42:AE65)</f>
        <v>0</v>
      </c>
      <c r="AF70" s="393"/>
      <c r="AG70" s="397"/>
      <c r="AH70" s="319">
        <f>SUM(AH42:AH65)</f>
        <v>0</v>
      </c>
      <c r="AI70" s="398"/>
      <c r="AJ70" s="399"/>
      <c r="AK70" s="320">
        <f>SUM(AK42:AK65)</f>
        <v>0</v>
      </c>
    </row>
    <row r="71" ht="15.75" customHeight="1">
      <c r="A71" s="400" t="s">
        <v>128</v>
      </c>
      <c r="B71" s="325">
        <f>D70+G70</f>
        <v>71963.3625</v>
      </c>
      <c r="C71" s="183"/>
      <c r="D71" s="183"/>
      <c r="E71" s="183"/>
      <c r="F71" s="183"/>
      <c r="G71" s="15"/>
      <c r="H71" s="325">
        <f>J70+M70</f>
        <v>112073</v>
      </c>
      <c r="I71" s="183"/>
      <c r="J71" s="183"/>
      <c r="K71" s="183"/>
      <c r="L71" s="183"/>
      <c r="M71" s="15"/>
      <c r="N71" s="325">
        <f>P70+S70</f>
        <v>0</v>
      </c>
      <c r="O71" s="183"/>
      <c r="P71" s="183"/>
      <c r="Q71" s="183"/>
      <c r="R71" s="183"/>
      <c r="S71" s="15"/>
      <c r="T71" s="325">
        <f>V70+Y70</f>
        <v>0</v>
      </c>
      <c r="U71" s="183"/>
      <c r="V71" s="183"/>
      <c r="W71" s="183"/>
      <c r="X71" s="183"/>
      <c r="Y71" s="15"/>
      <c r="Z71" s="325">
        <f>AB70+AE70</f>
        <v>0</v>
      </c>
      <c r="AA71" s="183"/>
      <c r="AB71" s="183"/>
      <c r="AC71" s="183"/>
      <c r="AD71" s="183"/>
      <c r="AE71" s="15"/>
      <c r="AF71" s="325">
        <f>AH70+AK70</f>
        <v>0</v>
      </c>
      <c r="AG71" s="183"/>
      <c r="AH71" s="183"/>
      <c r="AI71" s="183"/>
      <c r="AJ71" s="183"/>
      <c r="AK71" s="15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8.0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8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</sheetData>
  <mergeCells count="53"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39:Y39"/>
    <mergeCell ref="Z39:AB39"/>
    <mergeCell ref="AC39:AE39"/>
    <mergeCell ref="AF39:AH39"/>
    <mergeCell ref="AI39:AK39"/>
    <mergeCell ref="B39:D39"/>
    <mergeCell ref="E39:G39"/>
    <mergeCell ref="H39:J39"/>
    <mergeCell ref="K39:M39"/>
    <mergeCell ref="N39:P39"/>
    <mergeCell ref="Q39:S39"/>
    <mergeCell ref="T39:V39"/>
    <mergeCell ref="B71:G71"/>
    <mergeCell ref="H71:M71"/>
    <mergeCell ref="N71:S71"/>
    <mergeCell ref="T71:Y71"/>
    <mergeCell ref="Z71:AE71"/>
    <mergeCell ref="AF71:AK71"/>
  </mergeCells>
  <conditionalFormatting sqref="A9:A10">
    <cfRule type="cellIs" dxfId="1" priority="1" operator="lessThan">
      <formula>0</formula>
    </cfRule>
  </conditionalFormatting>
  <conditionalFormatting sqref="A1:AK1018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401" t="s">
        <v>66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353" t="s">
        <v>144</v>
      </c>
      <c r="B4" s="354" t="s">
        <v>10</v>
      </c>
      <c r="C4" s="104"/>
      <c r="D4" s="329"/>
      <c r="E4" s="354" t="s">
        <v>11</v>
      </c>
      <c r="F4" s="104"/>
      <c r="G4" s="105"/>
      <c r="H4" s="355" t="s">
        <v>12</v>
      </c>
      <c r="I4" s="104"/>
      <c r="J4" s="329"/>
      <c r="K4" s="354" t="s">
        <v>13</v>
      </c>
      <c r="L4" s="104"/>
      <c r="M4" s="105"/>
      <c r="N4" s="354" t="s">
        <v>14</v>
      </c>
      <c r="O4" s="104"/>
      <c r="P4" s="105"/>
      <c r="Q4" s="354" t="s">
        <v>15</v>
      </c>
      <c r="R4" s="104"/>
      <c r="S4" s="105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255"/>
      <c r="B5" s="256" t="s">
        <v>145</v>
      </c>
      <c r="C5" s="356" t="s">
        <v>146</v>
      </c>
      <c r="D5" s="357" t="s">
        <v>147</v>
      </c>
      <c r="E5" s="256" t="s">
        <v>145</v>
      </c>
      <c r="F5" s="356" t="s">
        <v>146</v>
      </c>
      <c r="G5" s="358" t="s">
        <v>147</v>
      </c>
      <c r="H5" s="332" t="s">
        <v>145</v>
      </c>
      <c r="I5" s="356" t="s">
        <v>146</v>
      </c>
      <c r="J5" s="357" t="s">
        <v>147</v>
      </c>
      <c r="K5" s="256" t="s">
        <v>145</v>
      </c>
      <c r="L5" s="356" t="s">
        <v>146</v>
      </c>
      <c r="M5" s="358" t="s">
        <v>147</v>
      </c>
      <c r="N5" s="256" t="s">
        <v>145</v>
      </c>
      <c r="O5" s="356" t="s">
        <v>146</v>
      </c>
      <c r="P5" s="358" t="s">
        <v>147</v>
      </c>
      <c r="Q5" s="256" t="s">
        <v>145</v>
      </c>
      <c r="R5" s="356" t="s">
        <v>146</v>
      </c>
      <c r="S5" s="358" t="s">
        <v>147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9"/>
      <c r="B6" s="260"/>
      <c r="C6" s="261"/>
      <c r="D6" s="259"/>
      <c r="E6" s="260"/>
      <c r="F6" s="261"/>
      <c r="G6" s="262"/>
      <c r="H6" s="186"/>
      <c r="I6" s="261"/>
      <c r="J6" s="259"/>
      <c r="K6" s="260"/>
      <c r="L6" s="261"/>
      <c r="M6" s="262"/>
      <c r="N6" s="260"/>
      <c r="O6" s="261"/>
      <c r="P6" s="262"/>
      <c r="Q6" s="260"/>
      <c r="R6" s="261"/>
      <c r="S6" s="26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359" t="s">
        <v>148</v>
      </c>
      <c r="B7" s="456"/>
      <c r="C7" s="265"/>
      <c r="D7" s="333">
        <v>-158002.54373727422</v>
      </c>
      <c r="E7" s="267"/>
      <c r="F7" s="265"/>
      <c r="G7" s="266">
        <f>D15</f>
        <v>-113636.4899</v>
      </c>
      <c r="H7" s="334"/>
      <c r="I7" s="265"/>
      <c r="J7" s="335">
        <v>0.0</v>
      </c>
      <c r="K7" s="267"/>
      <c r="L7" s="265"/>
      <c r="M7" s="266" t="str">
        <f>J16*'Lista de precios'!I4</f>
        <v>#DIV/0!</v>
      </c>
      <c r="N7" s="267"/>
      <c r="O7" s="265"/>
      <c r="P7" s="266" t="str">
        <f>M15</f>
        <v>#DIV/0!</v>
      </c>
      <c r="Q7" s="267"/>
      <c r="R7" s="265"/>
      <c r="S7" s="344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61" t="s">
        <v>145</v>
      </c>
      <c r="B8" s="267">
        <f>C33</f>
        <v>97500</v>
      </c>
      <c r="C8" s="271"/>
      <c r="D8" s="333"/>
      <c r="E8" s="267">
        <f>E33</f>
        <v>61000</v>
      </c>
      <c r="F8" s="271"/>
      <c r="G8" s="266"/>
      <c r="H8" s="334">
        <f>G33</f>
        <v>0</v>
      </c>
      <c r="I8" s="271"/>
      <c r="J8" s="333"/>
      <c r="K8" s="267">
        <f>I33</f>
        <v>0</v>
      </c>
      <c r="L8" s="271"/>
      <c r="M8" s="266"/>
      <c r="N8" s="267">
        <f>K33</f>
        <v>0</v>
      </c>
      <c r="O8" s="271"/>
      <c r="P8" s="266"/>
      <c r="Q8" s="267">
        <f>M33</f>
        <v>0</v>
      </c>
      <c r="R8" s="271"/>
      <c r="S8" s="266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36" t="s">
        <v>182</v>
      </c>
      <c r="B9" s="273"/>
      <c r="C9" s="274"/>
      <c r="D9" s="337">
        <f>(D7+B8)/1032.5</f>
        <v>-58.59810531</v>
      </c>
      <c r="E9" s="273"/>
      <c r="F9" s="274"/>
      <c r="G9" s="275">
        <f>(G7+E8)/'Lista de precios'!C4</f>
        <v>-49.59857707</v>
      </c>
      <c r="H9" s="338"/>
      <c r="I9" s="274"/>
      <c r="J9" s="337">
        <f>(J7+H8)/'Lista de precios'!E4</f>
        <v>0</v>
      </c>
      <c r="K9" s="273"/>
      <c r="L9" s="274"/>
      <c r="M9" s="275" t="str">
        <f>(M7+K8)/'Lista de precios'!G4</f>
        <v>#DIV/0!</v>
      </c>
      <c r="N9" s="273"/>
      <c r="O9" s="274"/>
      <c r="P9" s="275" t="str">
        <f>(P7+N8)/'Lista de precios'!I4</f>
        <v>#DIV/0!</v>
      </c>
      <c r="Q9" s="273"/>
      <c r="R9" s="274"/>
      <c r="S9" s="275" t="str">
        <f>(S7+Q8)/'Lista de precios'!K4</f>
        <v>#DIV/0!</v>
      </c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</row>
    <row r="10">
      <c r="A10" s="270" t="s">
        <v>151</v>
      </c>
      <c r="B10" s="277"/>
      <c r="C10" s="278"/>
      <c r="D10" s="340">
        <f>D9*'Lista de precios'!C4</f>
        <v>-62187.23927</v>
      </c>
      <c r="E10" s="277"/>
      <c r="F10" s="278"/>
      <c r="G10" s="279">
        <f>G9*'Lista de precios'!E4</f>
        <v>-57782.34229</v>
      </c>
      <c r="H10" s="341"/>
      <c r="I10" s="278"/>
      <c r="J10" s="340">
        <f>J9*'Lista de precios'!G4</f>
        <v>0</v>
      </c>
      <c r="K10" s="277"/>
      <c r="L10" s="278"/>
      <c r="M10" s="279" t="str">
        <f>M9*'Lista de precios'!I4</f>
        <v>#DIV/0!</v>
      </c>
      <c r="N10" s="277"/>
      <c r="O10" s="278"/>
      <c r="P10" s="279" t="str">
        <f>P9*'Lista de precios'!K4</f>
        <v>#DIV/0!</v>
      </c>
      <c r="Q10" s="277"/>
      <c r="R10" s="278"/>
      <c r="S10" s="280" t="str">
        <f>S9*'Lista de precios'!M4</f>
        <v>#DIV/0!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>
      <c r="A11" s="359" t="s">
        <v>152</v>
      </c>
      <c r="B11" s="267"/>
      <c r="C11" s="281">
        <f>B72</f>
        <v>39563.4</v>
      </c>
      <c r="D11" s="333"/>
      <c r="E11" s="267"/>
      <c r="F11" s="281">
        <f>H72</f>
        <v>121740.38</v>
      </c>
      <c r="G11" s="266"/>
      <c r="H11" s="334"/>
      <c r="I11" s="281">
        <f>N72</f>
        <v>0</v>
      </c>
      <c r="J11" s="333"/>
      <c r="K11" s="267"/>
      <c r="L11" s="281">
        <f>T72</f>
        <v>0</v>
      </c>
      <c r="M11" s="266"/>
      <c r="N11" s="267"/>
      <c r="O11" s="281">
        <f>Z72</f>
        <v>0</v>
      </c>
      <c r="P11" s="266"/>
      <c r="Q11" s="267"/>
      <c r="R11" s="281">
        <f>AF72</f>
        <v>0</v>
      </c>
      <c r="S11" s="26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65" t="s">
        <v>153</v>
      </c>
      <c r="B12" s="267"/>
      <c r="C12" s="281">
        <f>CULTIVO!D59</f>
        <v>11885.85065</v>
      </c>
      <c r="D12" s="333"/>
      <c r="E12" s="267"/>
      <c r="F12" s="281">
        <f>'Cálculo con horas de uso'!I13</f>
        <v>19600.44698</v>
      </c>
      <c r="G12" s="266"/>
      <c r="H12" s="334"/>
      <c r="I12" s="281" t="str">
        <f>CULTIVO!J59</f>
        <v>#DIV/0!</v>
      </c>
      <c r="J12" s="333"/>
      <c r="K12" s="267"/>
      <c r="L12" s="281" t="str">
        <f>CULTIVO!M59</f>
        <v>#DIV/0!</v>
      </c>
      <c r="M12" s="266"/>
      <c r="N12" s="267"/>
      <c r="O12" s="281">
        <f>CULTIVO!P59</f>
        <v>0</v>
      </c>
      <c r="P12" s="266"/>
      <c r="Q12" s="267"/>
      <c r="R12" s="281" t="str">
        <f>CULTIVO!S59</f>
        <v>#DIV/0!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283" t="s">
        <v>154</v>
      </c>
      <c r="B13" s="267"/>
      <c r="C13" s="281">
        <f>CULTIVO!D84</f>
        <v>0</v>
      </c>
      <c r="D13" s="333"/>
      <c r="E13" s="267"/>
      <c r="F13" s="281">
        <f>CULTIVO!G84</f>
        <v>1820</v>
      </c>
      <c r="G13" s="266"/>
      <c r="H13" s="334"/>
      <c r="I13" s="281">
        <f>CULTIVO!J82</f>
        <v>0</v>
      </c>
      <c r="J13" s="333"/>
      <c r="K13" s="267"/>
      <c r="L13" s="281">
        <f>CULTIVO!M82</f>
        <v>0</v>
      </c>
      <c r="M13" s="266"/>
      <c r="N13" s="267"/>
      <c r="O13" s="281">
        <f>CULTIVO!P82</f>
        <v>0</v>
      </c>
      <c r="P13" s="266"/>
      <c r="Q13" s="267"/>
      <c r="R13" s="281">
        <f>CULTIVO!S82</f>
        <v>0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6" t="s">
        <v>155</v>
      </c>
      <c r="B14" s="267"/>
      <c r="C14" s="265"/>
      <c r="D14" s="343"/>
      <c r="E14" s="267"/>
      <c r="F14" s="265"/>
      <c r="G14" s="344"/>
      <c r="H14" s="334"/>
      <c r="I14" s="265"/>
      <c r="J14" s="343"/>
      <c r="K14" s="267"/>
      <c r="L14" s="265"/>
      <c r="M14" s="344"/>
      <c r="N14" s="267"/>
      <c r="O14" s="287"/>
      <c r="P14" s="344"/>
      <c r="Q14" s="267"/>
      <c r="R14" s="265"/>
      <c r="S14" s="344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359" t="s">
        <v>156</v>
      </c>
      <c r="B15" s="267"/>
      <c r="C15" s="265"/>
      <c r="D15" s="343">
        <f>D10-C11-C12-C13</f>
        <v>-113636.4899</v>
      </c>
      <c r="E15" s="267"/>
      <c r="F15" s="265"/>
      <c r="G15" s="344">
        <f>G10-F11-F12-F13</f>
        <v>-200943.1693</v>
      </c>
      <c r="H15" s="334"/>
      <c r="I15" s="265"/>
      <c r="J15" s="343" t="str">
        <f>J10-I11-I12-I13</f>
        <v>#DIV/0!</v>
      </c>
      <c r="K15" s="267"/>
      <c r="L15" s="265"/>
      <c r="M15" s="344" t="str">
        <f>M10-L11-L12-L13</f>
        <v>#DIV/0!</v>
      </c>
      <c r="N15" s="267"/>
      <c r="O15" s="265"/>
      <c r="P15" s="344" t="str">
        <f>P10-O11-O12-O13-O14</f>
        <v>#DIV/0!</v>
      </c>
      <c r="Q15" s="267"/>
      <c r="R15" s="265"/>
      <c r="S15" s="344" t="str">
        <f>S10-R11-R12-R13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157</v>
      </c>
      <c r="B16" s="369"/>
      <c r="C16" s="370"/>
      <c r="D16" s="371">
        <f>D15/'Lista de precios'!C4</f>
        <v>-107.0779646</v>
      </c>
      <c r="E16" s="369"/>
      <c r="F16" s="370"/>
      <c r="G16" s="290">
        <f>G15/'Lista de precios'!E4</f>
        <v>-172.4834071</v>
      </c>
      <c r="H16" s="372"/>
      <c r="I16" s="370"/>
      <c r="J16" s="371" t="str">
        <f>J15/'Lista de precios'!G4</f>
        <v>#DIV/0!</v>
      </c>
      <c r="K16" s="369"/>
      <c r="L16" s="370"/>
      <c r="M16" s="290" t="str">
        <f>M15/'Lista de precios'!I4</f>
        <v>#DIV/0!</v>
      </c>
      <c r="N16" s="369"/>
      <c r="O16" s="370"/>
      <c r="P16" s="290" t="str">
        <f>P15/'Lista de precios'!K4</f>
        <v>#DIV/0!</v>
      </c>
      <c r="Q16" s="369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472"/>
      <c r="B17" s="374"/>
      <c r="C17" s="374"/>
      <c r="D17" s="374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>
      <c r="A18" s="472"/>
      <c r="B18" s="374"/>
      <c r="C18" s="374"/>
      <c r="D18" s="374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26.25" customHeight="1">
      <c r="A19" s="373" t="s">
        <v>158</v>
      </c>
      <c r="B19" s="292"/>
      <c r="C19" s="293"/>
      <c r="D19" s="374"/>
      <c r="E19" s="374"/>
      <c r="F19" s="374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ht="27.75" customHeight="1">
      <c r="A20" s="375" t="s">
        <v>159</v>
      </c>
      <c r="B20" s="375" t="s">
        <v>160</v>
      </c>
      <c r="C20" s="376" t="s">
        <v>161</v>
      </c>
      <c r="D20" s="377" t="s">
        <v>162</v>
      </c>
      <c r="E20" s="377" t="s">
        <v>163</v>
      </c>
      <c r="F20" s="377" t="s">
        <v>164</v>
      </c>
      <c r="G20" s="377" t="s">
        <v>165</v>
      </c>
      <c r="H20" s="377" t="s">
        <v>166</v>
      </c>
      <c r="I20" s="377" t="s">
        <v>167</v>
      </c>
      <c r="J20" s="377" t="s">
        <v>168</v>
      </c>
      <c r="K20" s="377" t="s">
        <v>169</v>
      </c>
      <c r="L20" s="377" t="s">
        <v>170</v>
      </c>
      <c r="M20" s="377" t="s">
        <v>171</v>
      </c>
      <c r="N20" s="377" t="s">
        <v>172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>
      <c r="A21" s="297" t="s">
        <v>118</v>
      </c>
      <c r="B21" s="297"/>
      <c r="C21" s="2"/>
      <c r="D21" s="297">
        <v>97500.0</v>
      </c>
      <c r="E21" s="78"/>
      <c r="F21" s="297"/>
      <c r="G21" s="78"/>
      <c r="H21" s="78"/>
      <c r="I21" s="78"/>
      <c r="J21" s="78"/>
      <c r="K21" s="78"/>
      <c r="L21" s="78"/>
      <c r="M21" s="78"/>
      <c r="N21" s="7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297" t="s">
        <v>115</v>
      </c>
      <c r="B22" s="297"/>
      <c r="C22" s="78"/>
      <c r="D22" s="78"/>
      <c r="E22" s="297">
        <v>61000.0</v>
      </c>
      <c r="F22" s="78"/>
      <c r="G22" s="78"/>
      <c r="H22" s="297"/>
      <c r="I22" s="78"/>
      <c r="J22" s="78"/>
      <c r="K22" s="78"/>
      <c r="L22" s="78"/>
      <c r="M22" s="78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297"/>
      <c r="B23" s="297"/>
      <c r="C23" s="78"/>
      <c r="D23" s="78"/>
      <c r="E23" s="78"/>
      <c r="F23" s="78"/>
      <c r="G23" s="78"/>
      <c r="H23" s="78"/>
      <c r="I23" s="78"/>
      <c r="J23" s="297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297"/>
      <c r="B24" s="297"/>
      <c r="C24" s="78"/>
      <c r="D24" s="78"/>
      <c r="E24" s="78"/>
      <c r="F24" s="78"/>
      <c r="G24" s="78"/>
      <c r="H24" s="78"/>
      <c r="I24" s="78"/>
      <c r="J24" s="78"/>
      <c r="K24" s="78"/>
      <c r="L24" s="297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297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297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297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297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297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297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379" t="s">
        <v>177</v>
      </c>
      <c r="B32" s="15"/>
      <c r="C32" s="380">
        <f t="shared" ref="C32:N32" si="1">SUM(C21:C31)</f>
        <v>0</v>
      </c>
      <c r="D32" s="380">
        <f t="shared" si="1"/>
        <v>97500</v>
      </c>
      <c r="E32" s="380">
        <f t="shared" si="1"/>
        <v>61000</v>
      </c>
      <c r="F32" s="380">
        <f t="shared" si="1"/>
        <v>0</v>
      </c>
      <c r="G32" s="380">
        <f t="shared" si="1"/>
        <v>0</v>
      </c>
      <c r="H32" s="380">
        <f t="shared" si="1"/>
        <v>0</v>
      </c>
      <c r="I32" s="380">
        <f t="shared" si="1"/>
        <v>0</v>
      </c>
      <c r="J32" s="380">
        <f t="shared" si="1"/>
        <v>0</v>
      </c>
      <c r="K32" s="380">
        <f t="shared" si="1"/>
        <v>0</v>
      </c>
      <c r="L32" s="380">
        <f t="shared" si="1"/>
        <v>0</v>
      </c>
      <c r="M32" s="380">
        <f t="shared" si="1"/>
        <v>0</v>
      </c>
      <c r="N32" s="380">
        <f t="shared" si="1"/>
        <v>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381" t="s">
        <v>178</v>
      </c>
      <c r="B33" s="15"/>
      <c r="C33" s="381">
        <f>C32+D32</f>
        <v>97500</v>
      </c>
      <c r="D33" s="15"/>
      <c r="E33" s="381">
        <f>E32+F32</f>
        <v>61000</v>
      </c>
      <c r="F33" s="15"/>
      <c r="G33" s="381">
        <f>G32+H32</f>
        <v>0</v>
      </c>
      <c r="H33" s="15"/>
      <c r="I33" s="381">
        <f>I32+J32</f>
        <v>0</v>
      </c>
      <c r="J33" s="15"/>
      <c r="K33" s="381">
        <f>K32+L32</f>
        <v>0</v>
      </c>
      <c r="L33" s="15"/>
      <c r="M33" s="381">
        <f>M32+N32</f>
        <v>0</v>
      </c>
      <c r="N33" s="15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382" t="s">
        <v>97</v>
      </c>
      <c r="B39" s="2"/>
      <c r="C39" s="2"/>
      <c r="D39" s="374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15.75" customHeight="1">
      <c r="A40" s="383"/>
      <c r="B40" s="384" t="s">
        <v>98</v>
      </c>
      <c r="C40" s="101"/>
      <c r="D40" s="102"/>
      <c r="E40" s="384" t="s">
        <v>99</v>
      </c>
      <c r="F40" s="101"/>
      <c r="G40" s="102"/>
      <c r="H40" s="384" t="s">
        <v>100</v>
      </c>
      <c r="I40" s="101"/>
      <c r="J40" s="102"/>
      <c r="K40" s="384" t="s">
        <v>101</v>
      </c>
      <c r="L40" s="101"/>
      <c r="M40" s="102"/>
      <c r="N40" s="384" t="s">
        <v>102</v>
      </c>
      <c r="O40" s="101"/>
      <c r="P40" s="102"/>
      <c r="Q40" s="384" t="s">
        <v>103</v>
      </c>
      <c r="R40" s="101"/>
      <c r="S40" s="102"/>
      <c r="T40" s="384" t="s">
        <v>104</v>
      </c>
      <c r="U40" s="101"/>
      <c r="V40" s="102"/>
      <c r="W40" s="384" t="s">
        <v>105</v>
      </c>
      <c r="X40" s="101"/>
      <c r="Y40" s="102"/>
      <c r="Z40" s="384" t="s">
        <v>106</v>
      </c>
      <c r="AA40" s="101"/>
      <c r="AB40" s="102"/>
      <c r="AC40" s="384" t="s">
        <v>107</v>
      </c>
      <c r="AD40" s="101"/>
      <c r="AE40" s="102"/>
      <c r="AF40" s="384" t="s">
        <v>108</v>
      </c>
      <c r="AG40" s="101"/>
      <c r="AH40" s="102"/>
      <c r="AI40" s="384" t="s">
        <v>109</v>
      </c>
      <c r="AJ40" s="101"/>
      <c r="AK40" s="102"/>
    </row>
    <row r="41" ht="15.75" customHeight="1">
      <c r="A41" s="385" t="s">
        <v>110</v>
      </c>
      <c r="B41" s="386" t="s">
        <v>111</v>
      </c>
      <c r="C41" s="387" t="s">
        <v>112</v>
      </c>
      <c r="D41" s="387" t="s">
        <v>113</v>
      </c>
      <c r="E41" s="386" t="s">
        <v>111</v>
      </c>
      <c r="F41" s="387" t="s">
        <v>112</v>
      </c>
      <c r="G41" s="387" t="s">
        <v>113</v>
      </c>
      <c r="H41" s="386" t="s">
        <v>111</v>
      </c>
      <c r="I41" s="387" t="s">
        <v>112</v>
      </c>
      <c r="J41" s="387" t="s">
        <v>113</v>
      </c>
      <c r="K41" s="386" t="s">
        <v>111</v>
      </c>
      <c r="L41" s="387" t="s">
        <v>112</v>
      </c>
      <c r="M41" s="387" t="s">
        <v>113</v>
      </c>
      <c r="N41" s="386" t="s">
        <v>111</v>
      </c>
      <c r="O41" s="387" t="s">
        <v>112</v>
      </c>
      <c r="P41" s="387" t="s">
        <v>113</v>
      </c>
      <c r="Q41" s="386" t="s">
        <v>111</v>
      </c>
      <c r="R41" s="387" t="s">
        <v>112</v>
      </c>
      <c r="S41" s="387" t="s">
        <v>113</v>
      </c>
      <c r="T41" s="386" t="s">
        <v>111</v>
      </c>
      <c r="U41" s="387" t="s">
        <v>112</v>
      </c>
      <c r="V41" s="387" t="s">
        <v>113</v>
      </c>
      <c r="W41" s="386" t="s">
        <v>111</v>
      </c>
      <c r="X41" s="387" t="s">
        <v>112</v>
      </c>
      <c r="Y41" s="387" t="s">
        <v>113</v>
      </c>
      <c r="Z41" s="386" t="s">
        <v>111</v>
      </c>
      <c r="AA41" s="387" t="s">
        <v>112</v>
      </c>
      <c r="AB41" s="387" t="s">
        <v>113</v>
      </c>
      <c r="AC41" s="386" t="s">
        <v>111</v>
      </c>
      <c r="AD41" s="387" t="s">
        <v>112</v>
      </c>
      <c r="AE41" s="387" t="s">
        <v>113</v>
      </c>
      <c r="AF41" s="386" t="s">
        <v>111</v>
      </c>
      <c r="AG41" s="387" t="s">
        <v>112</v>
      </c>
      <c r="AH41" s="387" t="s">
        <v>113</v>
      </c>
      <c r="AI41" s="386" t="s">
        <v>111</v>
      </c>
      <c r="AJ41" s="387" t="s">
        <v>112</v>
      </c>
      <c r="AK41" s="387" t="s">
        <v>113</v>
      </c>
    </row>
    <row r="42" ht="15.75" customHeight="1">
      <c r="A42" s="385"/>
      <c r="B42" s="388"/>
      <c r="C42" s="117"/>
      <c r="D42" s="389"/>
      <c r="E42" s="281"/>
      <c r="F42" s="120"/>
      <c r="G42" s="278"/>
      <c r="H42" s="388"/>
      <c r="I42" s="117"/>
      <c r="J42" s="389"/>
      <c r="K42" s="281"/>
      <c r="L42" s="120"/>
      <c r="M42" s="278"/>
      <c r="N42" s="388"/>
      <c r="O42" s="117"/>
      <c r="P42" s="389"/>
      <c r="Q42" s="281"/>
      <c r="R42" s="120"/>
      <c r="S42" s="278"/>
      <c r="T42" s="388"/>
      <c r="U42" s="117"/>
      <c r="V42" s="389"/>
      <c r="W42" s="281"/>
      <c r="X42" s="120"/>
      <c r="Y42" s="278"/>
      <c r="Z42" s="388"/>
      <c r="AA42" s="117"/>
      <c r="AB42" s="389"/>
      <c r="AC42" s="281"/>
      <c r="AD42" s="120"/>
      <c r="AE42" s="278"/>
      <c r="AF42" s="388"/>
      <c r="AG42" s="117"/>
      <c r="AH42" s="389"/>
      <c r="AI42" s="281"/>
      <c r="AJ42" s="120"/>
      <c r="AK42" s="278"/>
    </row>
    <row r="43" ht="15.75" customHeight="1">
      <c r="A43" s="390" t="s">
        <v>18</v>
      </c>
      <c r="B43" s="391"/>
      <c r="C43" s="127">
        <f>'Lista de precios'!C7</f>
        <v>1114.3125</v>
      </c>
      <c r="D43" s="128">
        <f t="shared" ref="D43:D70" si="2">B43*C43</f>
        <v>0</v>
      </c>
      <c r="E43" s="391"/>
      <c r="F43" s="127">
        <f>'Lista de precios'!C7</f>
        <v>1114.3125</v>
      </c>
      <c r="G43" s="128">
        <f t="shared" ref="G43:G70" si="3">F43*E43</f>
        <v>0</v>
      </c>
      <c r="H43" s="391"/>
      <c r="I43" s="127">
        <f>'Lista de precios'!E7</f>
        <v>1223.25</v>
      </c>
      <c r="J43" s="128">
        <f t="shared" ref="J43:J70" si="4">H43*I43</f>
        <v>0</v>
      </c>
      <c r="K43" s="392">
        <v>6.0</v>
      </c>
      <c r="L43" s="127">
        <v>919.8000000000001</v>
      </c>
      <c r="M43" s="128">
        <f t="shared" ref="M43:M70" si="5">L43*K43</f>
        <v>5518.8</v>
      </c>
      <c r="N43" s="392"/>
      <c r="O43" s="127">
        <f>'Lista de precios'!G7</f>
        <v>0</v>
      </c>
      <c r="P43" s="128">
        <f t="shared" ref="P43:P65" si="6">N43*O43</f>
        <v>0</v>
      </c>
      <c r="Q43" s="391"/>
      <c r="R43" s="127">
        <f>'Lista de precios'!G7</f>
        <v>0</v>
      </c>
      <c r="S43" s="128">
        <f t="shared" ref="S43:S65" si="7">R43*Q43</f>
        <v>0</v>
      </c>
      <c r="T43" s="391"/>
      <c r="U43" s="127">
        <f>'Lista de precios'!I7</f>
        <v>0</v>
      </c>
      <c r="V43" s="128">
        <f t="shared" ref="V43:V66" si="8">T43*U43</f>
        <v>0</v>
      </c>
      <c r="W43" s="392"/>
      <c r="X43" s="127">
        <f t="shared" ref="X43:X66" si="9">U43</f>
        <v>0</v>
      </c>
      <c r="Y43" s="128">
        <f t="shared" ref="Y43:Y66" si="10">X43*W43</f>
        <v>0</v>
      </c>
      <c r="Z43" s="391"/>
      <c r="AA43" s="127">
        <f>'Lista de precios'!K7</f>
        <v>0</v>
      </c>
      <c r="AB43" s="128">
        <f t="shared" ref="AB43:AB66" si="11">Z43*AA43</f>
        <v>0</v>
      </c>
      <c r="AC43" s="391"/>
      <c r="AD43" s="127">
        <f t="shared" ref="AD43:AD66" si="12">AA43</f>
        <v>0</v>
      </c>
      <c r="AE43" s="128">
        <f t="shared" ref="AE43:AE66" si="13">AD43*AC43</f>
        <v>0</v>
      </c>
      <c r="AF43" s="391"/>
      <c r="AG43" s="127">
        <f>'Lista de precios'!M7</f>
        <v>0</v>
      </c>
      <c r="AH43" s="128">
        <f t="shared" ref="AH43:AH66" si="14">AF43*AG43</f>
        <v>0</v>
      </c>
      <c r="AI43" s="391"/>
      <c r="AJ43" s="127">
        <f t="shared" ref="AJ43:AJ66" si="15">AG43</f>
        <v>0</v>
      </c>
      <c r="AK43" s="128">
        <f t="shared" ref="AK43:AK66" si="16">AJ43*AI43</f>
        <v>0</v>
      </c>
    </row>
    <row r="44" ht="15.75" customHeight="1">
      <c r="A44" s="390" t="s">
        <v>19</v>
      </c>
      <c r="B44" s="392"/>
      <c r="C44" s="127">
        <f>'Lista de precios'!C8</f>
        <v>1231.05</v>
      </c>
      <c r="D44" s="128">
        <f t="shared" si="2"/>
        <v>0</v>
      </c>
      <c r="E44" s="392">
        <v>3.0</v>
      </c>
      <c r="F44" s="127">
        <f>'Lista de precios'!C8</f>
        <v>1231.05</v>
      </c>
      <c r="G44" s="128">
        <f t="shared" si="3"/>
        <v>3693.15</v>
      </c>
      <c r="H44" s="392">
        <v>7.0</v>
      </c>
      <c r="I44" s="127">
        <f>'Lista de precios'!E8</f>
        <v>1351.4</v>
      </c>
      <c r="J44" s="128">
        <f t="shared" si="4"/>
        <v>9459.8</v>
      </c>
      <c r="K44" s="392">
        <v>3.0</v>
      </c>
      <c r="L44" s="127">
        <v>1016.16</v>
      </c>
      <c r="M44" s="128">
        <f t="shared" si="5"/>
        <v>3048.48</v>
      </c>
      <c r="N44" s="392"/>
      <c r="O44" s="127">
        <f>'Lista de precios'!G8</f>
        <v>0</v>
      </c>
      <c r="P44" s="128">
        <f t="shared" si="6"/>
        <v>0</v>
      </c>
      <c r="Q44" s="392"/>
      <c r="R44" s="127">
        <f>'Lista de precios'!G8</f>
        <v>0</v>
      </c>
      <c r="S44" s="128">
        <f t="shared" si="7"/>
        <v>0</v>
      </c>
      <c r="T44" s="392"/>
      <c r="U44" s="127">
        <f>'Lista de precios'!I8</f>
        <v>0</v>
      </c>
      <c r="V44" s="128">
        <f t="shared" si="8"/>
        <v>0</v>
      </c>
      <c r="W44" s="392"/>
      <c r="X44" s="127">
        <f t="shared" si="9"/>
        <v>0</v>
      </c>
      <c r="Y44" s="128">
        <f t="shared" si="10"/>
        <v>0</v>
      </c>
      <c r="Z44" s="392"/>
      <c r="AA44" s="127">
        <f>'Lista de precios'!K8</f>
        <v>0</v>
      </c>
      <c r="AB44" s="128">
        <f t="shared" si="11"/>
        <v>0</v>
      </c>
      <c r="AC44" s="392"/>
      <c r="AD44" s="127">
        <f t="shared" si="12"/>
        <v>0</v>
      </c>
      <c r="AE44" s="128">
        <f t="shared" si="13"/>
        <v>0</v>
      </c>
      <c r="AF44" s="392"/>
      <c r="AG44" s="127">
        <f>'Lista de precios'!M8</f>
        <v>0</v>
      </c>
      <c r="AH44" s="128">
        <f t="shared" si="14"/>
        <v>0</v>
      </c>
      <c r="AI44" s="392"/>
      <c r="AJ44" s="127">
        <f t="shared" si="15"/>
        <v>0</v>
      </c>
      <c r="AK44" s="128">
        <f t="shared" si="16"/>
        <v>0</v>
      </c>
    </row>
    <row r="45" ht="15.75" customHeight="1">
      <c r="A45" s="390" t="s">
        <v>20</v>
      </c>
      <c r="B45" s="392">
        <v>4.0</v>
      </c>
      <c r="C45" s="127">
        <f>'Lista de precios'!C9</f>
        <v>1273.5</v>
      </c>
      <c r="D45" s="128">
        <f t="shared" si="2"/>
        <v>5094</v>
      </c>
      <c r="E45" s="392">
        <v>7.0</v>
      </c>
      <c r="F45" s="127">
        <f>'Lista de precios'!C9</f>
        <v>1273.5</v>
      </c>
      <c r="G45" s="128">
        <f t="shared" si="3"/>
        <v>8914.5</v>
      </c>
      <c r="H45" s="392">
        <v>10.0</v>
      </c>
      <c r="I45" s="127">
        <f>'Lista de precios'!E9</f>
        <v>1398</v>
      </c>
      <c r="J45" s="128">
        <f t="shared" si="4"/>
        <v>13980</v>
      </c>
      <c r="K45" s="392"/>
      <c r="L45" s="127">
        <v>1051.2</v>
      </c>
      <c r="M45" s="128">
        <f t="shared" si="5"/>
        <v>0</v>
      </c>
      <c r="N45" s="392"/>
      <c r="O45" s="127">
        <f>'Lista de precios'!G9</f>
        <v>0</v>
      </c>
      <c r="P45" s="128">
        <f t="shared" si="6"/>
        <v>0</v>
      </c>
      <c r="Q45" s="392"/>
      <c r="R45" s="127">
        <f>'Lista de precios'!G9</f>
        <v>0</v>
      </c>
      <c r="S45" s="128">
        <f t="shared" si="7"/>
        <v>0</v>
      </c>
      <c r="T45" s="392"/>
      <c r="U45" s="127">
        <f>'Lista de precios'!I9</f>
        <v>0</v>
      </c>
      <c r="V45" s="128">
        <f t="shared" si="8"/>
        <v>0</v>
      </c>
      <c r="W45" s="391"/>
      <c r="X45" s="127">
        <f t="shared" si="9"/>
        <v>0</v>
      </c>
      <c r="Y45" s="128">
        <f t="shared" si="10"/>
        <v>0</v>
      </c>
      <c r="Z45" s="392"/>
      <c r="AA45" s="127">
        <f>'Lista de precios'!K9</f>
        <v>0</v>
      </c>
      <c r="AB45" s="128">
        <f t="shared" si="11"/>
        <v>0</v>
      </c>
      <c r="AC45" s="392"/>
      <c r="AD45" s="127">
        <f t="shared" si="12"/>
        <v>0</v>
      </c>
      <c r="AE45" s="128">
        <f t="shared" si="13"/>
        <v>0</v>
      </c>
      <c r="AF45" s="392"/>
      <c r="AG45" s="127">
        <f>'Lista de precios'!M9</f>
        <v>0</v>
      </c>
      <c r="AH45" s="128">
        <f t="shared" si="14"/>
        <v>0</v>
      </c>
      <c r="AI45" s="392"/>
      <c r="AJ45" s="127">
        <f t="shared" si="15"/>
        <v>0</v>
      </c>
      <c r="AK45" s="128">
        <f t="shared" si="16"/>
        <v>0</v>
      </c>
    </row>
    <row r="46" ht="15.75" customHeight="1">
      <c r="A46" s="390" t="s">
        <v>21</v>
      </c>
      <c r="B46" s="391"/>
      <c r="C46" s="127">
        <f>'Lista de precios'!C10</f>
        <v>4775.625</v>
      </c>
      <c r="D46" s="128">
        <f t="shared" si="2"/>
        <v>0</v>
      </c>
      <c r="E46" s="391"/>
      <c r="F46" s="127">
        <f>'Lista de precios'!C10</f>
        <v>4775.625</v>
      </c>
      <c r="G46" s="128">
        <f t="shared" si="3"/>
        <v>0</v>
      </c>
      <c r="H46" s="391"/>
      <c r="I46" s="127">
        <f>'Lista de precios'!E10</f>
        <v>5242.5</v>
      </c>
      <c r="J46" s="128">
        <f t="shared" si="4"/>
        <v>0</v>
      </c>
      <c r="K46" s="391"/>
      <c r="L46" s="127">
        <v>3942.0</v>
      </c>
      <c r="M46" s="128">
        <f t="shared" si="5"/>
        <v>0</v>
      </c>
      <c r="N46" s="391"/>
      <c r="O46" s="127">
        <f>'Lista de precios'!G10</f>
        <v>0</v>
      </c>
      <c r="P46" s="128">
        <f t="shared" si="6"/>
        <v>0</v>
      </c>
      <c r="Q46" s="391"/>
      <c r="R46" s="127">
        <f>'Lista de precios'!G10</f>
        <v>0</v>
      </c>
      <c r="S46" s="128">
        <f t="shared" si="7"/>
        <v>0</v>
      </c>
      <c r="T46" s="391"/>
      <c r="U46" s="127">
        <f>'Lista de precios'!I10</f>
        <v>0</v>
      </c>
      <c r="V46" s="128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precios'!K10</f>
        <v>0</v>
      </c>
      <c r="AB46" s="128">
        <f t="shared" si="11"/>
        <v>0</v>
      </c>
      <c r="AC46" s="392"/>
      <c r="AD46" s="127">
        <f t="shared" si="12"/>
        <v>0</v>
      </c>
      <c r="AE46" s="128">
        <f t="shared" si="13"/>
        <v>0</v>
      </c>
      <c r="AF46" s="391"/>
      <c r="AG46" s="127">
        <f>'Lista de precios'!M10</f>
        <v>0</v>
      </c>
      <c r="AH46" s="128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22</v>
      </c>
      <c r="B47" s="391"/>
      <c r="C47" s="127">
        <f>'Lista de precios'!C11</f>
        <v>4775.625</v>
      </c>
      <c r="D47" s="137">
        <f t="shared" si="2"/>
        <v>0</v>
      </c>
      <c r="E47" s="391"/>
      <c r="F47" s="127">
        <f>'Lista de precios'!C11</f>
        <v>4775.625</v>
      </c>
      <c r="G47" s="128">
        <f t="shared" si="3"/>
        <v>0</v>
      </c>
      <c r="H47" s="392"/>
      <c r="I47" s="127">
        <f>'Lista de precios'!E11</f>
        <v>5242.5</v>
      </c>
      <c r="J47" s="137">
        <f t="shared" si="4"/>
        <v>0</v>
      </c>
      <c r="K47" s="392"/>
      <c r="L47" s="127">
        <v>3942.0</v>
      </c>
      <c r="M47" s="128">
        <f t="shared" si="5"/>
        <v>0</v>
      </c>
      <c r="N47" s="392"/>
      <c r="O47" s="127">
        <f>'Lista de precios'!G11</f>
        <v>0</v>
      </c>
      <c r="P47" s="137">
        <f t="shared" si="6"/>
        <v>0</v>
      </c>
      <c r="Q47" s="391"/>
      <c r="R47" s="127">
        <f>'Lista de precios'!G11</f>
        <v>0</v>
      </c>
      <c r="S47" s="128">
        <f t="shared" si="7"/>
        <v>0</v>
      </c>
      <c r="T47" s="391"/>
      <c r="U47" s="127">
        <f>'Lista de precios'!I11</f>
        <v>0</v>
      </c>
      <c r="V47" s="137">
        <f t="shared" si="8"/>
        <v>0</v>
      </c>
      <c r="W47" s="391"/>
      <c r="X47" s="127">
        <f t="shared" si="9"/>
        <v>0</v>
      </c>
      <c r="Y47" s="128">
        <f t="shared" si="10"/>
        <v>0</v>
      </c>
      <c r="Z47" s="391"/>
      <c r="AA47" s="127">
        <f>'Lista de precios'!K11</f>
        <v>0</v>
      </c>
      <c r="AB47" s="137">
        <f t="shared" si="11"/>
        <v>0</v>
      </c>
      <c r="AC47" s="391"/>
      <c r="AD47" s="127">
        <f t="shared" si="12"/>
        <v>0</v>
      </c>
      <c r="AE47" s="128">
        <f t="shared" si="13"/>
        <v>0</v>
      </c>
      <c r="AF47" s="391"/>
      <c r="AG47" s="127">
        <f>'Lista de precios'!M11</f>
        <v>0</v>
      </c>
      <c r="AH47" s="137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23</v>
      </c>
      <c r="B48" s="391"/>
      <c r="C48" s="127">
        <f>'Lista de precios'!C12</f>
        <v>4987.875</v>
      </c>
      <c r="D48" s="137">
        <f t="shared" si="2"/>
        <v>0</v>
      </c>
      <c r="E48" s="392"/>
      <c r="F48" s="127">
        <f>'Lista de precios'!C12</f>
        <v>4987.875</v>
      </c>
      <c r="G48" s="128">
        <f t="shared" si="3"/>
        <v>0</v>
      </c>
      <c r="H48" s="391"/>
      <c r="I48" s="127">
        <f>'Lista de precios'!E12</f>
        <v>5475.5</v>
      </c>
      <c r="J48" s="137">
        <f t="shared" si="4"/>
        <v>0</v>
      </c>
      <c r="K48" s="391"/>
      <c r="L48" s="127">
        <v>4117.2</v>
      </c>
      <c r="M48" s="128">
        <f t="shared" si="5"/>
        <v>0</v>
      </c>
      <c r="N48" s="392"/>
      <c r="O48" s="127">
        <f>'Lista de precios'!G12</f>
        <v>0</v>
      </c>
      <c r="P48" s="137">
        <f t="shared" si="6"/>
        <v>0</v>
      </c>
      <c r="Q48" s="392"/>
      <c r="R48" s="127">
        <f>'Lista de precios'!G12</f>
        <v>0</v>
      </c>
      <c r="S48" s="128">
        <f t="shared" si="7"/>
        <v>0</v>
      </c>
      <c r="T48" s="391"/>
      <c r="U48" s="127">
        <f>'Lista de precios'!I12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1"/>
      <c r="AA48" s="127">
        <f>'Lista de precios'!K12</f>
        <v>0</v>
      </c>
      <c r="AB48" s="137">
        <f t="shared" si="11"/>
        <v>0</v>
      </c>
      <c r="AC48" s="392"/>
      <c r="AD48" s="127">
        <f t="shared" si="12"/>
        <v>0</v>
      </c>
      <c r="AE48" s="128">
        <f t="shared" si="13"/>
        <v>0</v>
      </c>
      <c r="AF48" s="392"/>
      <c r="AG48" s="127">
        <f>'Lista de precios'!M12</f>
        <v>0</v>
      </c>
      <c r="AH48" s="137">
        <f t="shared" si="14"/>
        <v>0</v>
      </c>
      <c r="AI48" s="392"/>
      <c r="AJ48" s="127">
        <f t="shared" si="15"/>
        <v>0</v>
      </c>
      <c r="AK48" s="128">
        <f t="shared" si="16"/>
        <v>0</v>
      </c>
    </row>
    <row r="49" ht="15.75" customHeight="1">
      <c r="A49" s="390" t="s">
        <v>24</v>
      </c>
      <c r="B49" s="391"/>
      <c r="C49" s="127">
        <f>'Lista de precios'!C13</f>
        <v>477.5625</v>
      </c>
      <c r="D49" s="137">
        <f t="shared" si="2"/>
        <v>0</v>
      </c>
      <c r="E49" s="392"/>
      <c r="F49" s="127">
        <f>'Lista de precios'!C13</f>
        <v>477.5625</v>
      </c>
      <c r="G49" s="128">
        <f t="shared" si="3"/>
        <v>0</v>
      </c>
      <c r="H49" s="392"/>
      <c r="I49" s="127">
        <f>'Lista de precios'!E13</f>
        <v>524.25</v>
      </c>
      <c r="J49" s="137">
        <f t="shared" si="4"/>
        <v>0</v>
      </c>
      <c r="K49" s="392"/>
      <c r="L49" s="127">
        <v>394.2</v>
      </c>
      <c r="M49" s="128">
        <f t="shared" si="5"/>
        <v>0</v>
      </c>
      <c r="N49" s="392"/>
      <c r="O49" s="127">
        <f>'Lista de precios'!G13</f>
        <v>0</v>
      </c>
      <c r="P49" s="137">
        <f t="shared" si="6"/>
        <v>0</v>
      </c>
      <c r="Q49" s="392"/>
      <c r="R49" s="127">
        <f>'Lista de precios'!G13</f>
        <v>0</v>
      </c>
      <c r="S49" s="128">
        <f t="shared" si="7"/>
        <v>0</v>
      </c>
      <c r="T49" s="391"/>
      <c r="U49" s="127">
        <f>'Lista de precios'!I13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precios'!K13</f>
        <v>0</v>
      </c>
      <c r="AB49" s="137">
        <f t="shared" si="11"/>
        <v>0</v>
      </c>
      <c r="AC49" s="391"/>
      <c r="AD49" s="127">
        <f t="shared" si="12"/>
        <v>0</v>
      </c>
      <c r="AE49" s="128">
        <f t="shared" si="13"/>
        <v>0</v>
      </c>
      <c r="AF49" s="391"/>
      <c r="AG49" s="127">
        <f>'Lista de precios'!M13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25</v>
      </c>
      <c r="B50" s="392"/>
      <c r="C50" s="127">
        <f>'Lista de precios'!C14</f>
        <v>742.875</v>
      </c>
      <c r="D50" s="137">
        <f t="shared" si="2"/>
        <v>0</v>
      </c>
      <c r="E50" s="391"/>
      <c r="F50" s="127">
        <f>'Lista de precios'!C14</f>
        <v>742.875</v>
      </c>
      <c r="G50" s="128">
        <f t="shared" si="3"/>
        <v>0</v>
      </c>
      <c r="H50" s="391"/>
      <c r="I50" s="127">
        <f>'Lista de precios'!E14</f>
        <v>815.5</v>
      </c>
      <c r="J50" s="137">
        <f t="shared" si="4"/>
        <v>0</v>
      </c>
      <c r="K50" s="392"/>
      <c r="L50" s="127">
        <v>613.1999999999999</v>
      </c>
      <c r="M50" s="128">
        <f t="shared" si="5"/>
        <v>0</v>
      </c>
      <c r="N50" s="391"/>
      <c r="O50" s="127">
        <f>'Lista de precios'!G14</f>
        <v>0</v>
      </c>
      <c r="P50" s="137">
        <f t="shared" si="6"/>
        <v>0</v>
      </c>
      <c r="Q50" s="392"/>
      <c r="R50" s="127">
        <f>'Lista de precios'!G14</f>
        <v>0</v>
      </c>
      <c r="S50" s="128">
        <f t="shared" si="7"/>
        <v>0</v>
      </c>
      <c r="T50" s="392"/>
      <c r="U50" s="127">
        <f>'Lista de precios'!I14</f>
        <v>0</v>
      </c>
      <c r="V50" s="137">
        <f t="shared" si="8"/>
        <v>0</v>
      </c>
      <c r="W50" s="391"/>
      <c r="X50" s="127">
        <f t="shared" si="9"/>
        <v>0</v>
      </c>
      <c r="Y50" s="128">
        <f t="shared" si="10"/>
        <v>0</v>
      </c>
      <c r="Z50" s="391"/>
      <c r="AA50" s="127">
        <f>'Lista de precios'!K14</f>
        <v>0</v>
      </c>
      <c r="AB50" s="137">
        <f t="shared" si="11"/>
        <v>0</v>
      </c>
      <c r="AC50" s="391"/>
      <c r="AD50" s="127">
        <f t="shared" si="12"/>
        <v>0</v>
      </c>
      <c r="AE50" s="128">
        <f t="shared" si="13"/>
        <v>0</v>
      </c>
      <c r="AF50" s="391"/>
      <c r="AG50" s="127">
        <f>'Lista de precios'!M14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26</v>
      </c>
      <c r="B51" s="391"/>
      <c r="C51" s="127">
        <f>'Lista de precios'!C15</f>
        <v>2207.4</v>
      </c>
      <c r="D51" s="137">
        <f t="shared" si="2"/>
        <v>0</v>
      </c>
      <c r="E51" s="391"/>
      <c r="F51" s="127">
        <f>'Lista de precios'!C15</f>
        <v>2207.4</v>
      </c>
      <c r="G51" s="128">
        <f t="shared" si="3"/>
        <v>0</v>
      </c>
      <c r="H51" s="391"/>
      <c r="I51" s="127">
        <f>'Lista de precios'!E15</f>
        <v>2423.2</v>
      </c>
      <c r="J51" s="137">
        <f t="shared" si="4"/>
        <v>0</v>
      </c>
      <c r="K51" s="391"/>
      <c r="L51" s="127">
        <v>1822.0800000000002</v>
      </c>
      <c r="M51" s="128">
        <f t="shared" si="5"/>
        <v>0</v>
      </c>
      <c r="N51" s="391"/>
      <c r="O51" s="127">
        <f>'Lista de precios'!G15</f>
        <v>0</v>
      </c>
      <c r="P51" s="137">
        <f t="shared" si="6"/>
        <v>0</v>
      </c>
      <c r="Q51" s="391"/>
      <c r="R51" s="127">
        <f>'Lista de precios'!G15</f>
        <v>0</v>
      </c>
      <c r="S51" s="128">
        <f t="shared" si="7"/>
        <v>0</v>
      </c>
      <c r="T51" s="391"/>
      <c r="U51" s="127">
        <f>'Lista de precios'!I15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precios'!K15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precios'!M15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27</v>
      </c>
      <c r="B52" s="391"/>
      <c r="C52" s="127">
        <f>'Lista de precios'!C16</f>
        <v>4733.175</v>
      </c>
      <c r="D52" s="137">
        <f t="shared" si="2"/>
        <v>0</v>
      </c>
      <c r="E52" s="391"/>
      <c r="F52" s="127">
        <f>'Lista de precios'!C16</f>
        <v>4733.175</v>
      </c>
      <c r="G52" s="128">
        <f t="shared" si="3"/>
        <v>0</v>
      </c>
      <c r="H52" s="391"/>
      <c r="I52" s="127">
        <f>'Lista de precios'!E16</f>
        <v>5195.9</v>
      </c>
      <c r="J52" s="137">
        <f t="shared" si="4"/>
        <v>0</v>
      </c>
      <c r="K52" s="391"/>
      <c r="L52" s="127">
        <v>3906.96</v>
      </c>
      <c r="M52" s="128">
        <f t="shared" si="5"/>
        <v>0</v>
      </c>
      <c r="N52" s="391"/>
      <c r="O52" s="127">
        <f>'Lista de precios'!G16</f>
        <v>0</v>
      </c>
      <c r="P52" s="137">
        <f t="shared" si="6"/>
        <v>0</v>
      </c>
      <c r="Q52" s="391"/>
      <c r="R52" s="127">
        <f>'Lista de precios'!G16</f>
        <v>0</v>
      </c>
      <c r="S52" s="128">
        <f t="shared" si="7"/>
        <v>0</v>
      </c>
      <c r="T52" s="391"/>
      <c r="U52" s="127">
        <f>'Lista de precios'!I16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precios'!K16</f>
        <v>0</v>
      </c>
      <c r="AB52" s="137">
        <f t="shared" si="11"/>
        <v>0</v>
      </c>
      <c r="AC52" s="391"/>
      <c r="AD52" s="127">
        <f t="shared" si="12"/>
        <v>0</v>
      </c>
      <c r="AE52" s="128">
        <f t="shared" si="13"/>
        <v>0</v>
      </c>
      <c r="AF52" s="391"/>
      <c r="AG52" s="127">
        <f>'Lista de precios'!M16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28</v>
      </c>
      <c r="B53" s="391"/>
      <c r="C53" s="127">
        <f>'Lista de precios'!C17</f>
        <v>742.875</v>
      </c>
      <c r="D53" s="137">
        <f t="shared" si="2"/>
        <v>0</v>
      </c>
      <c r="E53" s="391"/>
      <c r="F53" s="127">
        <f>'Lista de precios'!C17</f>
        <v>742.875</v>
      </c>
      <c r="G53" s="128">
        <f t="shared" si="3"/>
        <v>0</v>
      </c>
      <c r="H53" s="392">
        <v>1.0</v>
      </c>
      <c r="I53" s="127">
        <f>'Lista de precios'!E17</f>
        <v>815.5</v>
      </c>
      <c r="J53" s="137">
        <f t="shared" si="4"/>
        <v>815.5</v>
      </c>
      <c r="K53" s="392"/>
      <c r="L53" s="127">
        <v>613.1999999999999</v>
      </c>
      <c r="M53" s="128">
        <f t="shared" si="5"/>
        <v>0</v>
      </c>
      <c r="N53" s="391"/>
      <c r="O53" s="127">
        <f>'Lista de precios'!G17</f>
        <v>0</v>
      </c>
      <c r="P53" s="137">
        <f t="shared" si="6"/>
        <v>0</v>
      </c>
      <c r="Q53" s="391"/>
      <c r="R53" s="127">
        <f>'Lista de precios'!G17</f>
        <v>0</v>
      </c>
      <c r="S53" s="128">
        <f t="shared" si="7"/>
        <v>0</v>
      </c>
      <c r="T53" s="391"/>
      <c r="U53" s="127">
        <f>'Lista de precios'!I17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precios'!K17</f>
        <v>0</v>
      </c>
      <c r="AB53" s="137">
        <f t="shared" si="11"/>
        <v>0</v>
      </c>
      <c r="AC53" s="392"/>
      <c r="AD53" s="127">
        <f t="shared" si="12"/>
        <v>0</v>
      </c>
      <c r="AE53" s="128">
        <f t="shared" si="13"/>
        <v>0</v>
      </c>
      <c r="AF53" s="391"/>
      <c r="AG53" s="127">
        <f>'Lista de precios'!M17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29</v>
      </c>
      <c r="B54" s="391"/>
      <c r="C54" s="127">
        <f>'Lista de precios'!C18</f>
        <v>3289.875</v>
      </c>
      <c r="D54" s="137">
        <f t="shared" si="2"/>
        <v>0</v>
      </c>
      <c r="E54" s="392"/>
      <c r="F54" s="127">
        <f>'Lista de precios'!C18</f>
        <v>3289.875</v>
      </c>
      <c r="G54" s="128">
        <f t="shared" si="3"/>
        <v>0</v>
      </c>
      <c r="H54" s="392">
        <v>2.0</v>
      </c>
      <c r="I54" s="127">
        <f>'Lista de precios'!E18</f>
        <v>3611.5</v>
      </c>
      <c r="J54" s="137">
        <f t="shared" si="4"/>
        <v>7223</v>
      </c>
      <c r="K54" s="392">
        <v>2.0</v>
      </c>
      <c r="L54" s="127">
        <v>2715.6</v>
      </c>
      <c r="M54" s="128">
        <f t="shared" si="5"/>
        <v>5431.2</v>
      </c>
      <c r="N54" s="391"/>
      <c r="O54" s="127">
        <f>'Lista de precios'!G18</f>
        <v>0</v>
      </c>
      <c r="P54" s="137">
        <f t="shared" si="6"/>
        <v>0</v>
      </c>
      <c r="Q54" s="392"/>
      <c r="R54" s="127">
        <f>'Lista de precios'!G18</f>
        <v>0</v>
      </c>
      <c r="S54" s="128">
        <f t="shared" si="7"/>
        <v>0</v>
      </c>
      <c r="T54" s="391"/>
      <c r="U54" s="127">
        <f>'Lista de precios'!I18</f>
        <v>0</v>
      </c>
      <c r="V54" s="137">
        <f t="shared" si="8"/>
        <v>0</v>
      </c>
      <c r="W54" s="392"/>
      <c r="X54" s="127">
        <f t="shared" si="9"/>
        <v>0</v>
      </c>
      <c r="Y54" s="128">
        <f t="shared" si="10"/>
        <v>0</v>
      </c>
      <c r="Z54" s="392"/>
      <c r="AA54" s="127">
        <f>'Lista de precios'!K18</f>
        <v>0</v>
      </c>
      <c r="AB54" s="137">
        <f t="shared" si="11"/>
        <v>0</v>
      </c>
      <c r="AC54" s="392"/>
      <c r="AD54" s="127">
        <f t="shared" si="12"/>
        <v>0</v>
      </c>
      <c r="AE54" s="128">
        <f t="shared" si="13"/>
        <v>0</v>
      </c>
      <c r="AF54" s="391"/>
      <c r="AG54" s="127">
        <f>'Lista de precios'!M18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30</v>
      </c>
      <c r="B55" s="392"/>
      <c r="C55" s="127">
        <f>'Lista de precios'!C19</f>
        <v>530.625</v>
      </c>
      <c r="D55" s="137">
        <f t="shared" si="2"/>
        <v>0</v>
      </c>
      <c r="E55" s="392"/>
      <c r="F55" s="127">
        <f>'Lista de precios'!C19</f>
        <v>530.625</v>
      </c>
      <c r="G55" s="128">
        <f t="shared" si="3"/>
        <v>0</v>
      </c>
      <c r="H55" s="391"/>
      <c r="I55" s="127">
        <f>'Lista de precios'!E19</f>
        <v>582.5</v>
      </c>
      <c r="J55" s="137">
        <f t="shared" si="4"/>
        <v>0</v>
      </c>
      <c r="K55" s="392">
        <v>75.0</v>
      </c>
      <c r="L55" s="127">
        <v>438.0</v>
      </c>
      <c r="M55" s="128">
        <f t="shared" si="5"/>
        <v>32850</v>
      </c>
      <c r="N55" s="392"/>
      <c r="O55" s="127">
        <f>'Lista de precios'!G19</f>
        <v>0</v>
      </c>
      <c r="P55" s="137">
        <f t="shared" si="6"/>
        <v>0</v>
      </c>
      <c r="Q55" s="392"/>
      <c r="R55" s="127">
        <f>'Lista de precios'!G19</f>
        <v>0</v>
      </c>
      <c r="S55" s="128">
        <f t="shared" si="7"/>
        <v>0</v>
      </c>
      <c r="T55" s="391"/>
      <c r="U55" s="127">
        <f>'Lista de precios'!I19</f>
        <v>0</v>
      </c>
      <c r="V55" s="137">
        <f t="shared" si="8"/>
        <v>0</v>
      </c>
      <c r="W55" s="392"/>
      <c r="X55" s="127">
        <f t="shared" si="9"/>
        <v>0</v>
      </c>
      <c r="Y55" s="128">
        <f t="shared" si="10"/>
        <v>0</v>
      </c>
      <c r="Z55" s="391"/>
      <c r="AA55" s="127">
        <f>'Lista de precios'!K19</f>
        <v>0</v>
      </c>
      <c r="AB55" s="137">
        <f t="shared" si="11"/>
        <v>0</v>
      </c>
      <c r="AC55" s="392"/>
      <c r="AD55" s="127">
        <f t="shared" si="12"/>
        <v>0</v>
      </c>
      <c r="AE55" s="128">
        <f t="shared" si="13"/>
        <v>0</v>
      </c>
      <c r="AF55" s="391"/>
      <c r="AG55" s="127">
        <f>'Lista de precios'!M19</f>
        <v>0</v>
      </c>
      <c r="AH55" s="137">
        <f t="shared" si="14"/>
        <v>0</v>
      </c>
      <c r="AI55" s="392"/>
      <c r="AJ55" s="127">
        <f t="shared" si="15"/>
        <v>0</v>
      </c>
      <c r="AK55" s="128">
        <f t="shared" si="16"/>
        <v>0</v>
      </c>
    </row>
    <row r="56" ht="15.75" customHeight="1">
      <c r="A56" s="390" t="s">
        <v>31</v>
      </c>
      <c r="B56" s="391"/>
      <c r="C56" s="127">
        <f>'Lista de precios'!C20</f>
        <v>647.3625</v>
      </c>
      <c r="D56" s="137">
        <f t="shared" si="2"/>
        <v>0</v>
      </c>
      <c r="E56" s="391"/>
      <c r="F56" s="127">
        <f>'Lista de precios'!C20</f>
        <v>647.3625</v>
      </c>
      <c r="G56" s="128">
        <f t="shared" si="3"/>
        <v>0</v>
      </c>
      <c r="H56" s="392">
        <v>2.0</v>
      </c>
      <c r="I56" s="127">
        <f>'Lista de precios'!E20</f>
        <v>710.65</v>
      </c>
      <c r="J56" s="137">
        <f t="shared" si="4"/>
        <v>1421.3</v>
      </c>
      <c r="K56" s="391"/>
      <c r="L56" s="127">
        <v>534.36</v>
      </c>
      <c r="M56" s="128">
        <f t="shared" si="5"/>
        <v>0</v>
      </c>
      <c r="N56" s="391"/>
      <c r="O56" s="127">
        <f>'Lista de precios'!G20</f>
        <v>0</v>
      </c>
      <c r="P56" s="137">
        <f t="shared" si="6"/>
        <v>0</v>
      </c>
      <c r="Q56" s="391"/>
      <c r="R56" s="127">
        <f>'Lista de precios'!G20</f>
        <v>0</v>
      </c>
      <c r="S56" s="128">
        <f t="shared" si="7"/>
        <v>0</v>
      </c>
      <c r="T56" s="391"/>
      <c r="U56" s="127">
        <f>'Lista de precios'!I20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1"/>
      <c r="AA56" s="127">
        <f>'Lista de precios'!K20</f>
        <v>0</v>
      </c>
      <c r="AB56" s="137">
        <f t="shared" si="11"/>
        <v>0</v>
      </c>
      <c r="AC56" s="392"/>
      <c r="AD56" s="127">
        <f t="shared" si="12"/>
        <v>0</v>
      </c>
      <c r="AE56" s="128">
        <f t="shared" si="13"/>
        <v>0</v>
      </c>
      <c r="AF56" s="391"/>
      <c r="AG56" s="127">
        <f>'Lista de precios'!M20</f>
        <v>0</v>
      </c>
      <c r="AH56" s="137">
        <f t="shared" si="14"/>
        <v>0</v>
      </c>
      <c r="AI56" s="391"/>
      <c r="AJ56" s="127">
        <f t="shared" si="15"/>
        <v>0</v>
      </c>
      <c r="AK56" s="128">
        <f t="shared" si="16"/>
        <v>0</v>
      </c>
    </row>
    <row r="57" ht="15.75" customHeight="1">
      <c r="A57" s="390" t="s">
        <v>32</v>
      </c>
      <c r="B57" s="392">
        <v>1.0</v>
      </c>
      <c r="C57" s="127">
        <f>'Lista de precios'!C21</f>
        <v>4775.625</v>
      </c>
      <c r="D57" s="137">
        <f t="shared" si="2"/>
        <v>4775.625</v>
      </c>
      <c r="E57" s="392">
        <v>1.0</v>
      </c>
      <c r="F57" s="127">
        <f>'Lista de precios'!C21</f>
        <v>4775.625</v>
      </c>
      <c r="G57" s="128">
        <f t="shared" si="3"/>
        <v>4775.625</v>
      </c>
      <c r="H57" s="392">
        <v>3.0</v>
      </c>
      <c r="I57" s="127">
        <f>'Lista de precios'!E21</f>
        <v>5242.5</v>
      </c>
      <c r="J57" s="137">
        <f t="shared" si="4"/>
        <v>15727.5</v>
      </c>
      <c r="K57" s="392">
        <v>1.0</v>
      </c>
      <c r="L57" s="127">
        <v>3942.0</v>
      </c>
      <c r="M57" s="128">
        <f t="shared" si="5"/>
        <v>3942</v>
      </c>
      <c r="N57" s="392"/>
      <c r="O57" s="127">
        <f>'Lista de precios'!G21</f>
        <v>0</v>
      </c>
      <c r="P57" s="137">
        <f t="shared" si="6"/>
        <v>0</v>
      </c>
      <c r="Q57" s="392"/>
      <c r="R57" s="127">
        <f>'Lista de precios'!G21</f>
        <v>0</v>
      </c>
      <c r="S57" s="128">
        <f t="shared" si="7"/>
        <v>0</v>
      </c>
      <c r="T57" s="392"/>
      <c r="U57" s="127">
        <f>'Lista de precios'!I21</f>
        <v>0</v>
      </c>
      <c r="V57" s="137">
        <f t="shared" si="8"/>
        <v>0</v>
      </c>
      <c r="W57" s="392"/>
      <c r="X57" s="127">
        <f t="shared" si="9"/>
        <v>0</v>
      </c>
      <c r="Y57" s="128">
        <f t="shared" si="10"/>
        <v>0</v>
      </c>
      <c r="Z57" s="392"/>
      <c r="AA57" s="127">
        <f>'Lista de precios'!K21</f>
        <v>0</v>
      </c>
      <c r="AB57" s="137">
        <f t="shared" si="11"/>
        <v>0</v>
      </c>
      <c r="AC57" s="392"/>
      <c r="AD57" s="127">
        <f t="shared" si="12"/>
        <v>0</v>
      </c>
      <c r="AE57" s="128">
        <f t="shared" si="13"/>
        <v>0</v>
      </c>
      <c r="AF57" s="392"/>
      <c r="AG57" s="127">
        <f>'Lista de precios'!M21</f>
        <v>0</v>
      </c>
      <c r="AH57" s="137">
        <f t="shared" si="14"/>
        <v>0</v>
      </c>
      <c r="AI57" s="392"/>
      <c r="AJ57" s="127">
        <f t="shared" si="15"/>
        <v>0</v>
      </c>
      <c r="AK57" s="128">
        <f t="shared" si="16"/>
        <v>0</v>
      </c>
    </row>
    <row r="58" ht="15.75" customHeight="1">
      <c r="A58" s="390" t="s">
        <v>33</v>
      </c>
      <c r="B58" s="392">
        <v>1.0</v>
      </c>
      <c r="C58" s="127">
        <f>'Lista de precios'!C22</f>
        <v>4775.625</v>
      </c>
      <c r="D58" s="137">
        <f t="shared" si="2"/>
        <v>4775.625</v>
      </c>
      <c r="E58" s="392">
        <v>1.0</v>
      </c>
      <c r="F58" s="127">
        <f>'Lista de precios'!C22</f>
        <v>4775.625</v>
      </c>
      <c r="G58" s="128">
        <f t="shared" si="3"/>
        <v>4775.625</v>
      </c>
      <c r="H58" s="392">
        <v>3.0</v>
      </c>
      <c r="I58" s="127">
        <f>'Lista de precios'!E22</f>
        <v>5242.5</v>
      </c>
      <c r="J58" s="137">
        <f t="shared" si="4"/>
        <v>15727.5</v>
      </c>
      <c r="K58" s="392">
        <v>1.0</v>
      </c>
      <c r="L58" s="127">
        <v>3942.0</v>
      </c>
      <c r="M58" s="128">
        <f t="shared" si="5"/>
        <v>3942</v>
      </c>
      <c r="N58" s="392"/>
      <c r="O58" s="127">
        <f>'Lista de precios'!G22</f>
        <v>0</v>
      </c>
      <c r="P58" s="137">
        <f t="shared" si="6"/>
        <v>0</v>
      </c>
      <c r="Q58" s="392"/>
      <c r="R58" s="127">
        <f>'Lista de precios'!G22</f>
        <v>0</v>
      </c>
      <c r="S58" s="128">
        <f t="shared" si="7"/>
        <v>0</v>
      </c>
      <c r="T58" s="392"/>
      <c r="U58" s="127">
        <f>'Lista de precios'!I22</f>
        <v>0</v>
      </c>
      <c r="V58" s="137">
        <f t="shared" si="8"/>
        <v>0</v>
      </c>
      <c r="W58" s="392"/>
      <c r="X58" s="127">
        <f t="shared" si="9"/>
        <v>0</v>
      </c>
      <c r="Y58" s="128">
        <f t="shared" si="10"/>
        <v>0</v>
      </c>
      <c r="Z58" s="392"/>
      <c r="AA58" s="127">
        <f>'Lista de precios'!K22</f>
        <v>0</v>
      </c>
      <c r="AB58" s="137">
        <f t="shared" si="11"/>
        <v>0</v>
      </c>
      <c r="AC58" s="392"/>
      <c r="AD58" s="127">
        <f t="shared" si="12"/>
        <v>0</v>
      </c>
      <c r="AE58" s="128">
        <f t="shared" si="13"/>
        <v>0</v>
      </c>
      <c r="AF58" s="392"/>
      <c r="AG58" s="127">
        <f>'Lista de precios'!M22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34</v>
      </c>
      <c r="B59" s="391"/>
      <c r="C59" s="127">
        <f>'Lista de precios'!C23</f>
        <v>4775.625</v>
      </c>
      <c r="D59" s="137">
        <f t="shared" si="2"/>
        <v>0</v>
      </c>
      <c r="E59" s="391"/>
      <c r="F59" s="127">
        <f>'Lista de precios'!C23</f>
        <v>4775.625</v>
      </c>
      <c r="G59" s="128">
        <f t="shared" si="3"/>
        <v>0</v>
      </c>
      <c r="H59" s="391"/>
      <c r="I59" s="127">
        <f>'Lista de precios'!E23</f>
        <v>5242.5</v>
      </c>
      <c r="J59" s="137">
        <f t="shared" si="4"/>
        <v>0</v>
      </c>
      <c r="K59" s="391"/>
      <c r="L59" s="127">
        <v>3942.0</v>
      </c>
      <c r="M59" s="128">
        <f t="shared" si="5"/>
        <v>0</v>
      </c>
      <c r="N59" s="391"/>
      <c r="O59" s="127">
        <f>'Lista de precios'!G23</f>
        <v>0</v>
      </c>
      <c r="P59" s="137">
        <f t="shared" si="6"/>
        <v>0</v>
      </c>
      <c r="Q59" s="391"/>
      <c r="R59" s="127">
        <f>'Lista de precios'!G23</f>
        <v>0</v>
      </c>
      <c r="S59" s="128">
        <f t="shared" si="7"/>
        <v>0</v>
      </c>
      <c r="T59" s="391"/>
      <c r="U59" s="127">
        <f>'Lista de precios'!I23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precios'!K23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precios'!M23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35</v>
      </c>
      <c r="B60" s="391"/>
      <c r="C60" s="127">
        <f>'Lista de precios'!C24</f>
        <v>4775.625</v>
      </c>
      <c r="D60" s="137">
        <f t="shared" si="2"/>
        <v>0</v>
      </c>
      <c r="E60" s="391"/>
      <c r="F60" s="127">
        <f>'Lista de precios'!C24</f>
        <v>4775.625</v>
      </c>
      <c r="G60" s="128">
        <f t="shared" si="3"/>
        <v>0</v>
      </c>
      <c r="H60" s="391"/>
      <c r="I60" s="127">
        <f>'Lista de precios'!E24</f>
        <v>5242.5</v>
      </c>
      <c r="J60" s="137">
        <f t="shared" si="4"/>
        <v>0</v>
      </c>
      <c r="K60" s="391"/>
      <c r="L60" s="127">
        <v>3942.0</v>
      </c>
      <c r="M60" s="128">
        <f t="shared" si="5"/>
        <v>0</v>
      </c>
      <c r="N60" s="391"/>
      <c r="O60" s="127">
        <f>'Lista de precios'!G24</f>
        <v>0</v>
      </c>
      <c r="P60" s="137">
        <f t="shared" si="6"/>
        <v>0</v>
      </c>
      <c r="Q60" s="391"/>
      <c r="R60" s="127">
        <f>'Lista de precios'!G24</f>
        <v>0</v>
      </c>
      <c r="S60" s="128">
        <f t="shared" si="7"/>
        <v>0</v>
      </c>
      <c r="T60" s="391"/>
      <c r="U60" s="127">
        <f>'Lista de precios'!I24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1"/>
      <c r="AA60" s="127">
        <f>'Lista de precios'!K24</f>
        <v>0</v>
      </c>
      <c r="AB60" s="137">
        <f t="shared" si="11"/>
        <v>0</v>
      </c>
      <c r="AC60" s="391"/>
      <c r="AD60" s="127">
        <f t="shared" si="12"/>
        <v>0</v>
      </c>
      <c r="AE60" s="128">
        <f t="shared" si="13"/>
        <v>0</v>
      </c>
      <c r="AF60" s="391"/>
      <c r="AG60" s="127">
        <f>'Lista de precios'!M24</f>
        <v>0</v>
      </c>
      <c r="AH60" s="137">
        <f t="shared" si="14"/>
        <v>0</v>
      </c>
      <c r="AI60" s="391"/>
      <c r="AJ60" s="127">
        <f t="shared" si="15"/>
        <v>0</v>
      </c>
      <c r="AK60" s="128">
        <f t="shared" si="16"/>
        <v>0</v>
      </c>
    </row>
    <row r="61" ht="15.75" customHeight="1">
      <c r="A61" s="390" t="s">
        <v>36</v>
      </c>
      <c r="B61" s="392">
        <v>1.0</v>
      </c>
      <c r="C61" s="127">
        <f>'Lista de precios'!C25</f>
        <v>1379.625</v>
      </c>
      <c r="D61" s="137">
        <f t="shared" si="2"/>
        <v>1379.625</v>
      </c>
      <c r="E61" s="392">
        <v>1.0</v>
      </c>
      <c r="F61" s="127">
        <f>'Lista de precios'!C25</f>
        <v>1379.625</v>
      </c>
      <c r="G61" s="128">
        <f t="shared" si="3"/>
        <v>1379.625</v>
      </c>
      <c r="H61" s="392">
        <v>1.0</v>
      </c>
      <c r="I61" s="127">
        <f>'Lista de precios'!E25</f>
        <v>1514.5</v>
      </c>
      <c r="J61" s="137">
        <f t="shared" si="4"/>
        <v>1514.5</v>
      </c>
      <c r="K61" s="392">
        <v>1.0</v>
      </c>
      <c r="L61" s="127">
        <v>1138.8</v>
      </c>
      <c r="M61" s="128">
        <f t="shared" si="5"/>
        <v>1138.8</v>
      </c>
      <c r="N61" s="392"/>
      <c r="O61" s="127">
        <f>'Lista de precios'!G25</f>
        <v>0</v>
      </c>
      <c r="P61" s="137">
        <f t="shared" si="6"/>
        <v>0</v>
      </c>
      <c r="Q61" s="392"/>
      <c r="R61" s="127">
        <f>'Lista de precios'!G25</f>
        <v>0</v>
      </c>
      <c r="S61" s="128">
        <f t="shared" si="7"/>
        <v>0</v>
      </c>
      <c r="T61" s="392"/>
      <c r="U61" s="127">
        <f>'Lista de precios'!I25</f>
        <v>0</v>
      </c>
      <c r="V61" s="137">
        <f t="shared" si="8"/>
        <v>0</v>
      </c>
      <c r="W61" s="392"/>
      <c r="X61" s="127">
        <f t="shared" si="9"/>
        <v>0</v>
      </c>
      <c r="Y61" s="128">
        <f t="shared" si="10"/>
        <v>0</v>
      </c>
      <c r="Z61" s="392"/>
      <c r="AA61" s="127">
        <f>'Lista de precios'!K25</f>
        <v>0</v>
      </c>
      <c r="AB61" s="137">
        <f t="shared" si="11"/>
        <v>0</v>
      </c>
      <c r="AC61" s="392"/>
      <c r="AD61" s="127">
        <f t="shared" si="12"/>
        <v>0</v>
      </c>
      <c r="AE61" s="128">
        <f t="shared" si="13"/>
        <v>0</v>
      </c>
      <c r="AF61" s="392"/>
      <c r="AG61" s="127">
        <f>'Lista de precios'!M25</f>
        <v>0</v>
      </c>
      <c r="AH61" s="137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37</v>
      </c>
      <c r="B62" s="391"/>
      <c r="C62" s="127">
        <f>'Lista de precios'!C26</f>
        <v>2568.225</v>
      </c>
      <c r="D62" s="128">
        <f t="shared" si="2"/>
        <v>0</v>
      </c>
      <c r="E62" s="391"/>
      <c r="F62" s="127">
        <f>'Lista de precios'!C26</f>
        <v>2568.225</v>
      </c>
      <c r="G62" s="128">
        <f t="shared" si="3"/>
        <v>0</v>
      </c>
      <c r="H62" s="391"/>
      <c r="I62" s="127">
        <f>'Lista de precios'!E26</f>
        <v>2819.3</v>
      </c>
      <c r="J62" s="128">
        <f t="shared" si="4"/>
        <v>0</v>
      </c>
      <c r="K62" s="391"/>
      <c r="L62" s="127">
        <v>2119.92</v>
      </c>
      <c r="M62" s="128">
        <f t="shared" si="5"/>
        <v>0</v>
      </c>
      <c r="N62" s="392"/>
      <c r="O62" s="127">
        <f>'Lista de precios'!G26</f>
        <v>0</v>
      </c>
      <c r="P62" s="128">
        <f t="shared" si="6"/>
        <v>0</v>
      </c>
      <c r="Q62" s="391"/>
      <c r="R62" s="127">
        <f>'Lista de precios'!G26</f>
        <v>0</v>
      </c>
      <c r="S62" s="128">
        <f t="shared" si="7"/>
        <v>0</v>
      </c>
      <c r="T62" s="391"/>
      <c r="U62" s="127">
        <f>'Lista de precios'!I26</f>
        <v>0</v>
      </c>
      <c r="V62" s="128">
        <f t="shared" si="8"/>
        <v>0</v>
      </c>
      <c r="W62" s="392"/>
      <c r="X62" s="127">
        <f t="shared" si="9"/>
        <v>0</v>
      </c>
      <c r="Y62" s="128">
        <f t="shared" si="10"/>
        <v>0</v>
      </c>
      <c r="Z62" s="391"/>
      <c r="AA62" s="127">
        <f>'Lista de precios'!K26</f>
        <v>0</v>
      </c>
      <c r="AB62" s="128">
        <f t="shared" si="11"/>
        <v>0</v>
      </c>
      <c r="AC62" s="392"/>
      <c r="AD62" s="127">
        <f t="shared" si="12"/>
        <v>0</v>
      </c>
      <c r="AE62" s="128">
        <f t="shared" si="13"/>
        <v>0</v>
      </c>
      <c r="AF62" s="391"/>
      <c r="AG62" s="127">
        <f>'Lista de precios'!M26</f>
        <v>0</v>
      </c>
      <c r="AH62" s="128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38</v>
      </c>
      <c r="B63" s="391"/>
      <c r="C63" s="127">
        <f>'Lista de precios'!C27</f>
        <v>51258.375</v>
      </c>
      <c r="D63" s="128">
        <f t="shared" si="2"/>
        <v>0</v>
      </c>
      <c r="E63" s="391"/>
      <c r="F63" s="127">
        <f>'Lista de precios'!C27</f>
        <v>51258.375</v>
      </c>
      <c r="G63" s="128">
        <f t="shared" si="3"/>
        <v>0</v>
      </c>
      <c r="H63" s="391"/>
      <c r="I63" s="127">
        <f>'Lista de precios'!E27</f>
        <v>56269.5</v>
      </c>
      <c r="J63" s="128">
        <f t="shared" si="4"/>
        <v>0</v>
      </c>
      <c r="K63" s="391"/>
      <c r="L63" s="127">
        <v>42310.799999999996</v>
      </c>
      <c r="M63" s="128">
        <f t="shared" si="5"/>
        <v>0</v>
      </c>
      <c r="N63" s="391"/>
      <c r="O63" s="127">
        <f>'Lista de precios'!G27</f>
        <v>0</v>
      </c>
      <c r="P63" s="128">
        <f t="shared" si="6"/>
        <v>0</v>
      </c>
      <c r="Q63" s="391"/>
      <c r="R63" s="127">
        <f>'Lista de precios'!G27</f>
        <v>0</v>
      </c>
      <c r="S63" s="128">
        <f t="shared" si="7"/>
        <v>0</v>
      </c>
      <c r="T63" s="391"/>
      <c r="U63" s="127">
        <f>'Lista de precios'!I27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precios'!K27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precios'!M27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39</v>
      </c>
      <c r="B64" s="391"/>
      <c r="C64" s="127">
        <f>'Lista de precios'!C28</f>
        <v>700.425</v>
      </c>
      <c r="D64" s="128">
        <f t="shared" si="2"/>
        <v>0</v>
      </c>
      <c r="E64" s="392"/>
      <c r="F64" s="127">
        <f>'Lista de precios'!C28</f>
        <v>700.425</v>
      </c>
      <c r="G64" s="128">
        <f t="shared" si="3"/>
        <v>0</v>
      </c>
      <c r="H64" s="391"/>
      <c r="I64" s="127">
        <f>'Lista de precios'!E28</f>
        <v>768.9</v>
      </c>
      <c r="J64" s="128">
        <f t="shared" si="4"/>
        <v>0</v>
      </c>
      <c r="K64" s="391"/>
      <c r="L64" s="127">
        <v>578.1600000000001</v>
      </c>
      <c r="M64" s="128">
        <f t="shared" si="5"/>
        <v>0</v>
      </c>
      <c r="N64" s="392"/>
      <c r="O64" s="127">
        <f>'Lista de precios'!G28</f>
        <v>0</v>
      </c>
      <c r="P64" s="128">
        <f t="shared" si="6"/>
        <v>0</v>
      </c>
      <c r="Q64" s="392"/>
      <c r="R64" s="127">
        <f>'Lista de precios'!G28</f>
        <v>0</v>
      </c>
      <c r="S64" s="128">
        <f t="shared" si="7"/>
        <v>0</v>
      </c>
      <c r="T64" s="391"/>
      <c r="U64" s="127">
        <f>'Lista de precios'!I28</f>
        <v>0</v>
      </c>
      <c r="V64" s="128">
        <f t="shared" si="8"/>
        <v>0</v>
      </c>
      <c r="W64" s="392"/>
      <c r="X64" s="127">
        <f t="shared" si="9"/>
        <v>0</v>
      </c>
      <c r="Y64" s="128">
        <f t="shared" si="10"/>
        <v>0</v>
      </c>
      <c r="Z64" s="391"/>
      <c r="AA64" s="127">
        <f>'Lista de precios'!K28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precios'!M28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390" t="s">
        <v>40</v>
      </c>
      <c r="B65" s="391"/>
      <c r="C65" s="127">
        <f>'Lista de precios'!C29</f>
        <v>26000.625</v>
      </c>
      <c r="D65" s="128">
        <f t="shared" si="2"/>
        <v>0</v>
      </c>
      <c r="E65" s="391"/>
      <c r="F65" s="127">
        <f>'Lista de precios'!C29</f>
        <v>26000.625</v>
      </c>
      <c r="G65" s="128">
        <f t="shared" si="3"/>
        <v>0</v>
      </c>
      <c r="H65" s="391"/>
      <c r="I65" s="127">
        <f>'Lista de precios'!E29</f>
        <v>17475</v>
      </c>
      <c r="J65" s="128">
        <f t="shared" si="4"/>
        <v>0</v>
      </c>
      <c r="K65" s="391"/>
      <c r="L65" s="127">
        <v>13140.0</v>
      </c>
      <c r="M65" s="128">
        <f t="shared" si="5"/>
        <v>0</v>
      </c>
      <c r="N65" s="391"/>
      <c r="O65" s="127">
        <f>'Lista de precios'!G29</f>
        <v>0</v>
      </c>
      <c r="P65" s="128">
        <f t="shared" si="6"/>
        <v>0</v>
      </c>
      <c r="Q65" s="391"/>
      <c r="R65" s="127">
        <f>'Lista de precios'!G29</f>
        <v>0</v>
      </c>
      <c r="S65" s="128">
        <f t="shared" si="7"/>
        <v>0</v>
      </c>
      <c r="T65" s="391"/>
      <c r="U65" s="127">
        <f>'Lista de precios'!I29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precios'!K29</f>
        <v>0</v>
      </c>
      <c r="AB65" s="128">
        <f t="shared" si="11"/>
        <v>0</v>
      </c>
      <c r="AC65" s="391"/>
      <c r="AD65" s="127">
        <f t="shared" si="12"/>
        <v>0</v>
      </c>
      <c r="AE65" s="128">
        <f t="shared" si="13"/>
        <v>0</v>
      </c>
      <c r="AF65" s="391"/>
      <c r="AG65" s="127">
        <f>'Lista de precios'!M29</f>
        <v>0</v>
      </c>
      <c r="AH65" s="128">
        <f t="shared" si="14"/>
        <v>0</v>
      </c>
      <c r="AI65" s="391"/>
      <c r="AJ65" s="127">
        <f t="shared" si="15"/>
        <v>0</v>
      </c>
      <c r="AK65" s="128">
        <f t="shared" si="16"/>
        <v>0</v>
      </c>
    </row>
    <row r="66" ht="15.75" customHeight="1">
      <c r="A66" s="414" t="s">
        <v>41</v>
      </c>
      <c r="B66" s="391"/>
      <c r="C66" s="127">
        <f>'Lista de precios'!C30</f>
        <v>711.0375</v>
      </c>
      <c r="D66" s="128">
        <f t="shared" si="2"/>
        <v>0</v>
      </c>
      <c r="E66" s="391"/>
      <c r="F66" s="127">
        <f>'Lista de precios'!C30</f>
        <v>711.0375</v>
      </c>
      <c r="G66" s="128">
        <f t="shared" si="3"/>
        <v>0</v>
      </c>
      <c r="H66" s="391"/>
      <c r="I66" s="127">
        <f>'Lista de precios'!E30</f>
        <v>780.55</v>
      </c>
      <c r="J66" s="128">
        <f t="shared" si="4"/>
        <v>0</v>
      </c>
      <c r="K66" s="391"/>
      <c r="L66" s="127">
        <v>13140.0</v>
      </c>
      <c r="M66" s="128">
        <f t="shared" si="5"/>
        <v>0</v>
      </c>
      <c r="N66" s="391"/>
      <c r="O66" s="127"/>
      <c r="P66" s="128"/>
      <c r="Q66" s="391"/>
      <c r="R66" s="127"/>
      <c r="S66" s="128"/>
      <c r="T66" s="391"/>
      <c r="U66" s="127">
        <f>'Lista de precios'!I30</f>
        <v>0</v>
      </c>
      <c r="V66" s="128">
        <f t="shared" si="8"/>
        <v>0</v>
      </c>
      <c r="W66" s="391"/>
      <c r="X66" s="127">
        <f t="shared" si="9"/>
        <v>0</v>
      </c>
      <c r="Y66" s="128">
        <f t="shared" si="10"/>
        <v>0</v>
      </c>
      <c r="Z66" s="391"/>
      <c r="AA66" s="127">
        <f>'Lista de precios'!K30</f>
        <v>0</v>
      </c>
      <c r="AB66" s="128">
        <f t="shared" si="11"/>
        <v>0</v>
      </c>
      <c r="AC66" s="391"/>
      <c r="AD66" s="127">
        <f t="shared" si="12"/>
        <v>0</v>
      </c>
      <c r="AE66" s="128">
        <f t="shared" si="13"/>
        <v>0</v>
      </c>
      <c r="AF66" s="391"/>
      <c r="AG66" s="127">
        <f>'Lista de precios'!M30</f>
        <v>0</v>
      </c>
      <c r="AH66" s="128">
        <f t="shared" si="14"/>
        <v>0</v>
      </c>
      <c r="AI66" s="391"/>
      <c r="AJ66" s="127">
        <f t="shared" si="15"/>
        <v>0</v>
      </c>
      <c r="AK66" s="128">
        <f t="shared" si="16"/>
        <v>0</v>
      </c>
    </row>
    <row r="67" ht="15.75" customHeight="1">
      <c r="A67" s="415" t="s">
        <v>42</v>
      </c>
      <c r="B67" s="393"/>
      <c r="C67" s="127">
        <f>'Lista de precios'!C31</f>
        <v>849</v>
      </c>
      <c r="D67" s="128">
        <f t="shared" si="2"/>
        <v>0</v>
      </c>
      <c r="E67" s="393"/>
      <c r="F67" s="127">
        <f>'Lista de precios'!C31</f>
        <v>849</v>
      </c>
      <c r="G67" s="128">
        <f t="shared" si="3"/>
        <v>0</v>
      </c>
      <c r="H67" s="393"/>
      <c r="I67" s="127">
        <f>'Lista de precios'!E31</f>
        <v>932</v>
      </c>
      <c r="J67" s="128">
        <f t="shared" si="4"/>
        <v>0</v>
      </c>
      <c r="K67" s="393"/>
      <c r="L67" s="127">
        <v>13140.0</v>
      </c>
      <c r="M67" s="128">
        <f t="shared" si="5"/>
        <v>0</v>
      </c>
      <c r="N67" s="393"/>
      <c r="O67" s="143"/>
      <c r="P67" s="144"/>
      <c r="Q67" s="393"/>
      <c r="R67" s="143"/>
      <c r="S67" s="144"/>
      <c r="T67" s="393"/>
      <c r="U67" s="143"/>
      <c r="V67" s="144"/>
      <c r="W67" s="393"/>
      <c r="X67" s="143"/>
      <c r="Y67" s="144"/>
      <c r="Z67" s="393"/>
      <c r="AA67" s="143"/>
      <c r="AB67" s="144"/>
      <c r="AC67" s="393"/>
      <c r="AD67" s="143"/>
      <c r="AE67" s="144"/>
      <c r="AF67" s="393"/>
      <c r="AG67" s="143"/>
      <c r="AH67" s="144"/>
      <c r="AI67" s="393"/>
      <c r="AJ67" s="143"/>
      <c r="AK67" s="144"/>
    </row>
    <row r="68" ht="15.75" customHeight="1">
      <c r="A68" s="419" t="s">
        <v>43</v>
      </c>
      <c r="B68" s="393"/>
      <c r="C68" s="127">
        <f>'Lista de precios'!C32</f>
        <v>530.625</v>
      </c>
      <c r="D68" s="128">
        <f t="shared" si="2"/>
        <v>0</v>
      </c>
      <c r="E68" s="393"/>
      <c r="F68" s="127">
        <f>'Lista de precios'!C32</f>
        <v>530.625</v>
      </c>
      <c r="G68" s="128">
        <f t="shared" si="3"/>
        <v>0</v>
      </c>
      <c r="H68" s="393"/>
      <c r="I68" s="127">
        <f>'Lista de precios'!E32</f>
        <v>582.5</v>
      </c>
      <c r="J68" s="128">
        <f t="shared" si="4"/>
        <v>0</v>
      </c>
      <c r="K68" s="393"/>
      <c r="L68" s="127">
        <v>13140.0</v>
      </c>
      <c r="M68" s="128">
        <f t="shared" si="5"/>
        <v>0</v>
      </c>
      <c r="N68" s="393"/>
      <c r="O68" s="143"/>
      <c r="P68" s="144"/>
      <c r="Q68" s="393"/>
      <c r="R68" s="143"/>
      <c r="S68" s="144"/>
      <c r="T68" s="393"/>
      <c r="U68" s="143"/>
      <c r="V68" s="144"/>
      <c r="W68" s="393"/>
      <c r="X68" s="143"/>
      <c r="Y68" s="144"/>
      <c r="Z68" s="393"/>
      <c r="AA68" s="143"/>
      <c r="AB68" s="144"/>
      <c r="AC68" s="393"/>
      <c r="AD68" s="143"/>
      <c r="AE68" s="144"/>
      <c r="AF68" s="393"/>
      <c r="AG68" s="143"/>
      <c r="AH68" s="144"/>
      <c r="AI68" s="393"/>
      <c r="AJ68" s="143"/>
      <c r="AK68" s="144"/>
    </row>
    <row r="69" ht="15.75" customHeight="1">
      <c r="A69" s="415" t="s">
        <v>44</v>
      </c>
      <c r="B69" s="393"/>
      <c r="C69" s="127">
        <f>'Lista de precios'!C33</f>
        <v>1061.25</v>
      </c>
      <c r="D69" s="128">
        <f t="shared" si="2"/>
        <v>0</v>
      </c>
      <c r="E69" s="393"/>
      <c r="F69" s="127">
        <f>'Lista de precios'!C33</f>
        <v>1061.25</v>
      </c>
      <c r="G69" s="128">
        <f t="shared" si="3"/>
        <v>0</v>
      </c>
      <c r="H69" s="393"/>
      <c r="I69" s="127">
        <f>'Lista de precios'!E33</f>
        <v>1165</v>
      </c>
      <c r="J69" s="128">
        <f t="shared" si="4"/>
        <v>0</v>
      </c>
      <c r="K69" s="393"/>
      <c r="L69" s="127">
        <v>13140.0</v>
      </c>
      <c r="M69" s="128">
        <f t="shared" si="5"/>
        <v>0</v>
      </c>
      <c r="N69" s="393"/>
      <c r="O69" s="143"/>
      <c r="P69" s="144"/>
      <c r="Q69" s="393"/>
      <c r="R69" s="143"/>
      <c r="S69" s="144"/>
      <c r="T69" s="393"/>
      <c r="U69" s="143"/>
      <c r="V69" s="144"/>
      <c r="W69" s="393"/>
      <c r="X69" s="143"/>
      <c r="Y69" s="144"/>
      <c r="Z69" s="393"/>
      <c r="AA69" s="143"/>
      <c r="AB69" s="144"/>
      <c r="AC69" s="393"/>
      <c r="AD69" s="143"/>
      <c r="AE69" s="144"/>
      <c r="AF69" s="393"/>
      <c r="AG69" s="143"/>
      <c r="AH69" s="144"/>
      <c r="AI69" s="393"/>
      <c r="AJ69" s="143"/>
      <c r="AK69" s="144"/>
    </row>
    <row r="70" ht="15.75" customHeight="1">
      <c r="A70" s="453" t="s">
        <v>179</v>
      </c>
      <c r="B70" s="393"/>
      <c r="C70" s="127">
        <f>'Lista de precios'!C34</f>
        <v>3576.4125</v>
      </c>
      <c r="D70" s="128">
        <f t="shared" si="2"/>
        <v>0</v>
      </c>
      <c r="E70" s="393"/>
      <c r="F70" s="127">
        <f>'Lista de precios'!C34</f>
        <v>3576.4125</v>
      </c>
      <c r="G70" s="128">
        <f t="shared" si="3"/>
        <v>0</v>
      </c>
      <c r="H70" s="393"/>
      <c r="I70" s="127">
        <f>'Lista de precios'!E34</f>
        <v>3926.05</v>
      </c>
      <c r="J70" s="128">
        <f t="shared" si="4"/>
        <v>0</v>
      </c>
      <c r="K70" s="393"/>
      <c r="L70" s="127">
        <v>13140.0</v>
      </c>
      <c r="M70" s="128">
        <f t="shared" si="5"/>
        <v>0</v>
      </c>
      <c r="N70" s="393"/>
      <c r="O70" s="143"/>
      <c r="P70" s="144"/>
      <c r="Q70" s="393"/>
      <c r="R70" s="143"/>
      <c r="S70" s="144"/>
      <c r="T70" s="393"/>
      <c r="U70" s="143"/>
      <c r="V70" s="144"/>
      <c r="W70" s="393"/>
      <c r="X70" s="143"/>
      <c r="Y70" s="144"/>
      <c r="Z70" s="393"/>
      <c r="AA70" s="143"/>
      <c r="AB70" s="144"/>
      <c r="AC70" s="393"/>
      <c r="AD70" s="143"/>
      <c r="AE70" s="144"/>
      <c r="AF70" s="393"/>
      <c r="AG70" s="143"/>
      <c r="AH70" s="144"/>
      <c r="AI70" s="393"/>
      <c r="AJ70" s="143"/>
      <c r="AK70" s="144"/>
    </row>
    <row r="71" ht="15.75" customHeight="1">
      <c r="A71" s="396" t="s">
        <v>127</v>
      </c>
      <c r="B71" s="393"/>
      <c r="C71" s="397"/>
      <c r="D71" s="319">
        <f>SUM(D43:D70)</f>
        <v>16024.875</v>
      </c>
      <c r="E71" s="398"/>
      <c r="F71" s="399"/>
      <c r="G71" s="320">
        <f>SUM(G43:G70)</f>
        <v>23538.525</v>
      </c>
      <c r="H71" s="393"/>
      <c r="I71" s="397"/>
      <c r="J71" s="319">
        <f>SUM(J43:J70)</f>
        <v>65869.1</v>
      </c>
      <c r="K71" s="398"/>
      <c r="L71" s="399"/>
      <c r="M71" s="320">
        <f>SUM(M43:M70)</f>
        <v>55871.28</v>
      </c>
      <c r="N71" s="393"/>
      <c r="O71" s="397"/>
      <c r="P71" s="319">
        <f>SUM(P43:P66)</f>
        <v>0</v>
      </c>
      <c r="Q71" s="398"/>
      <c r="R71" s="399"/>
      <c r="S71" s="320">
        <f>SUM(S43:S66)</f>
        <v>0</v>
      </c>
      <c r="T71" s="393"/>
      <c r="U71" s="397"/>
      <c r="V71" s="319">
        <f>SUM(V43:V66)</f>
        <v>0</v>
      </c>
      <c r="W71" s="398"/>
      <c r="X71" s="399"/>
      <c r="Y71" s="320">
        <f>SUM(Y43:Y66)</f>
        <v>0</v>
      </c>
      <c r="Z71" s="393"/>
      <c r="AA71" s="397"/>
      <c r="AB71" s="319">
        <f>SUM(AB43:AB66)</f>
        <v>0</v>
      </c>
      <c r="AC71" s="398"/>
      <c r="AD71" s="399"/>
      <c r="AE71" s="320">
        <f>SUM(AE43:AE66)</f>
        <v>0</v>
      </c>
      <c r="AF71" s="393"/>
      <c r="AG71" s="397"/>
      <c r="AH71" s="319">
        <f>SUM(AH43:AH66)</f>
        <v>0</v>
      </c>
      <c r="AI71" s="398"/>
      <c r="AJ71" s="399"/>
      <c r="AK71" s="320">
        <f>SUM(AK43:AK66)</f>
        <v>0</v>
      </c>
    </row>
    <row r="72" ht="15.75" customHeight="1">
      <c r="A72" s="400" t="s">
        <v>128</v>
      </c>
      <c r="B72" s="325">
        <f>D71+G71</f>
        <v>39563.4</v>
      </c>
      <c r="C72" s="183"/>
      <c r="D72" s="183"/>
      <c r="E72" s="183"/>
      <c r="F72" s="183"/>
      <c r="G72" s="15"/>
      <c r="H72" s="325">
        <f>J71+M71</f>
        <v>121740.38</v>
      </c>
      <c r="I72" s="183"/>
      <c r="J72" s="183"/>
      <c r="K72" s="183"/>
      <c r="L72" s="183"/>
      <c r="M72" s="15"/>
      <c r="N72" s="325">
        <f>P71+S71</f>
        <v>0</v>
      </c>
      <c r="O72" s="183"/>
      <c r="P72" s="183"/>
      <c r="Q72" s="183"/>
      <c r="R72" s="183"/>
      <c r="S72" s="15"/>
      <c r="T72" s="325">
        <f>V71+Y71</f>
        <v>0</v>
      </c>
      <c r="U72" s="183"/>
      <c r="V72" s="183"/>
      <c r="W72" s="183"/>
      <c r="X72" s="183"/>
      <c r="Y72" s="15"/>
      <c r="Z72" s="325">
        <f>AB71+AE71</f>
        <v>0</v>
      </c>
      <c r="AA72" s="183"/>
      <c r="AB72" s="183"/>
      <c r="AC72" s="183"/>
      <c r="AD72" s="183"/>
      <c r="AE72" s="15"/>
      <c r="AF72" s="325">
        <f>AH71+AK71</f>
        <v>0</v>
      </c>
      <c r="AG72" s="183"/>
      <c r="AH72" s="183"/>
      <c r="AI72" s="183"/>
      <c r="AJ72" s="183"/>
      <c r="AK72" s="15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8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8.0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</sheetData>
  <mergeCells count="53"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T40:V40"/>
    <mergeCell ref="B72:G72"/>
    <mergeCell ref="H72:M72"/>
    <mergeCell ref="N72:S72"/>
    <mergeCell ref="T72:Y72"/>
    <mergeCell ref="Z72:AE72"/>
    <mergeCell ref="AF72:AK72"/>
  </mergeCells>
  <conditionalFormatting sqref="A9:A10">
    <cfRule type="cellIs" dxfId="1" priority="1" operator="lessThan">
      <formula>0</formula>
    </cfRule>
  </conditionalFormatting>
  <conditionalFormatting sqref="A1:AK1019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401" t="s">
        <v>67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353" t="s">
        <v>144</v>
      </c>
      <c r="B4" s="354" t="s">
        <v>10</v>
      </c>
      <c r="C4" s="104"/>
      <c r="D4" s="329"/>
      <c r="E4" s="354" t="s">
        <v>11</v>
      </c>
      <c r="F4" s="104"/>
      <c r="G4" s="105"/>
      <c r="H4" s="355" t="s">
        <v>12</v>
      </c>
      <c r="I4" s="104"/>
      <c r="J4" s="329"/>
      <c r="K4" s="354" t="s">
        <v>13</v>
      </c>
      <c r="L4" s="104"/>
      <c r="M4" s="105"/>
      <c r="N4" s="354" t="s">
        <v>14</v>
      </c>
      <c r="O4" s="104"/>
      <c r="P4" s="105"/>
      <c r="Q4" s="354" t="s">
        <v>15</v>
      </c>
      <c r="R4" s="104"/>
      <c r="S4" s="105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255"/>
      <c r="B5" s="256" t="s">
        <v>145</v>
      </c>
      <c r="C5" s="356" t="s">
        <v>146</v>
      </c>
      <c r="D5" s="357" t="s">
        <v>147</v>
      </c>
      <c r="E5" s="256" t="s">
        <v>145</v>
      </c>
      <c r="F5" s="356" t="s">
        <v>146</v>
      </c>
      <c r="G5" s="358" t="s">
        <v>147</v>
      </c>
      <c r="H5" s="332" t="s">
        <v>145</v>
      </c>
      <c r="I5" s="356" t="s">
        <v>146</v>
      </c>
      <c r="J5" s="357" t="s">
        <v>147</v>
      </c>
      <c r="K5" s="256" t="s">
        <v>145</v>
      </c>
      <c r="L5" s="356" t="s">
        <v>146</v>
      </c>
      <c r="M5" s="358" t="s">
        <v>147</v>
      </c>
      <c r="N5" s="256" t="s">
        <v>145</v>
      </c>
      <c r="O5" s="356" t="s">
        <v>146</v>
      </c>
      <c r="P5" s="358" t="s">
        <v>147</v>
      </c>
      <c r="Q5" s="256" t="s">
        <v>145</v>
      </c>
      <c r="R5" s="356" t="s">
        <v>146</v>
      </c>
      <c r="S5" s="358" t="s">
        <v>147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9"/>
      <c r="B6" s="260"/>
      <c r="C6" s="261"/>
      <c r="D6" s="259"/>
      <c r="E6" s="260"/>
      <c r="F6" s="261"/>
      <c r="G6" s="262"/>
      <c r="H6" s="186"/>
      <c r="I6" s="261"/>
      <c r="J6" s="259"/>
      <c r="K6" s="260"/>
      <c r="L6" s="261"/>
      <c r="M6" s="262"/>
      <c r="N6" s="260"/>
      <c r="O6" s="261"/>
      <c r="P6" s="262"/>
      <c r="Q6" s="260"/>
      <c r="R6" s="261"/>
      <c r="S6" s="26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359" t="s">
        <v>148</v>
      </c>
      <c r="B7" s="264"/>
      <c r="C7" s="265"/>
      <c r="D7" s="333">
        <v>-253860.9699018286</v>
      </c>
      <c r="E7" s="267"/>
      <c r="F7" s="265"/>
      <c r="G7" s="266">
        <f>D15</f>
        <v>-424040.9753</v>
      </c>
      <c r="H7" s="334"/>
      <c r="I7" s="265"/>
      <c r="J7" s="333">
        <f>G15</f>
        <v>-120240.3794</v>
      </c>
      <c r="K7" s="267"/>
      <c r="L7" s="265"/>
      <c r="M7" s="266" t="str">
        <f>J15</f>
        <v>#DIV/0!</v>
      </c>
      <c r="N7" s="267"/>
      <c r="O7" s="265"/>
      <c r="P7" s="266" t="str">
        <f>M15</f>
        <v>#DIV/0!</v>
      </c>
      <c r="Q7" s="267"/>
      <c r="R7" s="265"/>
      <c r="S7" s="266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61" t="s">
        <v>145</v>
      </c>
      <c r="B8" s="267">
        <f>C32</f>
        <v>0</v>
      </c>
      <c r="C8" s="271"/>
      <c r="D8" s="333"/>
      <c r="E8" s="267">
        <f>E32</f>
        <v>446941.4</v>
      </c>
      <c r="F8" s="271"/>
      <c r="G8" s="266"/>
      <c r="H8" s="334">
        <f>G32</f>
        <v>0</v>
      </c>
      <c r="I8" s="271"/>
      <c r="J8" s="333"/>
      <c r="K8" s="267">
        <f>I32</f>
        <v>0</v>
      </c>
      <c r="L8" s="271"/>
      <c r="M8" s="266"/>
      <c r="N8" s="267">
        <f>K32</f>
        <v>0</v>
      </c>
      <c r="O8" s="271"/>
      <c r="P8" s="266"/>
      <c r="Q8" s="267">
        <f>M32</f>
        <v>0</v>
      </c>
      <c r="R8" s="271"/>
      <c r="S8" s="266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36" t="s">
        <v>182</v>
      </c>
      <c r="B9" s="273"/>
      <c r="C9" s="274"/>
      <c r="D9" s="337">
        <f>(D7+B8)/1032.5</f>
        <v>-245.8701888</v>
      </c>
      <c r="E9" s="273"/>
      <c r="F9" s="274"/>
      <c r="G9" s="275">
        <f>(G7+E8)/'Lista de precios'!C4</f>
        <v>21.57872759</v>
      </c>
      <c r="H9" s="338"/>
      <c r="I9" s="274"/>
      <c r="J9" s="337">
        <f>(J7+H8)/'Lista de precios'!E4</f>
        <v>-103.2106261</v>
      </c>
      <c r="K9" s="273"/>
      <c r="L9" s="274"/>
      <c r="M9" s="275" t="str">
        <f>(M7+K8)/'Lista de precios'!G4</f>
        <v>#DIV/0!</v>
      </c>
      <c r="N9" s="273"/>
      <c r="O9" s="274"/>
      <c r="P9" s="275" t="str">
        <f>(P7+N8)/'Lista de precios'!I4</f>
        <v>#DIV/0!</v>
      </c>
      <c r="Q9" s="273"/>
      <c r="R9" s="274"/>
      <c r="S9" s="275" t="str">
        <f>(S7+Q8)/'Lista de precios'!K4</f>
        <v>#DIV/0!</v>
      </c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</row>
    <row r="10">
      <c r="A10" s="270" t="s">
        <v>151</v>
      </c>
      <c r="B10" s="277"/>
      <c r="C10" s="278"/>
      <c r="D10" s="340">
        <f>D9*'Lista de precios'!C4</f>
        <v>-260929.7378</v>
      </c>
      <c r="E10" s="277"/>
      <c r="F10" s="278"/>
      <c r="G10" s="279">
        <f>G9*'Lista de precios'!E4</f>
        <v>25139.21764</v>
      </c>
      <c r="H10" s="341"/>
      <c r="I10" s="278"/>
      <c r="J10" s="340">
        <f>J9*'Lista de precios'!G4</f>
        <v>0</v>
      </c>
      <c r="K10" s="277"/>
      <c r="L10" s="278"/>
      <c r="M10" s="279" t="str">
        <f>M9*'Lista de precios'!I4</f>
        <v>#DIV/0!</v>
      </c>
      <c r="N10" s="277"/>
      <c r="O10" s="278"/>
      <c r="P10" s="279" t="str">
        <f>P9*'Lista de precios'!K4</f>
        <v>#DIV/0!</v>
      </c>
      <c r="Q10" s="277"/>
      <c r="R10" s="278"/>
      <c r="S10" s="279" t="str">
        <f>S9*'Lista de precios'!M4</f>
        <v>#DIV/0!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>
      <c r="A11" s="359" t="s">
        <v>152</v>
      </c>
      <c r="B11" s="267"/>
      <c r="C11" s="281">
        <f>B71</f>
        <v>125429.1375</v>
      </c>
      <c r="D11" s="333"/>
      <c r="E11" s="267"/>
      <c r="F11" s="281">
        <f>H71</f>
        <v>137842.8</v>
      </c>
      <c r="G11" s="266"/>
      <c r="H11" s="334"/>
      <c r="I11" s="281">
        <f>N71</f>
        <v>0</v>
      </c>
      <c r="J11" s="333"/>
      <c r="K11" s="267"/>
      <c r="L11" s="281">
        <f>T71</f>
        <v>0</v>
      </c>
      <c r="M11" s="266"/>
      <c r="N11" s="267"/>
      <c r="O11" s="281">
        <f>Z71</f>
        <v>0</v>
      </c>
      <c r="P11" s="266"/>
      <c r="Q11" s="267"/>
      <c r="R11" s="281">
        <f>AF71</f>
        <v>0</v>
      </c>
      <c r="S11" s="26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65" t="s">
        <v>153</v>
      </c>
      <c r="B12" s="267"/>
      <c r="C12" s="281">
        <f>CULTIVO!D60</f>
        <v>37682.10002</v>
      </c>
      <c r="D12" s="333"/>
      <c r="E12" s="267"/>
      <c r="F12" s="281">
        <f>'Cálculo con horas de uso'!I14</f>
        <v>5716.797034</v>
      </c>
      <c r="G12" s="266"/>
      <c r="H12" s="334"/>
      <c r="I12" s="281" t="str">
        <f>CULTIVO!J60</f>
        <v>#DIV/0!</v>
      </c>
      <c r="J12" s="333"/>
      <c r="K12" s="267"/>
      <c r="L12" s="281" t="str">
        <f>CULTIVO!M60</f>
        <v>#DIV/0!</v>
      </c>
      <c r="M12" s="266"/>
      <c r="N12" s="267"/>
      <c r="O12" s="281">
        <f>CULTIVO!P60</f>
        <v>0</v>
      </c>
      <c r="P12" s="266"/>
      <c r="Q12" s="267"/>
      <c r="R12" s="281" t="str">
        <f>CULTIVO!S60</f>
        <v>#DIV/0!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283" t="s">
        <v>154</v>
      </c>
      <c r="B13" s="267"/>
      <c r="C13" s="281">
        <f>CULTIVO!D85</f>
        <v>0</v>
      </c>
      <c r="D13" s="333"/>
      <c r="E13" s="267"/>
      <c r="F13" s="281">
        <f>CULTIVO!G85</f>
        <v>1820</v>
      </c>
      <c r="G13" s="266"/>
      <c r="H13" s="334"/>
      <c r="I13" s="281">
        <f>CULTIVO!J83</f>
        <v>0</v>
      </c>
      <c r="J13" s="333"/>
      <c r="K13" s="267"/>
      <c r="L13" s="281">
        <f>CULTIVO!M83</f>
        <v>0</v>
      </c>
      <c r="M13" s="266"/>
      <c r="N13" s="267"/>
      <c r="O13" s="281">
        <f>CULTIVO!P83</f>
        <v>0</v>
      </c>
      <c r="P13" s="266"/>
      <c r="Q13" s="267"/>
      <c r="R13" s="281">
        <f>CULTIVO!S83</f>
        <v>0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6" t="s">
        <v>155</v>
      </c>
      <c r="B14" s="267"/>
      <c r="C14" s="265"/>
      <c r="D14" s="343"/>
      <c r="E14" s="267"/>
      <c r="F14" s="265"/>
      <c r="G14" s="344"/>
      <c r="H14" s="334"/>
      <c r="I14" s="265"/>
      <c r="J14" s="343"/>
      <c r="K14" s="267"/>
      <c r="L14" s="265"/>
      <c r="M14" s="344"/>
      <c r="N14" s="267"/>
      <c r="O14" s="287"/>
      <c r="P14" s="344"/>
      <c r="Q14" s="267"/>
      <c r="R14" s="265"/>
      <c r="S14" s="344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359" t="s">
        <v>156</v>
      </c>
      <c r="B15" s="267"/>
      <c r="C15" s="265"/>
      <c r="D15" s="343">
        <f>D10-C11-C12-C13</f>
        <v>-424040.9753</v>
      </c>
      <c r="E15" s="267"/>
      <c r="F15" s="265"/>
      <c r="G15" s="344">
        <f>G10-F11-F12-F13</f>
        <v>-120240.3794</v>
      </c>
      <c r="H15" s="334"/>
      <c r="I15" s="265"/>
      <c r="J15" s="343" t="str">
        <f>J10-I11-I12-I13</f>
        <v>#DIV/0!</v>
      </c>
      <c r="K15" s="267"/>
      <c r="L15" s="265"/>
      <c r="M15" s="344" t="str">
        <f>M10-L11-L12-L13</f>
        <v>#DIV/0!</v>
      </c>
      <c r="N15" s="267"/>
      <c r="O15" s="265"/>
      <c r="P15" s="344" t="str">
        <f>P10-O11-O12-O13-O14</f>
        <v>#DIV/0!</v>
      </c>
      <c r="Q15" s="267"/>
      <c r="R15" s="265"/>
      <c r="S15" s="344" t="str">
        <f>S10-R11-R12-R13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200</v>
      </c>
      <c r="B16" s="369"/>
      <c r="C16" s="370"/>
      <c r="D16" s="371">
        <f>D15/'Lista de precios'!C4</f>
        <v>-399.5674679</v>
      </c>
      <c r="E16" s="369"/>
      <c r="F16" s="370"/>
      <c r="G16" s="290">
        <f>G15/'Lista de precios'!E4</f>
        <v>-103.2106261</v>
      </c>
      <c r="H16" s="372"/>
      <c r="I16" s="370"/>
      <c r="J16" s="371" t="str">
        <f>J15/'Lista de precios'!G4</f>
        <v>#DIV/0!</v>
      </c>
      <c r="K16" s="369"/>
      <c r="L16" s="370"/>
      <c r="M16" s="290" t="str">
        <f>M15/'Lista de precios'!I4</f>
        <v>#DIV/0!</v>
      </c>
      <c r="N16" s="369"/>
      <c r="O16" s="370"/>
      <c r="P16" s="290" t="str">
        <f>P15/'Lista de precios'!K4</f>
        <v>#DIV/0!</v>
      </c>
      <c r="Q16" s="369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472"/>
      <c r="B17" s="374"/>
      <c r="C17" s="374"/>
      <c r="D17" s="374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ht="26.25" customHeight="1">
      <c r="A18" s="373" t="s">
        <v>158</v>
      </c>
      <c r="B18" s="292"/>
      <c r="C18" s="293"/>
      <c r="D18" s="374"/>
      <c r="E18" s="374"/>
      <c r="F18" s="37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27.75" customHeight="1">
      <c r="A19" s="375" t="s">
        <v>159</v>
      </c>
      <c r="B19" s="375" t="s">
        <v>160</v>
      </c>
      <c r="C19" s="376" t="s">
        <v>161</v>
      </c>
      <c r="D19" s="377" t="s">
        <v>162</v>
      </c>
      <c r="E19" s="377" t="s">
        <v>163</v>
      </c>
      <c r="F19" s="377" t="s">
        <v>164</v>
      </c>
      <c r="G19" s="377" t="s">
        <v>165</v>
      </c>
      <c r="H19" s="377" t="s">
        <v>166</v>
      </c>
      <c r="I19" s="377" t="s">
        <v>167</v>
      </c>
      <c r="J19" s="377" t="s">
        <v>168</v>
      </c>
      <c r="K19" s="377" t="s">
        <v>169</v>
      </c>
      <c r="L19" s="377" t="s">
        <v>170</v>
      </c>
      <c r="M19" s="377" t="s">
        <v>171</v>
      </c>
      <c r="N19" s="377" t="s">
        <v>172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46" t="s">
        <v>201</v>
      </c>
      <c r="B20" s="46" t="s">
        <v>202</v>
      </c>
      <c r="C20" s="2"/>
      <c r="D20" s="78"/>
      <c r="E20" s="297"/>
      <c r="F20" s="297">
        <v>446941.4</v>
      </c>
      <c r="G20" s="78"/>
      <c r="H20" s="78"/>
      <c r="I20" s="78"/>
      <c r="J20" s="297"/>
      <c r="K20" s="78"/>
      <c r="L20" s="78"/>
      <c r="M20" s="78"/>
      <c r="N20" s="78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>
      <c r="A21" s="297"/>
      <c r="B21" s="297"/>
      <c r="C21" s="78"/>
      <c r="D21" s="78"/>
      <c r="E21" s="78"/>
      <c r="F21" s="78"/>
      <c r="G21" s="78"/>
      <c r="H21" s="78"/>
      <c r="I21" s="78"/>
      <c r="J21" s="297"/>
      <c r="K21" s="78"/>
      <c r="L21" s="78"/>
      <c r="M21" s="78"/>
      <c r="N21" s="7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297"/>
      <c r="B22" s="297"/>
      <c r="C22" s="78"/>
      <c r="D22" s="78"/>
      <c r="E22" s="78"/>
      <c r="F22" s="78"/>
      <c r="G22" s="78"/>
      <c r="H22" s="78"/>
      <c r="I22" s="78"/>
      <c r="J22" s="78"/>
      <c r="K22" s="78"/>
      <c r="L22" s="297"/>
      <c r="M22" s="297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379" t="s">
        <v>177</v>
      </c>
      <c r="B31" s="15"/>
      <c r="C31" s="380">
        <f t="shared" ref="C31:N31" si="1">SUM(C20:C30)</f>
        <v>0</v>
      </c>
      <c r="D31" s="380">
        <f t="shared" si="1"/>
        <v>0</v>
      </c>
      <c r="E31" s="380">
        <f t="shared" si="1"/>
        <v>0</v>
      </c>
      <c r="F31" s="380">
        <f t="shared" si="1"/>
        <v>446941.4</v>
      </c>
      <c r="G31" s="380">
        <f t="shared" si="1"/>
        <v>0</v>
      </c>
      <c r="H31" s="380">
        <f t="shared" si="1"/>
        <v>0</v>
      </c>
      <c r="I31" s="380">
        <f t="shared" si="1"/>
        <v>0</v>
      </c>
      <c r="J31" s="380">
        <f t="shared" si="1"/>
        <v>0</v>
      </c>
      <c r="K31" s="380">
        <f t="shared" si="1"/>
        <v>0</v>
      </c>
      <c r="L31" s="380">
        <f t="shared" si="1"/>
        <v>0</v>
      </c>
      <c r="M31" s="380">
        <f t="shared" si="1"/>
        <v>0</v>
      </c>
      <c r="N31" s="380">
        <f t="shared" si="1"/>
        <v>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381" t="s">
        <v>178</v>
      </c>
      <c r="B32" s="15"/>
      <c r="C32" s="381">
        <f>C31+D31</f>
        <v>0</v>
      </c>
      <c r="D32" s="15"/>
      <c r="E32" s="381">
        <f>E31+F31</f>
        <v>446941.4</v>
      </c>
      <c r="F32" s="15"/>
      <c r="G32" s="381">
        <f>G31+H31</f>
        <v>0</v>
      </c>
      <c r="H32" s="15"/>
      <c r="I32" s="381">
        <f>I31+J31</f>
        <v>0</v>
      </c>
      <c r="J32" s="15"/>
      <c r="K32" s="381">
        <f>K31+L31</f>
        <v>0</v>
      </c>
      <c r="L32" s="15"/>
      <c r="M32" s="381">
        <f>M31+N31</f>
        <v>0</v>
      </c>
      <c r="N32" s="15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382" t="s">
        <v>97</v>
      </c>
      <c r="B38" s="2"/>
      <c r="C38" s="2"/>
      <c r="D38" s="37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383"/>
      <c r="B39" s="384" t="s">
        <v>98</v>
      </c>
      <c r="C39" s="101"/>
      <c r="D39" s="102"/>
      <c r="E39" s="384" t="s">
        <v>99</v>
      </c>
      <c r="F39" s="101"/>
      <c r="G39" s="102"/>
      <c r="H39" s="384" t="s">
        <v>100</v>
      </c>
      <c r="I39" s="101"/>
      <c r="J39" s="102"/>
      <c r="K39" s="384" t="s">
        <v>101</v>
      </c>
      <c r="L39" s="101"/>
      <c r="M39" s="102"/>
      <c r="N39" s="384" t="s">
        <v>102</v>
      </c>
      <c r="O39" s="101"/>
      <c r="P39" s="102"/>
      <c r="Q39" s="384" t="s">
        <v>103</v>
      </c>
      <c r="R39" s="101"/>
      <c r="S39" s="102"/>
      <c r="T39" s="384" t="s">
        <v>104</v>
      </c>
      <c r="U39" s="101"/>
      <c r="V39" s="102"/>
      <c r="W39" s="384" t="s">
        <v>105</v>
      </c>
      <c r="X39" s="101"/>
      <c r="Y39" s="102"/>
      <c r="Z39" s="384" t="s">
        <v>106</v>
      </c>
      <c r="AA39" s="101"/>
      <c r="AB39" s="102"/>
      <c r="AC39" s="384" t="s">
        <v>107</v>
      </c>
      <c r="AD39" s="101"/>
      <c r="AE39" s="102"/>
      <c r="AF39" s="384" t="s">
        <v>108</v>
      </c>
      <c r="AG39" s="101"/>
      <c r="AH39" s="102"/>
      <c r="AI39" s="384" t="s">
        <v>109</v>
      </c>
      <c r="AJ39" s="101"/>
      <c r="AK39" s="102"/>
    </row>
    <row r="40" ht="15.75" customHeight="1">
      <c r="A40" s="385" t="s">
        <v>110</v>
      </c>
      <c r="B40" s="386" t="s">
        <v>111</v>
      </c>
      <c r="C40" s="387" t="s">
        <v>112</v>
      </c>
      <c r="D40" s="387" t="s">
        <v>113</v>
      </c>
      <c r="E40" s="386" t="s">
        <v>111</v>
      </c>
      <c r="F40" s="387" t="s">
        <v>112</v>
      </c>
      <c r="G40" s="387" t="s">
        <v>113</v>
      </c>
      <c r="H40" s="386" t="s">
        <v>111</v>
      </c>
      <c r="I40" s="387" t="s">
        <v>112</v>
      </c>
      <c r="J40" s="387" t="s">
        <v>113</v>
      </c>
      <c r="K40" s="386" t="s">
        <v>111</v>
      </c>
      <c r="L40" s="387" t="s">
        <v>112</v>
      </c>
      <c r="M40" s="387" t="s">
        <v>113</v>
      </c>
      <c r="N40" s="386" t="s">
        <v>111</v>
      </c>
      <c r="O40" s="387" t="s">
        <v>112</v>
      </c>
      <c r="P40" s="387" t="s">
        <v>113</v>
      </c>
      <c r="Q40" s="386" t="s">
        <v>111</v>
      </c>
      <c r="R40" s="387" t="s">
        <v>112</v>
      </c>
      <c r="S40" s="387" t="s">
        <v>113</v>
      </c>
      <c r="T40" s="386" t="s">
        <v>111</v>
      </c>
      <c r="U40" s="387" t="s">
        <v>112</v>
      </c>
      <c r="V40" s="387" t="s">
        <v>113</v>
      </c>
      <c r="W40" s="386" t="s">
        <v>111</v>
      </c>
      <c r="X40" s="387" t="s">
        <v>112</v>
      </c>
      <c r="Y40" s="387" t="s">
        <v>113</v>
      </c>
      <c r="Z40" s="386" t="s">
        <v>111</v>
      </c>
      <c r="AA40" s="387" t="s">
        <v>112</v>
      </c>
      <c r="AB40" s="387" t="s">
        <v>113</v>
      </c>
      <c r="AC40" s="386" t="s">
        <v>111</v>
      </c>
      <c r="AD40" s="387" t="s">
        <v>112</v>
      </c>
      <c r="AE40" s="387" t="s">
        <v>113</v>
      </c>
      <c r="AF40" s="386" t="s">
        <v>111</v>
      </c>
      <c r="AG40" s="387" t="s">
        <v>112</v>
      </c>
      <c r="AH40" s="387" t="s">
        <v>113</v>
      </c>
      <c r="AI40" s="386" t="s">
        <v>111</v>
      </c>
      <c r="AJ40" s="387" t="s">
        <v>112</v>
      </c>
      <c r="AK40" s="387" t="s">
        <v>113</v>
      </c>
    </row>
    <row r="41" ht="15.75" customHeight="1">
      <c r="A41" s="385"/>
      <c r="B41" s="388"/>
      <c r="C41" s="117"/>
      <c r="D41" s="389"/>
      <c r="E41" s="281"/>
      <c r="F41" s="120"/>
      <c r="G41" s="278"/>
      <c r="H41" s="388"/>
      <c r="I41" s="117"/>
      <c r="J41" s="389"/>
      <c r="K41" s="281"/>
      <c r="L41" s="120"/>
      <c r="M41" s="278"/>
      <c r="N41" s="388"/>
      <c r="O41" s="117"/>
      <c r="P41" s="389"/>
      <c r="Q41" s="281"/>
      <c r="R41" s="120"/>
      <c r="S41" s="278"/>
      <c r="T41" s="388"/>
      <c r="U41" s="117"/>
      <c r="V41" s="389"/>
      <c r="W41" s="281"/>
      <c r="X41" s="120"/>
      <c r="Y41" s="278"/>
      <c r="Z41" s="388"/>
      <c r="AA41" s="117"/>
      <c r="AB41" s="389"/>
      <c r="AC41" s="281"/>
      <c r="AD41" s="120"/>
      <c r="AE41" s="278"/>
      <c r="AF41" s="388"/>
      <c r="AG41" s="117"/>
      <c r="AH41" s="389"/>
      <c r="AI41" s="281"/>
      <c r="AJ41" s="120"/>
      <c r="AK41" s="278"/>
    </row>
    <row r="42" ht="15.75" customHeight="1">
      <c r="A42" s="390" t="s">
        <v>18</v>
      </c>
      <c r="B42" s="391"/>
      <c r="C42" s="127">
        <f>'Lista de precios'!C7</f>
        <v>1114.3125</v>
      </c>
      <c r="D42" s="128">
        <f t="shared" ref="D42:D69" si="2">B42*C42</f>
        <v>0</v>
      </c>
      <c r="E42" s="392">
        <v>20.0</v>
      </c>
      <c r="F42" s="127">
        <f>'Lista de precios'!C7</f>
        <v>1114.3125</v>
      </c>
      <c r="G42" s="128">
        <f t="shared" ref="G42:G69" si="3">F42*E42</f>
        <v>22286.25</v>
      </c>
      <c r="H42" s="391"/>
      <c r="I42" s="127">
        <f>'Lista de precios'!E7</f>
        <v>1223.25</v>
      </c>
      <c r="J42" s="128">
        <f t="shared" ref="J42:J64" si="4">H42*I42</f>
        <v>0</v>
      </c>
      <c r="K42" s="392">
        <v>20.0</v>
      </c>
      <c r="L42" s="127">
        <f>'Lista de precios'!E7</f>
        <v>1223.25</v>
      </c>
      <c r="M42" s="128">
        <f t="shared" ref="M42:M64" si="5">L42*K42</f>
        <v>24465</v>
      </c>
      <c r="N42" s="391"/>
      <c r="O42" s="127">
        <f>'Lista de precios'!G7</f>
        <v>0</v>
      </c>
      <c r="P42" s="128">
        <f t="shared" ref="P42:P64" si="6">N42*O42</f>
        <v>0</v>
      </c>
      <c r="Q42" s="391"/>
      <c r="R42" s="127">
        <f>'Lista de precios'!G7</f>
        <v>0</v>
      </c>
      <c r="S42" s="128">
        <f t="shared" ref="S42:S64" si="7">R42*Q42</f>
        <v>0</v>
      </c>
      <c r="T42" s="391"/>
      <c r="U42" s="127">
        <f>'Lista de precios'!I7</f>
        <v>0</v>
      </c>
      <c r="V42" s="128">
        <f t="shared" ref="V42:V64" si="8">T42*U42</f>
        <v>0</v>
      </c>
      <c r="W42" s="391"/>
      <c r="X42" s="127">
        <f t="shared" ref="X42:X64" si="9">U42</f>
        <v>0</v>
      </c>
      <c r="Y42" s="128">
        <f t="shared" ref="Y42:Y64" si="10">X42*W42</f>
        <v>0</v>
      </c>
      <c r="Z42" s="392"/>
      <c r="AA42" s="127">
        <f>'Lista de precios'!K7</f>
        <v>0</v>
      </c>
      <c r="AB42" s="128">
        <f t="shared" ref="AB42:AB64" si="11">Z42*AA42</f>
        <v>0</v>
      </c>
      <c r="AC42" s="391"/>
      <c r="AD42" s="127">
        <f t="shared" ref="AD42:AD64" si="12">AA42</f>
        <v>0</v>
      </c>
      <c r="AE42" s="128">
        <f t="shared" ref="AE42:AE64" si="13">AD42*AC42</f>
        <v>0</v>
      </c>
      <c r="AF42" s="392"/>
      <c r="AG42" s="127">
        <f>'Lista de precios'!M7</f>
        <v>0</v>
      </c>
      <c r="AH42" s="128">
        <f t="shared" ref="AH42:AH64" si="14">AF42*AG42</f>
        <v>0</v>
      </c>
      <c r="AI42" s="392"/>
      <c r="AJ42" s="127">
        <f t="shared" ref="AJ42:AJ64" si="15">AG42</f>
        <v>0</v>
      </c>
      <c r="AK42" s="128">
        <f t="shared" ref="AK42:AK64" si="16">AJ42*AI42</f>
        <v>0</v>
      </c>
    </row>
    <row r="43" ht="15.75" customHeight="1">
      <c r="A43" s="390" t="s">
        <v>19</v>
      </c>
      <c r="B43" s="391"/>
      <c r="C43" s="127">
        <f>'Lista de precios'!C8</f>
        <v>1231.05</v>
      </c>
      <c r="D43" s="128">
        <f t="shared" si="2"/>
        <v>0</v>
      </c>
      <c r="E43" s="391"/>
      <c r="F43" s="127">
        <f>'Lista de precios'!C8</f>
        <v>1231.05</v>
      </c>
      <c r="G43" s="128">
        <f t="shared" si="3"/>
        <v>0</v>
      </c>
      <c r="H43" s="391"/>
      <c r="I43" s="127">
        <f>'Lista de precios'!E8</f>
        <v>1351.4</v>
      </c>
      <c r="J43" s="128">
        <f t="shared" si="4"/>
        <v>0</v>
      </c>
      <c r="K43" s="391"/>
      <c r="L43" s="127">
        <f>'Lista de precios'!E8</f>
        <v>1351.4</v>
      </c>
      <c r="M43" s="128">
        <f t="shared" si="5"/>
        <v>0</v>
      </c>
      <c r="N43" s="391"/>
      <c r="O43" s="127">
        <f>'Lista de precios'!G8</f>
        <v>0</v>
      </c>
      <c r="P43" s="128">
        <f t="shared" si="6"/>
        <v>0</v>
      </c>
      <c r="Q43" s="391"/>
      <c r="R43" s="127">
        <f>'Lista de precios'!G8</f>
        <v>0</v>
      </c>
      <c r="S43" s="128">
        <f t="shared" si="7"/>
        <v>0</v>
      </c>
      <c r="T43" s="391"/>
      <c r="U43" s="127">
        <f>'Lista de precios'!I8</f>
        <v>0</v>
      </c>
      <c r="V43" s="128">
        <f t="shared" si="8"/>
        <v>0</v>
      </c>
      <c r="W43" s="391"/>
      <c r="X43" s="127">
        <f t="shared" si="9"/>
        <v>0</v>
      </c>
      <c r="Y43" s="128">
        <f t="shared" si="10"/>
        <v>0</v>
      </c>
      <c r="Z43" s="391"/>
      <c r="AA43" s="127">
        <f>'Lista de precios'!K8</f>
        <v>0</v>
      </c>
      <c r="AB43" s="128">
        <f t="shared" si="11"/>
        <v>0</v>
      </c>
      <c r="AC43" s="391"/>
      <c r="AD43" s="127">
        <f t="shared" si="12"/>
        <v>0</v>
      </c>
      <c r="AE43" s="128">
        <f t="shared" si="13"/>
        <v>0</v>
      </c>
      <c r="AF43" s="391"/>
      <c r="AG43" s="127">
        <f>'Lista de precios'!M8</f>
        <v>0</v>
      </c>
      <c r="AH43" s="128">
        <f t="shared" si="14"/>
        <v>0</v>
      </c>
      <c r="AI43" s="391"/>
      <c r="AJ43" s="127">
        <f t="shared" si="15"/>
        <v>0</v>
      </c>
      <c r="AK43" s="128">
        <f t="shared" si="16"/>
        <v>0</v>
      </c>
    </row>
    <row r="44" ht="15.75" customHeight="1">
      <c r="A44" s="390" t="s">
        <v>20</v>
      </c>
      <c r="B44" s="391"/>
      <c r="C44" s="127">
        <f>'Lista de precios'!C9</f>
        <v>1273.5</v>
      </c>
      <c r="D44" s="128">
        <f t="shared" si="2"/>
        <v>0</v>
      </c>
      <c r="E44" s="391"/>
      <c r="F44" s="127">
        <f>'Lista de precios'!C9</f>
        <v>1273.5</v>
      </c>
      <c r="G44" s="128">
        <f t="shared" si="3"/>
        <v>0</v>
      </c>
      <c r="H44" s="391"/>
      <c r="I44" s="127">
        <f>'Lista de precios'!E9</f>
        <v>1398</v>
      </c>
      <c r="J44" s="128">
        <f t="shared" si="4"/>
        <v>0</v>
      </c>
      <c r="K44" s="391"/>
      <c r="L44" s="127">
        <f>'Lista de precios'!E9</f>
        <v>1398</v>
      </c>
      <c r="M44" s="128">
        <f t="shared" si="5"/>
        <v>0</v>
      </c>
      <c r="N44" s="391"/>
      <c r="O44" s="127">
        <f>'Lista de precios'!G9</f>
        <v>0</v>
      </c>
      <c r="P44" s="128">
        <f t="shared" si="6"/>
        <v>0</v>
      </c>
      <c r="Q44" s="391"/>
      <c r="R44" s="127">
        <f>'Lista de precios'!G9</f>
        <v>0</v>
      </c>
      <c r="S44" s="128">
        <f t="shared" si="7"/>
        <v>0</v>
      </c>
      <c r="T44" s="391"/>
      <c r="U44" s="127">
        <f>'Lista de precios'!I9</f>
        <v>0</v>
      </c>
      <c r="V44" s="128">
        <f t="shared" si="8"/>
        <v>0</v>
      </c>
      <c r="W44" s="392"/>
      <c r="X44" s="127">
        <f t="shared" si="9"/>
        <v>0</v>
      </c>
      <c r="Y44" s="128">
        <f t="shared" si="10"/>
        <v>0</v>
      </c>
      <c r="Z44" s="391"/>
      <c r="AA44" s="127">
        <f>'Lista de precios'!K9</f>
        <v>0</v>
      </c>
      <c r="AB44" s="128">
        <f t="shared" si="11"/>
        <v>0</v>
      </c>
      <c r="AC44" s="391"/>
      <c r="AD44" s="127">
        <f t="shared" si="12"/>
        <v>0</v>
      </c>
      <c r="AE44" s="128">
        <f t="shared" si="13"/>
        <v>0</v>
      </c>
      <c r="AF44" s="391"/>
      <c r="AG44" s="127">
        <f>'Lista de precios'!M9</f>
        <v>0</v>
      </c>
      <c r="AH44" s="128">
        <f t="shared" si="14"/>
        <v>0</v>
      </c>
      <c r="AI44" s="391"/>
      <c r="AJ44" s="127">
        <f t="shared" si="15"/>
        <v>0</v>
      </c>
      <c r="AK44" s="128">
        <f t="shared" si="16"/>
        <v>0</v>
      </c>
    </row>
    <row r="45" ht="15.75" customHeight="1">
      <c r="A45" s="390" t="s">
        <v>21</v>
      </c>
      <c r="B45" s="391"/>
      <c r="C45" s="127">
        <f>'Lista de precios'!C10</f>
        <v>4775.625</v>
      </c>
      <c r="D45" s="128">
        <f t="shared" si="2"/>
        <v>0</v>
      </c>
      <c r="E45" s="391"/>
      <c r="F45" s="127">
        <f>'Lista de precios'!C10</f>
        <v>4775.625</v>
      </c>
      <c r="G45" s="128">
        <f t="shared" si="3"/>
        <v>0</v>
      </c>
      <c r="H45" s="392">
        <v>4.0</v>
      </c>
      <c r="I45" s="127">
        <f>'Lista de precios'!E10</f>
        <v>5242.5</v>
      </c>
      <c r="J45" s="128">
        <f t="shared" si="4"/>
        <v>20970</v>
      </c>
      <c r="K45" s="391"/>
      <c r="L45" s="127">
        <f>'Lista de precios'!E10</f>
        <v>5242.5</v>
      </c>
      <c r="M45" s="128">
        <f t="shared" si="5"/>
        <v>0</v>
      </c>
      <c r="N45" s="391"/>
      <c r="O45" s="127">
        <f>'Lista de precios'!G10</f>
        <v>0</v>
      </c>
      <c r="P45" s="128">
        <f t="shared" si="6"/>
        <v>0</v>
      </c>
      <c r="Q45" s="391"/>
      <c r="R45" s="127">
        <f>'Lista de precios'!G10</f>
        <v>0</v>
      </c>
      <c r="S45" s="128">
        <f t="shared" si="7"/>
        <v>0</v>
      </c>
      <c r="T45" s="391"/>
      <c r="U45" s="127">
        <f>'Lista de precios'!I10</f>
        <v>0</v>
      </c>
      <c r="V45" s="128">
        <f t="shared" si="8"/>
        <v>0</v>
      </c>
      <c r="W45" s="391"/>
      <c r="X45" s="127">
        <f t="shared" si="9"/>
        <v>0</v>
      </c>
      <c r="Y45" s="128">
        <f t="shared" si="10"/>
        <v>0</v>
      </c>
      <c r="Z45" s="391"/>
      <c r="AA45" s="127">
        <f>'Lista de precios'!K10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precios'!M10</f>
        <v>0</v>
      </c>
      <c r="AH45" s="128">
        <f t="shared" si="14"/>
        <v>0</v>
      </c>
      <c r="AI45" s="391"/>
      <c r="AJ45" s="127">
        <f t="shared" si="15"/>
        <v>0</v>
      </c>
      <c r="AK45" s="128">
        <f t="shared" si="16"/>
        <v>0</v>
      </c>
    </row>
    <row r="46" ht="16.5" customHeight="1">
      <c r="A46" s="390" t="s">
        <v>22</v>
      </c>
      <c r="B46" s="392"/>
      <c r="C46" s="127">
        <f>'Lista de precios'!C11</f>
        <v>4775.625</v>
      </c>
      <c r="D46" s="137">
        <f t="shared" si="2"/>
        <v>0</v>
      </c>
      <c r="E46" s="391"/>
      <c r="F46" s="127">
        <f>'Lista de precios'!C11</f>
        <v>4775.625</v>
      </c>
      <c r="G46" s="128">
        <f t="shared" si="3"/>
        <v>0</v>
      </c>
      <c r="H46" s="392"/>
      <c r="I46" s="127">
        <f>'Lista de precios'!E11</f>
        <v>5242.5</v>
      </c>
      <c r="J46" s="137">
        <f t="shared" si="4"/>
        <v>0</v>
      </c>
      <c r="K46" s="392"/>
      <c r="L46" s="127">
        <f>'Lista de precios'!E11</f>
        <v>5242.5</v>
      </c>
      <c r="M46" s="128">
        <f t="shared" si="5"/>
        <v>0</v>
      </c>
      <c r="N46" s="391"/>
      <c r="O46" s="127">
        <f>'Lista de precios'!G11</f>
        <v>0</v>
      </c>
      <c r="P46" s="137">
        <f t="shared" si="6"/>
        <v>0</v>
      </c>
      <c r="Q46" s="391"/>
      <c r="R46" s="127">
        <f>'Lista de precios'!G11</f>
        <v>0</v>
      </c>
      <c r="S46" s="128">
        <f t="shared" si="7"/>
        <v>0</v>
      </c>
      <c r="T46" s="392"/>
      <c r="U46" s="127">
        <f>'Lista de precios'!I11</f>
        <v>0</v>
      </c>
      <c r="V46" s="137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precios'!K11</f>
        <v>0</v>
      </c>
      <c r="AB46" s="137">
        <f t="shared" si="11"/>
        <v>0</v>
      </c>
      <c r="AC46" s="391"/>
      <c r="AD46" s="127">
        <f t="shared" si="12"/>
        <v>0</v>
      </c>
      <c r="AE46" s="128">
        <f t="shared" si="13"/>
        <v>0</v>
      </c>
      <c r="AF46" s="391"/>
      <c r="AG46" s="127">
        <f>'Lista de precios'!M11</f>
        <v>0</v>
      </c>
      <c r="AH46" s="137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23</v>
      </c>
      <c r="B47" s="392">
        <v>7.0</v>
      </c>
      <c r="C47" s="127">
        <f>'Lista de precios'!C12</f>
        <v>4987.875</v>
      </c>
      <c r="D47" s="137">
        <f t="shared" si="2"/>
        <v>34915.125</v>
      </c>
      <c r="E47" s="392">
        <v>9.0</v>
      </c>
      <c r="F47" s="127">
        <f>'Lista de precios'!C12</f>
        <v>4987.875</v>
      </c>
      <c r="G47" s="128">
        <f t="shared" si="3"/>
        <v>44890.875</v>
      </c>
      <c r="H47" s="392">
        <v>10.0</v>
      </c>
      <c r="I47" s="127">
        <f>'Lista de precios'!E12</f>
        <v>5475.5</v>
      </c>
      <c r="J47" s="137">
        <f t="shared" si="4"/>
        <v>54755</v>
      </c>
      <c r="K47" s="392"/>
      <c r="L47" s="127">
        <f>'Lista de precios'!E12</f>
        <v>5475.5</v>
      </c>
      <c r="M47" s="128">
        <f t="shared" si="5"/>
        <v>0</v>
      </c>
      <c r="N47" s="392"/>
      <c r="O47" s="127">
        <f>'Lista de precios'!G12</f>
        <v>0</v>
      </c>
      <c r="P47" s="137">
        <f t="shared" si="6"/>
        <v>0</v>
      </c>
      <c r="Q47" s="391"/>
      <c r="R47" s="127">
        <f>'Lista de precios'!G12</f>
        <v>0</v>
      </c>
      <c r="S47" s="128">
        <f t="shared" si="7"/>
        <v>0</v>
      </c>
      <c r="T47" s="392"/>
      <c r="U47" s="127">
        <f>'Lista de precios'!I12</f>
        <v>0</v>
      </c>
      <c r="V47" s="137">
        <f t="shared" si="8"/>
        <v>0</v>
      </c>
      <c r="W47" s="392"/>
      <c r="X47" s="127">
        <f t="shared" si="9"/>
        <v>0</v>
      </c>
      <c r="Y47" s="128">
        <f t="shared" si="10"/>
        <v>0</v>
      </c>
      <c r="Z47" s="392"/>
      <c r="AA47" s="127">
        <f>'Lista de precios'!K12</f>
        <v>0</v>
      </c>
      <c r="AB47" s="137">
        <f t="shared" si="11"/>
        <v>0</v>
      </c>
      <c r="AC47" s="392"/>
      <c r="AD47" s="127">
        <f t="shared" si="12"/>
        <v>0</v>
      </c>
      <c r="AE47" s="128">
        <f t="shared" si="13"/>
        <v>0</v>
      </c>
      <c r="AF47" s="392"/>
      <c r="AG47" s="127">
        <f>'Lista de precios'!M12</f>
        <v>0</v>
      </c>
      <c r="AH47" s="137">
        <f t="shared" si="14"/>
        <v>0</v>
      </c>
      <c r="AI47" s="392"/>
      <c r="AJ47" s="127">
        <f t="shared" si="15"/>
        <v>0</v>
      </c>
      <c r="AK47" s="128">
        <f t="shared" si="16"/>
        <v>0</v>
      </c>
    </row>
    <row r="48" ht="15.75" customHeight="1">
      <c r="A48" s="390" t="s">
        <v>24</v>
      </c>
      <c r="B48" s="392"/>
      <c r="C48" s="127">
        <f>'Lista de precios'!C13</f>
        <v>477.5625</v>
      </c>
      <c r="D48" s="137">
        <f t="shared" si="2"/>
        <v>0</v>
      </c>
      <c r="E48" s="392">
        <v>3.0</v>
      </c>
      <c r="F48" s="127">
        <f>'Lista de precios'!C13</f>
        <v>477.5625</v>
      </c>
      <c r="G48" s="128">
        <f t="shared" si="3"/>
        <v>1432.6875</v>
      </c>
      <c r="H48" s="391"/>
      <c r="I48" s="127">
        <f>'Lista de precios'!E13</f>
        <v>524.25</v>
      </c>
      <c r="J48" s="137">
        <f t="shared" si="4"/>
        <v>0</v>
      </c>
      <c r="K48" s="391"/>
      <c r="L48" s="127">
        <f>'Lista de precios'!E13</f>
        <v>524.25</v>
      </c>
      <c r="M48" s="128">
        <f t="shared" si="5"/>
        <v>0</v>
      </c>
      <c r="N48" s="391"/>
      <c r="O48" s="127">
        <f>'Lista de precios'!G13</f>
        <v>0</v>
      </c>
      <c r="P48" s="137">
        <f t="shared" si="6"/>
        <v>0</v>
      </c>
      <c r="Q48" s="391"/>
      <c r="R48" s="127">
        <f>'Lista de precios'!G13</f>
        <v>0</v>
      </c>
      <c r="S48" s="128">
        <f t="shared" si="7"/>
        <v>0</v>
      </c>
      <c r="T48" s="391"/>
      <c r="U48" s="127">
        <f>'Lista de precios'!I13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1"/>
      <c r="AA48" s="127">
        <f>'Lista de precios'!K13</f>
        <v>0</v>
      </c>
      <c r="AB48" s="137">
        <f t="shared" si="11"/>
        <v>0</v>
      </c>
      <c r="AC48" s="391"/>
      <c r="AD48" s="127">
        <f t="shared" si="12"/>
        <v>0</v>
      </c>
      <c r="AE48" s="128">
        <f t="shared" si="13"/>
        <v>0</v>
      </c>
      <c r="AF48" s="391"/>
      <c r="AG48" s="127">
        <f>'Lista de precios'!M13</f>
        <v>0</v>
      </c>
      <c r="AH48" s="137">
        <f t="shared" si="14"/>
        <v>0</v>
      </c>
      <c r="AI48" s="391"/>
      <c r="AJ48" s="127">
        <f t="shared" si="15"/>
        <v>0</v>
      </c>
      <c r="AK48" s="128">
        <f t="shared" si="16"/>
        <v>0</v>
      </c>
    </row>
    <row r="49" ht="15.75" customHeight="1">
      <c r="A49" s="390" t="s">
        <v>25</v>
      </c>
      <c r="B49" s="392">
        <v>1.0</v>
      </c>
      <c r="C49" s="127">
        <f>'Lista de precios'!C14</f>
        <v>742.875</v>
      </c>
      <c r="D49" s="137">
        <f t="shared" si="2"/>
        <v>742.875</v>
      </c>
      <c r="E49" s="391"/>
      <c r="F49" s="127">
        <f>'Lista de precios'!C14</f>
        <v>742.875</v>
      </c>
      <c r="G49" s="128">
        <f t="shared" si="3"/>
        <v>0</v>
      </c>
      <c r="H49" s="391"/>
      <c r="I49" s="127">
        <f>'Lista de precios'!E14</f>
        <v>815.5</v>
      </c>
      <c r="J49" s="137">
        <f t="shared" si="4"/>
        <v>0</v>
      </c>
      <c r="K49" s="391"/>
      <c r="L49" s="127">
        <f>'Lista de precios'!E14</f>
        <v>815.5</v>
      </c>
      <c r="M49" s="128">
        <f t="shared" si="5"/>
        <v>0</v>
      </c>
      <c r="N49" s="391"/>
      <c r="O49" s="127">
        <f>'Lista de precios'!G14</f>
        <v>0</v>
      </c>
      <c r="P49" s="137">
        <f t="shared" si="6"/>
        <v>0</v>
      </c>
      <c r="Q49" s="391"/>
      <c r="R49" s="127">
        <f>'Lista de precios'!G14</f>
        <v>0</v>
      </c>
      <c r="S49" s="128">
        <f t="shared" si="7"/>
        <v>0</v>
      </c>
      <c r="T49" s="391"/>
      <c r="U49" s="127">
        <f>'Lista de precios'!I14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precios'!K14</f>
        <v>0</v>
      </c>
      <c r="AB49" s="137">
        <f t="shared" si="11"/>
        <v>0</v>
      </c>
      <c r="AC49" s="392"/>
      <c r="AD49" s="127">
        <f t="shared" si="12"/>
        <v>0</v>
      </c>
      <c r="AE49" s="128">
        <f t="shared" si="13"/>
        <v>0</v>
      </c>
      <c r="AF49" s="391"/>
      <c r="AG49" s="127">
        <f>'Lista de precios'!M14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26</v>
      </c>
      <c r="B50" s="392">
        <v>3.0</v>
      </c>
      <c r="C50" s="127">
        <f>'Lista de precios'!C15</f>
        <v>2207.4</v>
      </c>
      <c r="D50" s="137">
        <f t="shared" si="2"/>
        <v>6622.2</v>
      </c>
      <c r="E50" s="391"/>
      <c r="F50" s="127">
        <f>'Lista de precios'!C15</f>
        <v>2207.4</v>
      </c>
      <c r="G50" s="128">
        <f t="shared" si="3"/>
        <v>0</v>
      </c>
      <c r="H50" s="391"/>
      <c r="I50" s="127">
        <f>'Lista de precios'!E15</f>
        <v>2423.2</v>
      </c>
      <c r="J50" s="137">
        <f t="shared" si="4"/>
        <v>0</v>
      </c>
      <c r="K50" s="391"/>
      <c r="L50" s="127">
        <f>'Lista de precios'!E15</f>
        <v>2423.2</v>
      </c>
      <c r="M50" s="128">
        <f t="shared" si="5"/>
        <v>0</v>
      </c>
      <c r="N50" s="392"/>
      <c r="O50" s="127">
        <f>'Lista de precios'!G15</f>
        <v>0</v>
      </c>
      <c r="P50" s="137">
        <f t="shared" si="6"/>
        <v>0</v>
      </c>
      <c r="Q50" s="392"/>
      <c r="R50" s="127">
        <f>'Lista de precios'!G15</f>
        <v>0</v>
      </c>
      <c r="S50" s="128">
        <f t="shared" si="7"/>
        <v>0</v>
      </c>
      <c r="T50" s="392"/>
      <c r="U50" s="127">
        <f>'Lista de precios'!I15</f>
        <v>0</v>
      </c>
      <c r="V50" s="137">
        <f t="shared" si="8"/>
        <v>0</v>
      </c>
      <c r="W50" s="392"/>
      <c r="X50" s="127">
        <f t="shared" si="9"/>
        <v>0</v>
      </c>
      <c r="Y50" s="128">
        <f t="shared" si="10"/>
        <v>0</v>
      </c>
      <c r="Z50" s="391"/>
      <c r="AA50" s="127">
        <f>'Lista de precios'!K15</f>
        <v>0</v>
      </c>
      <c r="AB50" s="137">
        <f t="shared" si="11"/>
        <v>0</v>
      </c>
      <c r="AC50" s="392"/>
      <c r="AD50" s="127">
        <f t="shared" si="12"/>
        <v>0</v>
      </c>
      <c r="AE50" s="128">
        <f t="shared" si="13"/>
        <v>0</v>
      </c>
      <c r="AF50" s="391"/>
      <c r="AG50" s="127">
        <f>'Lista de precios'!M15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27</v>
      </c>
      <c r="B51" s="391"/>
      <c r="C51" s="127">
        <f>'Lista de precios'!C16</f>
        <v>4733.175</v>
      </c>
      <c r="D51" s="137">
        <f t="shared" si="2"/>
        <v>0</v>
      </c>
      <c r="E51" s="392"/>
      <c r="F51" s="127">
        <f>'Lista de precios'!C16</f>
        <v>4733.175</v>
      </c>
      <c r="G51" s="128">
        <f t="shared" si="3"/>
        <v>0</v>
      </c>
      <c r="H51" s="391"/>
      <c r="I51" s="127">
        <f>'Lista de precios'!E16</f>
        <v>5195.9</v>
      </c>
      <c r="J51" s="137">
        <f t="shared" si="4"/>
        <v>0</v>
      </c>
      <c r="K51" s="392"/>
      <c r="L51" s="127">
        <f>'Lista de precios'!E16</f>
        <v>5195.9</v>
      </c>
      <c r="M51" s="128">
        <f t="shared" si="5"/>
        <v>0</v>
      </c>
      <c r="N51" s="391"/>
      <c r="O51" s="127">
        <f>'Lista de precios'!G16</f>
        <v>0</v>
      </c>
      <c r="P51" s="137">
        <f t="shared" si="6"/>
        <v>0</v>
      </c>
      <c r="Q51" s="391"/>
      <c r="R51" s="127">
        <f>'Lista de precios'!G16</f>
        <v>0</v>
      </c>
      <c r="S51" s="128">
        <f t="shared" si="7"/>
        <v>0</v>
      </c>
      <c r="T51" s="391"/>
      <c r="U51" s="127">
        <f>'Lista de precios'!I16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precios'!K16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precios'!M16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28</v>
      </c>
      <c r="B52" s="392"/>
      <c r="C52" s="127">
        <f>'Lista de precios'!C17</f>
        <v>742.875</v>
      </c>
      <c r="D52" s="137">
        <f t="shared" si="2"/>
        <v>0</v>
      </c>
      <c r="E52" s="391"/>
      <c r="F52" s="127">
        <f>'Lista de precios'!C17</f>
        <v>742.875</v>
      </c>
      <c r="G52" s="128">
        <f t="shared" si="3"/>
        <v>0</v>
      </c>
      <c r="H52" s="392"/>
      <c r="I52" s="127">
        <f>'Lista de precios'!E17</f>
        <v>815.5</v>
      </c>
      <c r="J52" s="137">
        <f t="shared" si="4"/>
        <v>0</v>
      </c>
      <c r="K52" s="392"/>
      <c r="L52" s="127">
        <f>'Lista de precios'!E17</f>
        <v>815.5</v>
      </c>
      <c r="M52" s="128">
        <f t="shared" si="5"/>
        <v>0</v>
      </c>
      <c r="N52" s="392"/>
      <c r="O52" s="127">
        <f>'Lista de precios'!G17</f>
        <v>0</v>
      </c>
      <c r="P52" s="137">
        <f t="shared" si="6"/>
        <v>0</v>
      </c>
      <c r="Q52" s="391"/>
      <c r="R52" s="127">
        <f>'Lista de precios'!G17</f>
        <v>0</v>
      </c>
      <c r="S52" s="128">
        <f t="shared" si="7"/>
        <v>0</v>
      </c>
      <c r="T52" s="392"/>
      <c r="U52" s="127">
        <f>'Lista de precios'!I17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precios'!K17</f>
        <v>0</v>
      </c>
      <c r="AB52" s="137">
        <f t="shared" si="11"/>
        <v>0</v>
      </c>
      <c r="AC52" s="392"/>
      <c r="AD52" s="127">
        <f t="shared" si="12"/>
        <v>0</v>
      </c>
      <c r="AE52" s="128">
        <f t="shared" si="13"/>
        <v>0</v>
      </c>
      <c r="AF52" s="392"/>
      <c r="AG52" s="127">
        <f>'Lista de precios'!M17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29</v>
      </c>
      <c r="B53" s="391"/>
      <c r="C53" s="127">
        <f>'Lista de precios'!C18</f>
        <v>3289.875</v>
      </c>
      <c r="D53" s="137">
        <f t="shared" si="2"/>
        <v>0</v>
      </c>
      <c r="E53" s="392">
        <v>3.0</v>
      </c>
      <c r="F53" s="127">
        <f>'Lista de precios'!C18</f>
        <v>3289.875</v>
      </c>
      <c r="G53" s="128">
        <f t="shared" si="3"/>
        <v>9869.625</v>
      </c>
      <c r="H53" s="392">
        <v>3.0</v>
      </c>
      <c r="I53" s="127">
        <f>'Lista de precios'!E18</f>
        <v>3611.5</v>
      </c>
      <c r="J53" s="137">
        <f t="shared" si="4"/>
        <v>10834.5</v>
      </c>
      <c r="K53" s="391"/>
      <c r="L53" s="127">
        <f>'Lista de precios'!E18</f>
        <v>3611.5</v>
      </c>
      <c r="M53" s="128">
        <f t="shared" si="5"/>
        <v>0</v>
      </c>
      <c r="N53" s="391"/>
      <c r="O53" s="127">
        <f>'Lista de precios'!G18</f>
        <v>0</v>
      </c>
      <c r="P53" s="137">
        <f t="shared" si="6"/>
        <v>0</v>
      </c>
      <c r="Q53" s="391"/>
      <c r="R53" s="127">
        <f>'Lista de precios'!G18</f>
        <v>0</v>
      </c>
      <c r="S53" s="128">
        <f t="shared" si="7"/>
        <v>0</v>
      </c>
      <c r="T53" s="391"/>
      <c r="U53" s="127">
        <f>'Lista de precios'!I18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precios'!K18</f>
        <v>0</v>
      </c>
      <c r="AB53" s="137">
        <f t="shared" si="11"/>
        <v>0</v>
      </c>
      <c r="AC53" s="391"/>
      <c r="AD53" s="127">
        <f t="shared" si="12"/>
        <v>0</v>
      </c>
      <c r="AE53" s="128">
        <f t="shared" si="13"/>
        <v>0</v>
      </c>
      <c r="AF53" s="391"/>
      <c r="AG53" s="127">
        <f>'Lista de precios'!M18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30</v>
      </c>
      <c r="B54" s="391"/>
      <c r="C54" s="127">
        <f>'Lista de precios'!C19</f>
        <v>530.625</v>
      </c>
      <c r="D54" s="137">
        <f t="shared" si="2"/>
        <v>0</v>
      </c>
      <c r="E54" s="391"/>
      <c r="F54" s="127">
        <f>'Lista de precios'!C19</f>
        <v>530.625</v>
      </c>
      <c r="G54" s="128">
        <f t="shared" si="3"/>
        <v>0</v>
      </c>
      <c r="H54" s="391"/>
      <c r="I54" s="127">
        <f>'Lista de precios'!E19</f>
        <v>582.5</v>
      </c>
      <c r="J54" s="137">
        <f t="shared" si="4"/>
        <v>0</v>
      </c>
      <c r="K54" s="391"/>
      <c r="L54" s="127">
        <f>'Lista de precios'!E19</f>
        <v>582.5</v>
      </c>
      <c r="M54" s="128">
        <f t="shared" si="5"/>
        <v>0</v>
      </c>
      <c r="N54" s="391"/>
      <c r="O54" s="127">
        <f>'Lista de precios'!G19</f>
        <v>0</v>
      </c>
      <c r="P54" s="137">
        <f t="shared" si="6"/>
        <v>0</v>
      </c>
      <c r="Q54" s="391"/>
      <c r="R54" s="127">
        <f>'Lista de precios'!G19</f>
        <v>0</v>
      </c>
      <c r="S54" s="128">
        <f t="shared" si="7"/>
        <v>0</v>
      </c>
      <c r="T54" s="391"/>
      <c r="U54" s="127">
        <f>'Lista de precios'!I19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1"/>
      <c r="AA54" s="127">
        <f>'Lista de precios'!K19</f>
        <v>0</v>
      </c>
      <c r="AB54" s="137">
        <f t="shared" si="11"/>
        <v>0</v>
      </c>
      <c r="AC54" s="391"/>
      <c r="AD54" s="127">
        <f t="shared" si="12"/>
        <v>0</v>
      </c>
      <c r="AE54" s="128">
        <f t="shared" si="13"/>
        <v>0</v>
      </c>
      <c r="AF54" s="391"/>
      <c r="AG54" s="127">
        <f>'Lista de precios'!M19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31</v>
      </c>
      <c r="B55" s="391"/>
      <c r="C55" s="127">
        <f>'Lista de precios'!C20</f>
        <v>647.3625</v>
      </c>
      <c r="D55" s="137">
        <f t="shared" si="2"/>
        <v>0</v>
      </c>
      <c r="E55" s="391"/>
      <c r="F55" s="127">
        <f>'Lista de precios'!C20</f>
        <v>647.3625</v>
      </c>
      <c r="G55" s="128">
        <f t="shared" si="3"/>
        <v>0</v>
      </c>
      <c r="H55" s="391"/>
      <c r="I55" s="127">
        <f>'Lista de precios'!E20</f>
        <v>710.65</v>
      </c>
      <c r="J55" s="137">
        <f t="shared" si="4"/>
        <v>0</v>
      </c>
      <c r="K55" s="391"/>
      <c r="L55" s="127">
        <f>'Lista de precios'!E20</f>
        <v>710.65</v>
      </c>
      <c r="M55" s="128">
        <f t="shared" si="5"/>
        <v>0</v>
      </c>
      <c r="N55" s="391"/>
      <c r="O55" s="127">
        <f>'Lista de precios'!G20</f>
        <v>0</v>
      </c>
      <c r="P55" s="137">
        <f t="shared" si="6"/>
        <v>0</v>
      </c>
      <c r="Q55" s="391"/>
      <c r="R55" s="127">
        <f>'Lista de precios'!G20</f>
        <v>0</v>
      </c>
      <c r="S55" s="128">
        <f t="shared" si="7"/>
        <v>0</v>
      </c>
      <c r="T55" s="392"/>
      <c r="U55" s="127">
        <f>'Lista de precios'!I20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1"/>
      <c r="AA55" s="127">
        <f>'Lista de precios'!K20</f>
        <v>0</v>
      </c>
      <c r="AB55" s="137">
        <f t="shared" si="11"/>
        <v>0</v>
      </c>
      <c r="AC55" s="392"/>
      <c r="AD55" s="127">
        <f t="shared" si="12"/>
        <v>0</v>
      </c>
      <c r="AE55" s="128">
        <f t="shared" si="13"/>
        <v>0</v>
      </c>
      <c r="AF55" s="391"/>
      <c r="AG55" s="127">
        <f>'Lista de precios'!M20</f>
        <v>0</v>
      </c>
      <c r="AH55" s="137">
        <f t="shared" si="14"/>
        <v>0</v>
      </c>
      <c r="AI55" s="391"/>
      <c r="AJ55" s="127">
        <f t="shared" si="15"/>
        <v>0</v>
      </c>
      <c r="AK55" s="128">
        <f t="shared" si="16"/>
        <v>0</v>
      </c>
    </row>
    <row r="56" ht="15.75" customHeight="1">
      <c r="A56" s="390" t="s">
        <v>32</v>
      </c>
      <c r="B56" s="392"/>
      <c r="C56" s="127">
        <f>'Lista de precios'!C21</f>
        <v>4775.625</v>
      </c>
      <c r="D56" s="137">
        <f t="shared" si="2"/>
        <v>0</v>
      </c>
      <c r="E56" s="392"/>
      <c r="F56" s="127">
        <f>'Lista de precios'!C21</f>
        <v>4775.625</v>
      </c>
      <c r="G56" s="128">
        <f t="shared" si="3"/>
        <v>0</v>
      </c>
      <c r="H56" s="392">
        <v>1.0</v>
      </c>
      <c r="I56" s="127">
        <f>'Lista de precios'!E21</f>
        <v>5242.5</v>
      </c>
      <c r="J56" s="137">
        <f t="shared" si="4"/>
        <v>5242.5</v>
      </c>
      <c r="K56" s="392"/>
      <c r="L56" s="127">
        <f>'Lista de precios'!E21</f>
        <v>5242.5</v>
      </c>
      <c r="M56" s="128">
        <f t="shared" si="5"/>
        <v>0</v>
      </c>
      <c r="N56" s="392"/>
      <c r="O56" s="127">
        <f>'Lista de precios'!G21</f>
        <v>0</v>
      </c>
      <c r="P56" s="137">
        <f t="shared" si="6"/>
        <v>0</v>
      </c>
      <c r="Q56" s="392"/>
      <c r="R56" s="127">
        <f>'Lista de precios'!G21</f>
        <v>0</v>
      </c>
      <c r="S56" s="128">
        <f t="shared" si="7"/>
        <v>0</v>
      </c>
      <c r="T56" s="392"/>
      <c r="U56" s="127">
        <f>'Lista de precios'!I21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2"/>
      <c r="AA56" s="127">
        <f>'Lista de precios'!K21</f>
        <v>0</v>
      </c>
      <c r="AB56" s="137">
        <f t="shared" si="11"/>
        <v>0</v>
      </c>
      <c r="AC56" s="392"/>
      <c r="AD56" s="127">
        <f t="shared" si="12"/>
        <v>0</v>
      </c>
      <c r="AE56" s="128">
        <f t="shared" si="13"/>
        <v>0</v>
      </c>
      <c r="AF56" s="392"/>
      <c r="AG56" s="127">
        <f>'Lista de precios'!M21</f>
        <v>0</v>
      </c>
      <c r="AH56" s="137">
        <f t="shared" si="14"/>
        <v>0</v>
      </c>
      <c r="AI56" s="392"/>
      <c r="AJ56" s="127">
        <f t="shared" si="15"/>
        <v>0</v>
      </c>
      <c r="AK56" s="128">
        <f t="shared" si="16"/>
        <v>0</v>
      </c>
    </row>
    <row r="57" ht="15.75" customHeight="1">
      <c r="A57" s="390" t="s">
        <v>33</v>
      </c>
      <c r="B57" s="392"/>
      <c r="C57" s="127">
        <f>'Lista de precios'!C22</f>
        <v>4775.625</v>
      </c>
      <c r="D57" s="137">
        <f t="shared" si="2"/>
        <v>0</v>
      </c>
      <c r="E57" s="392"/>
      <c r="F57" s="127">
        <f>'Lista de precios'!C22</f>
        <v>4775.625</v>
      </c>
      <c r="G57" s="128">
        <f t="shared" si="3"/>
        <v>0</v>
      </c>
      <c r="H57" s="392">
        <v>2.0</v>
      </c>
      <c r="I57" s="127">
        <f>'Lista de precios'!E22</f>
        <v>5242.5</v>
      </c>
      <c r="J57" s="137">
        <f t="shared" si="4"/>
        <v>10485</v>
      </c>
      <c r="K57" s="392">
        <v>1.0</v>
      </c>
      <c r="L57" s="127">
        <f>'Lista de precios'!E22</f>
        <v>5242.5</v>
      </c>
      <c r="M57" s="128">
        <f t="shared" si="5"/>
        <v>5242.5</v>
      </c>
      <c r="N57" s="392"/>
      <c r="O57" s="127">
        <f>'Lista de precios'!G22</f>
        <v>0</v>
      </c>
      <c r="P57" s="137">
        <f t="shared" si="6"/>
        <v>0</v>
      </c>
      <c r="Q57" s="392"/>
      <c r="R57" s="127">
        <f>'Lista de precios'!G22</f>
        <v>0</v>
      </c>
      <c r="S57" s="128">
        <f t="shared" si="7"/>
        <v>0</v>
      </c>
      <c r="T57" s="392"/>
      <c r="U57" s="127">
        <f>'Lista de precios'!I22</f>
        <v>0</v>
      </c>
      <c r="V57" s="137">
        <f t="shared" si="8"/>
        <v>0</v>
      </c>
      <c r="W57" s="392"/>
      <c r="X57" s="127">
        <f t="shared" si="9"/>
        <v>0</v>
      </c>
      <c r="Y57" s="128">
        <f t="shared" si="10"/>
        <v>0</v>
      </c>
      <c r="Z57" s="392"/>
      <c r="AA57" s="127">
        <f>'Lista de precios'!K22</f>
        <v>0</v>
      </c>
      <c r="AB57" s="137">
        <f t="shared" si="11"/>
        <v>0</v>
      </c>
      <c r="AC57" s="392"/>
      <c r="AD57" s="127">
        <f t="shared" si="12"/>
        <v>0</v>
      </c>
      <c r="AE57" s="128">
        <f t="shared" si="13"/>
        <v>0</v>
      </c>
      <c r="AF57" s="392"/>
      <c r="AG57" s="127">
        <f>'Lista de precios'!M22</f>
        <v>0</v>
      </c>
      <c r="AH57" s="137">
        <f t="shared" si="14"/>
        <v>0</v>
      </c>
      <c r="AI57" s="392"/>
      <c r="AJ57" s="127">
        <f t="shared" si="15"/>
        <v>0</v>
      </c>
      <c r="AK57" s="128">
        <f t="shared" si="16"/>
        <v>0</v>
      </c>
    </row>
    <row r="58" ht="15.75" customHeight="1">
      <c r="A58" s="390" t="s">
        <v>34</v>
      </c>
      <c r="B58" s="391"/>
      <c r="C58" s="127">
        <f>'Lista de precios'!C23</f>
        <v>4775.625</v>
      </c>
      <c r="D58" s="137">
        <f t="shared" si="2"/>
        <v>0</v>
      </c>
      <c r="E58" s="391"/>
      <c r="F58" s="127">
        <f>'Lista de precios'!C23</f>
        <v>4775.625</v>
      </c>
      <c r="G58" s="128">
        <f t="shared" si="3"/>
        <v>0</v>
      </c>
      <c r="H58" s="391"/>
      <c r="I58" s="127">
        <f>'Lista de precios'!E23</f>
        <v>5242.5</v>
      </c>
      <c r="J58" s="137">
        <f t="shared" si="4"/>
        <v>0</v>
      </c>
      <c r="K58" s="391"/>
      <c r="L58" s="127">
        <f>'Lista de precios'!E23</f>
        <v>5242.5</v>
      </c>
      <c r="M58" s="128">
        <f t="shared" si="5"/>
        <v>0</v>
      </c>
      <c r="N58" s="391"/>
      <c r="O58" s="127">
        <f>'Lista de precios'!G23</f>
        <v>0</v>
      </c>
      <c r="P58" s="137">
        <f t="shared" si="6"/>
        <v>0</v>
      </c>
      <c r="Q58" s="391"/>
      <c r="R58" s="127">
        <f>'Lista de precios'!G23</f>
        <v>0</v>
      </c>
      <c r="S58" s="128">
        <f t="shared" si="7"/>
        <v>0</v>
      </c>
      <c r="T58" s="391"/>
      <c r="U58" s="127">
        <f>'Lista de precios'!I23</f>
        <v>0</v>
      </c>
      <c r="V58" s="137">
        <f t="shared" si="8"/>
        <v>0</v>
      </c>
      <c r="W58" s="391"/>
      <c r="X58" s="127">
        <f t="shared" si="9"/>
        <v>0</v>
      </c>
      <c r="Y58" s="128">
        <f t="shared" si="10"/>
        <v>0</v>
      </c>
      <c r="Z58" s="391"/>
      <c r="AA58" s="127">
        <f>'Lista de precios'!K23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1"/>
      <c r="AG58" s="127">
        <f>'Lista de precios'!M23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35</v>
      </c>
      <c r="B59" s="391"/>
      <c r="C59" s="127">
        <f>'Lista de precios'!C24</f>
        <v>4775.625</v>
      </c>
      <c r="D59" s="137">
        <f t="shared" si="2"/>
        <v>0</v>
      </c>
      <c r="E59" s="391"/>
      <c r="F59" s="127">
        <f>'Lista de precios'!C24</f>
        <v>4775.625</v>
      </c>
      <c r="G59" s="128">
        <f t="shared" si="3"/>
        <v>0</v>
      </c>
      <c r="H59" s="391"/>
      <c r="I59" s="127">
        <f>'Lista de precios'!E24</f>
        <v>5242.5</v>
      </c>
      <c r="J59" s="137">
        <f t="shared" si="4"/>
        <v>0</v>
      </c>
      <c r="K59" s="391"/>
      <c r="L59" s="127">
        <f>'Lista de precios'!E24</f>
        <v>5242.5</v>
      </c>
      <c r="M59" s="128">
        <f t="shared" si="5"/>
        <v>0</v>
      </c>
      <c r="N59" s="392"/>
      <c r="O59" s="127">
        <f>'Lista de precios'!G24</f>
        <v>0</v>
      </c>
      <c r="P59" s="137">
        <f t="shared" si="6"/>
        <v>0</v>
      </c>
      <c r="Q59" s="391"/>
      <c r="R59" s="127">
        <f>'Lista de precios'!G24</f>
        <v>0</v>
      </c>
      <c r="S59" s="128">
        <f t="shared" si="7"/>
        <v>0</v>
      </c>
      <c r="T59" s="391"/>
      <c r="U59" s="127">
        <f>'Lista de precios'!I24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precios'!K24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precios'!M24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36</v>
      </c>
      <c r="B60" s="391"/>
      <c r="C60" s="127">
        <f>'Lista de precios'!C25</f>
        <v>1379.625</v>
      </c>
      <c r="D60" s="137">
        <f t="shared" si="2"/>
        <v>0</v>
      </c>
      <c r="E60" s="391"/>
      <c r="F60" s="127">
        <f>'Lista de precios'!C25</f>
        <v>1379.625</v>
      </c>
      <c r="G60" s="128">
        <f t="shared" si="3"/>
        <v>0</v>
      </c>
      <c r="H60" s="392">
        <v>1.0</v>
      </c>
      <c r="I60" s="127">
        <f>'Lista de precios'!E25</f>
        <v>1514.5</v>
      </c>
      <c r="J60" s="137">
        <f t="shared" si="4"/>
        <v>1514.5</v>
      </c>
      <c r="K60" s="392">
        <v>1.0</v>
      </c>
      <c r="L60" s="127">
        <f>'Lista de precios'!E25</f>
        <v>1514.5</v>
      </c>
      <c r="M60" s="128">
        <f t="shared" si="5"/>
        <v>1514.5</v>
      </c>
      <c r="N60" s="391"/>
      <c r="O60" s="127">
        <f>'Lista de precios'!G25</f>
        <v>0</v>
      </c>
      <c r="P60" s="137">
        <f t="shared" si="6"/>
        <v>0</v>
      </c>
      <c r="Q60" s="391"/>
      <c r="R60" s="127">
        <f>'Lista de precios'!G25</f>
        <v>0</v>
      </c>
      <c r="S60" s="128">
        <f t="shared" si="7"/>
        <v>0</v>
      </c>
      <c r="T60" s="392"/>
      <c r="U60" s="127">
        <f>'Lista de precios'!I25</f>
        <v>0</v>
      </c>
      <c r="V60" s="137">
        <f t="shared" si="8"/>
        <v>0</v>
      </c>
      <c r="W60" s="392"/>
      <c r="X60" s="127">
        <f t="shared" si="9"/>
        <v>0</v>
      </c>
      <c r="Y60" s="128">
        <f t="shared" si="10"/>
        <v>0</v>
      </c>
      <c r="Z60" s="392"/>
      <c r="AA60" s="127">
        <f>'Lista de precios'!K25</f>
        <v>0</v>
      </c>
      <c r="AB60" s="137">
        <f t="shared" si="11"/>
        <v>0</v>
      </c>
      <c r="AC60" s="392"/>
      <c r="AD60" s="127">
        <f t="shared" si="12"/>
        <v>0</v>
      </c>
      <c r="AE60" s="128">
        <f t="shared" si="13"/>
        <v>0</v>
      </c>
      <c r="AF60" s="392"/>
      <c r="AG60" s="127">
        <f>'Lista de precios'!M25</f>
        <v>0</v>
      </c>
      <c r="AH60" s="137">
        <f t="shared" si="14"/>
        <v>0</v>
      </c>
      <c r="AI60" s="391"/>
      <c r="AJ60" s="127">
        <f t="shared" si="15"/>
        <v>0</v>
      </c>
      <c r="AK60" s="128">
        <f t="shared" si="16"/>
        <v>0</v>
      </c>
    </row>
    <row r="61" ht="15.75" customHeight="1">
      <c r="A61" s="390" t="s">
        <v>37</v>
      </c>
      <c r="B61" s="392">
        <v>1.0</v>
      </c>
      <c r="C61" s="127">
        <f>'Lista de precios'!C26</f>
        <v>2568.225</v>
      </c>
      <c r="D61" s="128">
        <f t="shared" si="2"/>
        <v>2568.225</v>
      </c>
      <c r="E61" s="392"/>
      <c r="F61" s="127">
        <f>'Lista de precios'!C26</f>
        <v>2568.225</v>
      </c>
      <c r="G61" s="128">
        <f t="shared" si="3"/>
        <v>0</v>
      </c>
      <c r="H61" s="391"/>
      <c r="I61" s="127">
        <f>'Lista de precios'!E26</f>
        <v>2819.3</v>
      </c>
      <c r="J61" s="128">
        <f t="shared" si="4"/>
        <v>0</v>
      </c>
      <c r="K61" s="392">
        <v>1.0</v>
      </c>
      <c r="L61" s="127">
        <f>'Lista de precios'!E26</f>
        <v>2819.3</v>
      </c>
      <c r="M61" s="128">
        <f t="shared" si="5"/>
        <v>2819.3</v>
      </c>
      <c r="N61" s="392"/>
      <c r="O61" s="127">
        <f>'Lista de precios'!G26</f>
        <v>0</v>
      </c>
      <c r="P61" s="128">
        <f t="shared" si="6"/>
        <v>0</v>
      </c>
      <c r="Q61" s="392"/>
      <c r="R61" s="127">
        <f>'Lista de precios'!G26</f>
        <v>0</v>
      </c>
      <c r="S61" s="128">
        <f t="shared" si="7"/>
        <v>0</v>
      </c>
      <c r="T61" s="392"/>
      <c r="U61" s="127">
        <f>'Lista de precios'!I26</f>
        <v>0</v>
      </c>
      <c r="V61" s="128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2"/>
      <c r="AA61" s="127">
        <f>'Lista de precios'!K26</f>
        <v>0</v>
      </c>
      <c r="AB61" s="128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precios'!M26</f>
        <v>0</v>
      </c>
      <c r="AH61" s="128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38</v>
      </c>
      <c r="B62" s="392"/>
      <c r="C62" s="127">
        <f>'Lista de precios'!C27</f>
        <v>51258.375</v>
      </c>
      <c r="D62" s="128">
        <f t="shared" si="2"/>
        <v>0</v>
      </c>
      <c r="E62" s="391"/>
      <c r="F62" s="127">
        <f>'Lista de precios'!C27</f>
        <v>51258.375</v>
      </c>
      <c r="G62" s="128">
        <f t="shared" si="3"/>
        <v>0</v>
      </c>
      <c r="H62" s="391"/>
      <c r="I62" s="127">
        <f>'Lista de precios'!E27</f>
        <v>56269.5</v>
      </c>
      <c r="J62" s="128">
        <f t="shared" si="4"/>
        <v>0</v>
      </c>
      <c r="K62" s="391"/>
      <c r="L62" s="127">
        <f>'Lista de precios'!E27</f>
        <v>56269.5</v>
      </c>
      <c r="M62" s="128">
        <f t="shared" si="5"/>
        <v>0</v>
      </c>
      <c r="N62" s="392"/>
      <c r="O62" s="127">
        <f>'Lista de precios'!G27</f>
        <v>0</v>
      </c>
      <c r="P62" s="128">
        <f t="shared" si="6"/>
        <v>0</v>
      </c>
      <c r="Q62" s="392"/>
      <c r="R62" s="127">
        <f>'Lista de precios'!G27</f>
        <v>0</v>
      </c>
      <c r="S62" s="128">
        <f t="shared" si="7"/>
        <v>0</v>
      </c>
      <c r="T62" s="391"/>
      <c r="U62" s="127">
        <f>'Lista de precios'!I27</f>
        <v>0</v>
      </c>
      <c r="V62" s="128">
        <f t="shared" si="8"/>
        <v>0</v>
      </c>
      <c r="W62" s="391"/>
      <c r="X62" s="127">
        <f t="shared" si="9"/>
        <v>0</v>
      </c>
      <c r="Y62" s="128">
        <f t="shared" si="10"/>
        <v>0</v>
      </c>
      <c r="Z62" s="391"/>
      <c r="AA62" s="127">
        <f>'Lista de precios'!K27</f>
        <v>0</v>
      </c>
      <c r="AB62" s="128">
        <f t="shared" si="11"/>
        <v>0</v>
      </c>
      <c r="AC62" s="391"/>
      <c r="AD62" s="127">
        <f t="shared" si="12"/>
        <v>0</v>
      </c>
      <c r="AE62" s="128">
        <f t="shared" si="13"/>
        <v>0</v>
      </c>
      <c r="AF62" s="391"/>
      <c r="AG62" s="127">
        <f>'Lista de precios'!M27</f>
        <v>0</v>
      </c>
      <c r="AH62" s="128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39</v>
      </c>
      <c r="B63" s="392"/>
      <c r="C63" s="127">
        <f>'Lista de precios'!C28</f>
        <v>700.425</v>
      </c>
      <c r="D63" s="128">
        <f t="shared" si="2"/>
        <v>0</v>
      </c>
      <c r="E63" s="392">
        <v>3.0</v>
      </c>
      <c r="F63" s="127">
        <f>'Lista de precios'!C28</f>
        <v>700.425</v>
      </c>
      <c r="G63" s="128">
        <f t="shared" si="3"/>
        <v>2101.275</v>
      </c>
      <c r="H63" s="391"/>
      <c r="I63" s="127">
        <f>'Lista de precios'!E28</f>
        <v>768.9</v>
      </c>
      <c r="J63" s="128">
        <f t="shared" si="4"/>
        <v>0</v>
      </c>
      <c r="K63" s="391"/>
      <c r="L63" s="127">
        <f>'Lista de precios'!E28</f>
        <v>768.9</v>
      </c>
      <c r="M63" s="128">
        <f t="shared" si="5"/>
        <v>0</v>
      </c>
      <c r="N63" s="391"/>
      <c r="O63" s="127">
        <f>'Lista de precios'!G28</f>
        <v>0</v>
      </c>
      <c r="P63" s="128">
        <f t="shared" si="6"/>
        <v>0</v>
      </c>
      <c r="Q63" s="391"/>
      <c r="R63" s="127">
        <f>'Lista de precios'!G28</f>
        <v>0</v>
      </c>
      <c r="S63" s="128">
        <f t="shared" si="7"/>
        <v>0</v>
      </c>
      <c r="T63" s="391"/>
      <c r="U63" s="127">
        <f>'Lista de precios'!I28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2"/>
      <c r="AA63" s="127">
        <f>'Lista de precios'!K28</f>
        <v>0</v>
      </c>
      <c r="AB63" s="128">
        <f t="shared" si="11"/>
        <v>0</v>
      </c>
      <c r="AC63" s="392"/>
      <c r="AD63" s="127">
        <f t="shared" si="12"/>
        <v>0</v>
      </c>
      <c r="AE63" s="128">
        <f t="shared" si="13"/>
        <v>0</v>
      </c>
      <c r="AF63" s="391"/>
      <c r="AG63" s="127">
        <f>'Lista de precios'!M28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40</v>
      </c>
      <c r="B64" s="391"/>
      <c r="C64" s="127">
        <f>'Lista de precios'!C29</f>
        <v>26000.625</v>
      </c>
      <c r="D64" s="128">
        <f t="shared" si="2"/>
        <v>0</v>
      </c>
      <c r="E64" s="391"/>
      <c r="F64" s="127">
        <f>'Lista de precios'!C29</f>
        <v>26000.625</v>
      </c>
      <c r="G64" s="128">
        <f t="shared" si="3"/>
        <v>0</v>
      </c>
      <c r="H64" s="391"/>
      <c r="I64" s="127">
        <f>'Lista de precios'!E29</f>
        <v>17475</v>
      </c>
      <c r="J64" s="128">
        <f t="shared" si="4"/>
        <v>0</v>
      </c>
      <c r="K64" s="391"/>
      <c r="L64" s="127">
        <f>'Lista de precios'!E29</f>
        <v>17475</v>
      </c>
      <c r="M64" s="128">
        <f t="shared" si="5"/>
        <v>0</v>
      </c>
      <c r="N64" s="391"/>
      <c r="O64" s="127">
        <f>'Lista de precios'!G29</f>
        <v>0</v>
      </c>
      <c r="P64" s="128">
        <f t="shared" si="6"/>
        <v>0</v>
      </c>
      <c r="Q64" s="391"/>
      <c r="R64" s="127">
        <f>'Lista de precios'!G29</f>
        <v>0</v>
      </c>
      <c r="S64" s="128">
        <f t="shared" si="7"/>
        <v>0</v>
      </c>
      <c r="T64" s="391"/>
      <c r="U64" s="127">
        <f>'Lista de precios'!I29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precios'!K29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precios'!M29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414" t="s">
        <v>41</v>
      </c>
      <c r="B65" s="391"/>
      <c r="C65" s="127">
        <f>'Lista de precios'!C30</f>
        <v>711.0375</v>
      </c>
      <c r="D65" s="128">
        <f t="shared" si="2"/>
        <v>0</v>
      </c>
      <c r="E65" s="391"/>
      <c r="F65" s="127">
        <f>'Lista de precios'!C30</f>
        <v>711.0375</v>
      </c>
      <c r="G65" s="128">
        <f t="shared" si="3"/>
        <v>0</v>
      </c>
      <c r="H65" s="392">
        <v>2.0</v>
      </c>
      <c r="I65" s="127">
        <f>'Lista de precios'!E30</f>
        <v>780.55</v>
      </c>
      <c r="J65" s="128"/>
      <c r="K65" s="391"/>
      <c r="L65" s="127">
        <f>'Lista de precios'!E30</f>
        <v>780.55</v>
      </c>
      <c r="M65" s="128"/>
      <c r="N65" s="391"/>
      <c r="O65" s="127"/>
      <c r="P65" s="128"/>
      <c r="Q65" s="391"/>
      <c r="R65" s="127"/>
      <c r="S65" s="128"/>
      <c r="T65" s="391"/>
      <c r="U65" s="127"/>
      <c r="V65" s="128"/>
      <c r="W65" s="391"/>
      <c r="X65" s="127"/>
      <c r="Y65" s="128"/>
      <c r="Z65" s="392"/>
      <c r="AA65" s="127"/>
      <c r="AB65" s="128"/>
      <c r="AC65" s="392"/>
      <c r="AD65" s="127"/>
      <c r="AE65" s="128"/>
      <c r="AF65" s="392"/>
      <c r="AG65" s="127"/>
      <c r="AH65" s="128"/>
      <c r="AI65" s="391"/>
      <c r="AJ65" s="127"/>
      <c r="AK65" s="128"/>
    </row>
    <row r="66" ht="15.75" customHeight="1">
      <c r="A66" s="415" t="s">
        <v>42</v>
      </c>
      <c r="B66" s="391"/>
      <c r="C66" s="127">
        <f>'Lista de precios'!C31</f>
        <v>849</v>
      </c>
      <c r="D66" s="128">
        <f t="shared" si="2"/>
        <v>0</v>
      </c>
      <c r="E66" s="391"/>
      <c r="F66" s="127">
        <f>'Lista de precios'!C31</f>
        <v>849</v>
      </c>
      <c r="G66" s="128">
        <f t="shared" si="3"/>
        <v>0</v>
      </c>
      <c r="H66" s="391"/>
      <c r="I66" s="127">
        <f>'Lista de precios'!E31</f>
        <v>932</v>
      </c>
      <c r="J66" s="128"/>
      <c r="K66" s="391"/>
      <c r="L66" s="127">
        <f>'Lista de precios'!E31</f>
        <v>932</v>
      </c>
      <c r="M66" s="128"/>
      <c r="N66" s="391"/>
      <c r="O66" s="127"/>
      <c r="P66" s="128"/>
      <c r="Q66" s="391"/>
      <c r="R66" s="127"/>
      <c r="S66" s="128"/>
      <c r="T66" s="391"/>
      <c r="U66" s="127"/>
      <c r="V66" s="128"/>
      <c r="W66" s="391"/>
      <c r="X66" s="127"/>
      <c r="Y66" s="128"/>
      <c r="Z66" s="392"/>
      <c r="AA66" s="127"/>
      <c r="AB66" s="128"/>
      <c r="AC66" s="392"/>
      <c r="AD66" s="127"/>
      <c r="AE66" s="128"/>
      <c r="AF66" s="392"/>
      <c r="AG66" s="127"/>
      <c r="AH66" s="128"/>
      <c r="AI66" s="391"/>
      <c r="AJ66" s="127"/>
      <c r="AK66" s="128"/>
    </row>
    <row r="67" ht="15.75" customHeight="1">
      <c r="A67" s="419" t="s">
        <v>43</v>
      </c>
      <c r="B67" s="391"/>
      <c r="C67" s="127">
        <f>'Lista de precios'!C32</f>
        <v>530.625</v>
      </c>
      <c r="D67" s="128">
        <f t="shared" si="2"/>
        <v>0</v>
      </c>
      <c r="E67" s="391"/>
      <c r="F67" s="127">
        <f>'Lista de precios'!C32</f>
        <v>530.625</v>
      </c>
      <c r="G67" s="128">
        <f t="shared" si="3"/>
        <v>0</v>
      </c>
      <c r="H67" s="392">
        <v>2.0</v>
      </c>
      <c r="I67" s="127">
        <f>'Lista de precios'!E32</f>
        <v>582.5</v>
      </c>
      <c r="J67" s="128"/>
      <c r="K67" s="392">
        <v>1.0</v>
      </c>
      <c r="L67" s="127">
        <f>'Lista de precios'!E32</f>
        <v>582.5</v>
      </c>
      <c r="M67" s="128"/>
      <c r="N67" s="391"/>
      <c r="O67" s="127"/>
      <c r="P67" s="128"/>
      <c r="Q67" s="391"/>
      <c r="R67" s="127">
        <f>'Lista de precios'!K31</f>
        <v>0</v>
      </c>
      <c r="S67" s="128"/>
      <c r="T67" s="391"/>
      <c r="U67" s="127">
        <f>'Lista de precios'!I30</f>
        <v>0</v>
      </c>
      <c r="V67" s="128">
        <f>T67*U67</f>
        <v>0</v>
      </c>
      <c r="W67" s="391"/>
      <c r="X67" s="127">
        <f>U67</f>
        <v>0</v>
      </c>
      <c r="Y67" s="128">
        <f>X67*W67</f>
        <v>0</v>
      </c>
      <c r="Z67" s="392"/>
      <c r="AA67" s="127"/>
      <c r="AB67" s="128"/>
      <c r="AC67" s="392"/>
      <c r="AD67" s="127"/>
      <c r="AE67" s="128">
        <f>AD67*AC67</f>
        <v>0</v>
      </c>
      <c r="AF67" s="392"/>
      <c r="AG67" s="127"/>
      <c r="AH67" s="128">
        <f>AF67*AG67</f>
        <v>0</v>
      </c>
      <c r="AI67" s="391"/>
      <c r="AJ67" s="127"/>
      <c r="AK67" s="128">
        <f>AJ67*AI67</f>
        <v>0</v>
      </c>
    </row>
    <row r="68" ht="15.75" customHeight="1">
      <c r="A68" s="415" t="s">
        <v>44</v>
      </c>
      <c r="B68" s="393"/>
      <c r="C68" s="127">
        <f>'Lista de precios'!C33</f>
        <v>1061.25</v>
      </c>
      <c r="D68" s="128">
        <f t="shared" si="2"/>
        <v>0</v>
      </c>
      <c r="E68" s="393"/>
      <c r="F68" s="127">
        <f>'Lista de precios'!C33</f>
        <v>1061.25</v>
      </c>
      <c r="G68" s="128">
        <f t="shared" si="3"/>
        <v>0</v>
      </c>
      <c r="H68" s="393"/>
      <c r="I68" s="127">
        <f>'Lista de precios'!E33</f>
        <v>1165</v>
      </c>
      <c r="J68" s="144"/>
      <c r="K68" s="393"/>
      <c r="L68" s="127">
        <f>'Lista de precios'!E33</f>
        <v>1165</v>
      </c>
      <c r="M68" s="144"/>
      <c r="N68" s="393"/>
      <c r="O68" s="143"/>
      <c r="P68" s="144"/>
      <c r="Q68" s="393"/>
      <c r="R68" s="143"/>
      <c r="S68" s="144"/>
      <c r="T68" s="393"/>
      <c r="U68" s="127"/>
      <c r="V68" s="144"/>
      <c r="W68" s="393"/>
      <c r="X68" s="127"/>
      <c r="Y68" s="144"/>
      <c r="Z68" s="171"/>
      <c r="AA68" s="127"/>
      <c r="AB68" s="144"/>
      <c r="AC68" s="171"/>
      <c r="AD68" s="127"/>
      <c r="AE68" s="144"/>
      <c r="AF68" s="171"/>
      <c r="AG68" s="127"/>
      <c r="AH68" s="144"/>
      <c r="AI68" s="393"/>
      <c r="AJ68" s="127"/>
      <c r="AK68" s="144"/>
    </row>
    <row r="69" ht="15.75" customHeight="1">
      <c r="A69" s="420" t="s">
        <v>179</v>
      </c>
      <c r="B69" s="393"/>
      <c r="C69" s="127">
        <f>'Lista de precios'!C34</f>
        <v>3576.4125</v>
      </c>
      <c r="D69" s="128">
        <f t="shared" si="2"/>
        <v>0</v>
      </c>
      <c r="E69" s="393"/>
      <c r="F69" s="127">
        <f>'Lista de precios'!C34</f>
        <v>3576.4125</v>
      </c>
      <c r="G69" s="128">
        <f t="shared" si="3"/>
        <v>0</v>
      </c>
      <c r="H69" s="393"/>
      <c r="I69" s="127">
        <f>'Lista de precios'!E34</f>
        <v>3926.05</v>
      </c>
      <c r="J69" s="144"/>
      <c r="K69" s="393"/>
      <c r="L69" s="143"/>
      <c r="M69" s="144"/>
      <c r="N69" s="393"/>
      <c r="O69" s="143"/>
      <c r="P69" s="144"/>
      <c r="Q69" s="393"/>
      <c r="R69" s="143"/>
      <c r="S69" s="144"/>
      <c r="T69" s="393"/>
      <c r="U69" s="127"/>
      <c r="V69" s="144"/>
      <c r="W69" s="393"/>
      <c r="X69" s="127"/>
      <c r="Y69" s="144"/>
      <c r="Z69" s="171"/>
      <c r="AA69" s="127"/>
      <c r="AB69" s="144"/>
      <c r="AC69" s="171"/>
      <c r="AD69" s="127"/>
      <c r="AE69" s="144"/>
      <c r="AF69" s="171"/>
      <c r="AG69" s="127"/>
      <c r="AH69" s="144"/>
      <c r="AI69" s="393"/>
      <c r="AJ69" s="127"/>
      <c r="AK69" s="144"/>
    </row>
    <row r="70" ht="15.75" customHeight="1">
      <c r="A70" s="396" t="s">
        <v>127</v>
      </c>
      <c r="B70" s="393"/>
      <c r="C70" s="397"/>
      <c r="D70" s="319">
        <f>SUM(D42:D69)</f>
        <v>44848.425</v>
      </c>
      <c r="E70" s="398"/>
      <c r="F70" s="399"/>
      <c r="G70" s="320">
        <f>SUM(G42:G69)</f>
        <v>80580.7125</v>
      </c>
      <c r="H70" s="393"/>
      <c r="I70" s="397"/>
      <c r="J70" s="319">
        <f>SUM(J42:J67)</f>
        <v>103801.5</v>
      </c>
      <c r="K70" s="398"/>
      <c r="L70" s="399"/>
      <c r="M70" s="320">
        <f>SUM(M42:M67)</f>
        <v>34041.3</v>
      </c>
      <c r="N70" s="393"/>
      <c r="O70" s="397"/>
      <c r="P70" s="319">
        <f>SUM(P42:P67)</f>
        <v>0</v>
      </c>
      <c r="Q70" s="398"/>
      <c r="R70" s="399"/>
      <c r="S70" s="320">
        <f>SUM(S42:S67)</f>
        <v>0</v>
      </c>
      <c r="T70" s="393"/>
      <c r="U70" s="127"/>
      <c r="V70" s="319">
        <f>SUM(V42:V67)</f>
        <v>0</v>
      </c>
      <c r="W70" s="398"/>
      <c r="X70" s="127"/>
      <c r="Y70" s="320">
        <f>SUM(Y42:Y67)</f>
        <v>0</v>
      </c>
      <c r="Z70" s="393"/>
      <c r="AA70" s="127"/>
      <c r="AB70" s="319">
        <f>SUM(AB42:AB67)</f>
        <v>0</v>
      </c>
      <c r="AC70" s="398"/>
      <c r="AD70" s="127"/>
      <c r="AE70" s="320">
        <f>SUM(AE42:AE67)</f>
        <v>0</v>
      </c>
      <c r="AF70" s="393"/>
      <c r="AG70" s="127"/>
      <c r="AH70" s="319">
        <f>SUM(AH42:AH67)</f>
        <v>0</v>
      </c>
      <c r="AI70" s="398"/>
      <c r="AJ70" s="127"/>
      <c r="AK70" s="320">
        <f>SUM(AK42:AK67)</f>
        <v>0</v>
      </c>
    </row>
    <row r="71" ht="15.75" customHeight="1">
      <c r="A71" s="400" t="s">
        <v>128</v>
      </c>
      <c r="B71" s="325">
        <f>D70+G70</f>
        <v>125429.1375</v>
      </c>
      <c r="C71" s="183"/>
      <c r="D71" s="183"/>
      <c r="E71" s="183"/>
      <c r="F71" s="183"/>
      <c r="G71" s="15"/>
      <c r="H71" s="325">
        <f>J70+M70</f>
        <v>137842.8</v>
      </c>
      <c r="I71" s="183"/>
      <c r="J71" s="183"/>
      <c r="K71" s="183"/>
      <c r="L71" s="183"/>
      <c r="M71" s="15"/>
      <c r="N71" s="325">
        <f>P70+S70</f>
        <v>0</v>
      </c>
      <c r="O71" s="183"/>
      <c r="P71" s="183"/>
      <c r="Q71" s="183"/>
      <c r="R71" s="183"/>
      <c r="S71" s="15"/>
      <c r="T71" s="325">
        <f>V70+Y70</f>
        <v>0</v>
      </c>
      <c r="U71" s="183"/>
      <c r="V71" s="183"/>
      <c r="W71" s="183"/>
      <c r="X71" s="183"/>
      <c r="Y71" s="15"/>
      <c r="Z71" s="325">
        <f>AB70+AE70</f>
        <v>0</v>
      </c>
      <c r="AA71" s="183"/>
      <c r="AB71" s="183"/>
      <c r="AC71" s="183"/>
      <c r="AD71" s="183"/>
      <c r="AE71" s="15"/>
      <c r="AF71" s="325">
        <f>AH70+AK70</f>
        <v>0</v>
      </c>
      <c r="AG71" s="183"/>
      <c r="AH71" s="183"/>
      <c r="AI71" s="183"/>
      <c r="AJ71" s="183"/>
      <c r="AK71" s="15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8.0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8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</sheetData>
  <mergeCells count="53"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39:Y39"/>
    <mergeCell ref="Z39:AB39"/>
    <mergeCell ref="AC39:AE39"/>
    <mergeCell ref="AF39:AH39"/>
    <mergeCell ref="AI39:AK39"/>
    <mergeCell ref="B39:D39"/>
    <mergeCell ref="E39:G39"/>
    <mergeCell ref="H39:J39"/>
    <mergeCell ref="K39:M39"/>
    <mergeCell ref="N39:P39"/>
    <mergeCell ref="Q39:S39"/>
    <mergeCell ref="T39:V39"/>
    <mergeCell ref="B71:G71"/>
    <mergeCell ref="H71:M71"/>
    <mergeCell ref="N71:S71"/>
    <mergeCell ref="T71:Y71"/>
    <mergeCell ref="Z71:AE71"/>
    <mergeCell ref="AF71:AK71"/>
  </mergeCells>
  <conditionalFormatting sqref="A9:A10">
    <cfRule type="cellIs" dxfId="1" priority="1" operator="lessThan">
      <formula>0</formula>
    </cfRule>
  </conditionalFormatting>
  <conditionalFormatting sqref="A1:AK1018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94" t="s">
        <v>68</v>
      </c>
      <c r="B1" s="95"/>
      <c r="C1" s="95"/>
    </row>
    <row r="2">
      <c r="A2" s="96"/>
    </row>
    <row r="4">
      <c r="A4" s="426" t="s">
        <v>144</v>
      </c>
      <c r="B4" s="428" t="s">
        <v>203</v>
      </c>
      <c r="C4" s="183"/>
      <c r="D4" s="15"/>
      <c r="E4" s="428" t="s">
        <v>11</v>
      </c>
      <c r="F4" s="183"/>
      <c r="G4" s="15"/>
      <c r="H4" s="428" t="s">
        <v>12</v>
      </c>
      <c r="I4" s="183"/>
      <c r="J4" s="15"/>
      <c r="K4" s="428" t="s">
        <v>13</v>
      </c>
      <c r="L4" s="183"/>
      <c r="M4" s="15"/>
      <c r="N4" s="428" t="s">
        <v>14</v>
      </c>
      <c r="O4" s="183"/>
      <c r="P4" s="15"/>
      <c r="Q4" s="428" t="s">
        <v>15</v>
      </c>
      <c r="R4" s="183"/>
      <c r="S4" s="15"/>
    </row>
    <row r="5">
      <c r="A5" s="429"/>
      <c r="B5" s="257" t="s">
        <v>145</v>
      </c>
      <c r="C5" s="257" t="s">
        <v>146</v>
      </c>
      <c r="D5" s="257" t="s">
        <v>147</v>
      </c>
      <c r="E5" s="257" t="s">
        <v>145</v>
      </c>
      <c r="F5" s="257" t="s">
        <v>146</v>
      </c>
      <c r="G5" s="257" t="s">
        <v>147</v>
      </c>
      <c r="H5" s="257" t="s">
        <v>145</v>
      </c>
      <c r="I5" s="257" t="s">
        <v>146</v>
      </c>
      <c r="J5" s="257" t="s">
        <v>147</v>
      </c>
      <c r="K5" s="257" t="s">
        <v>145</v>
      </c>
      <c r="L5" s="257" t="s">
        <v>146</v>
      </c>
      <c r="M5" s="257" t="s">
        <v>147</v>
      </c>
      <c r="N5" s="257" t="s">
        <v>145</v>
      </c>
      <c r="O5" s="257" t="s">
        <v>146</v>
      </c>
      <c r="P5" s="257" t="s">
        <v>147</v>
      </c>
      <c r="Q5" s="257" t="s">
        <v>145</v>
      </c>
      <c r="R5" s="257" t="s">
        <v>146</v>
      </c>
      <c r="S5" s="257" t="s">
        <v>147</v>
      </c>
    </row>
    <row r="6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</row>
    <row r="7">
      <c r="A7" s="430" t="s">
        <v>148</v>
      </c>
      <c r="B7" s="269"/>
      <c r="C7" s="265"/>
      <c r="D7" s="271">
        <v>-26053.6638792884</v>
      </c>
      <c r="E7" s="269"/>
      <c r="F7" s="265"/>
      <c r="G7" s="284">
        <f>D15</f>
        <v>4055.194148</v>
      </c>
      <c r="H7" s="269"/>
      <c r="I7" s="265"/>
      <c r="J7" s="431">
        <v>0.0</v>
      </c>
      <c r="K7" s="269"/>
      <c r="L7" s="265"/>
      <c r="M7" s="271" t="str">
        <f>J15</f>
        <v>#DIV/0!</v>
      </c>
      <c r="N7" s="269"/>
      <c r="O7" s="265"/>
      <c r="P7" s="271" t="str">
        <f>M15</f>
        <v>#DIV/0!</v>
      </c>
      <c r="Q7" s="269"/>
      <c r="R7" s="265"/>
      <c r="S7" s="271" t="str">
        <f>P15</f>
        <v>#DIV/0!</v>
      </c>
    </row>
    <row r="8">
      <c r="A8" s="432" t="s">
        <v>145</v>
      </c>
      <c r="B8" s="284">
        <f>C33</f>
        <v>29999</v>
      </c>
      <c r="C8" s="271"/>
      <c r="D8" s="284"/>
      <c r="E8" s="284">
        <f>E33</f>
        <v>0</v>
      </c>
      <c r="F8" s="271"/>
      <c r="G8" s="284"/>
      <c r="H8" s="284">
        <f>G33</f>
        <v>0</v>
      </c>
      <c r="I8" s="271"/>
      <c r="J8" s="284"/>
      <c r="K8" s="284">
        <f>I33</f>
        <v>0</v>
      </c>
      <c r="L8" s="271"/>
      <c r="M8" s="284"/>
      <c r="N8" s="284">
        <f>K33</f>
        <v>0</v>
      </c>
      <c r="O8" s="271"/>
      <c r="P8" s="284"/>
      <c r="Q8" s="284">
        <f>M33</f>
        <v>0</v>
      </c>
      <c r="R8" s="271"/>
      <c r="S8" s="284"/>
    </row>
    <row r="9">
      <c r="A9" s="336" t="s">
        <v>182</v>
      </c>
      <c r="B9" s="433"/>
      <c r="C9" s="274"/>
      <c r="D9" s="433">
        <f>(D7+B8)/1032.5</f>
        <v>3.821148785</v>
      </c>
      <c r="E9" s="433"/>
      <c r="F9" s="274"/>
      <c r="G9" s="433">
        <f>(G7+E8)/'Lista de precios'!C4</f>
        <v>3.821148785</v>
      </c>
      <c r="H9" s="433"/>
      <c r="I9" s="274"/>
      <c r="J9" s="433">
        <f>(J7+H8)/'Lista de precios'!E4</f>
        <v>0</v>
      </c>
      <c r="K9" s="433"/>
      <c r="L9" s="274"/>
      <c r="M9" s="433" t="str">
        <f>(M7+K8)/'Lista de precios'!G4</f>
        <v>#DIV/0!</v>
      </c>
      <c r="N9" s="433"/>
      <c r="O9" s="274"/>
      <c r="P9" s="433" t="str">
        <f>(P7+N8)/'Lista de precios'!I4</f>
        <v>#DIV/0!</v>
      </c>
      <c r="Q9" s="433"/>
      <c r="R9" s="274"/>
      <c r="S9" s="433" t="str">
        <f>(S7+Q8)/'Lista de precios'!K4</f>
        <v>#DIV/0!</v>
      </c>
      <c r="T9" s="276"/>
      <c r="U9" s="276"/>
      <c r="V9" s="276"/>
      <c r="W9" s="276"/>
      <c r="X9" s="276"/>
      <c r="Y9" s="276"/>
      <c r="Z9" s="276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</row>
    <row r="10">
      <c r="A10" s="270" t="s">
        <v>151</v>
      </c>
      <c r="B10" s="434"/>
      <c r="C10" s="278"/>
      <c r="D10" s="434">
        <f>D9*'Lista de precios'!C4</f>
        <v>4055.194148</v>
      </c>
      <c r="E10" s="434"/>
      <c r="F10" s="278"/>
      <c r="G10" s="434">
        <f>G9*'Lista de precios'!E4</f>
        <v>4451.638335</v>
      </c>
      <c r="H10" s="434"/>
      <c r="I10" s="278"/>
      <c r="J10" s="434">
        <f>J9*'Lista de precios'!G4</f>
        <v>0</v>
      </c>
      <c r="K10" s="434"/>
      <c r="L10" s="278"/>
      <c r="M10" s="434" t="str">
        <f>M9*'Lista de precios'!I4</f>
        <v>#DIV/0!</v>
      </c>
      <c r="N10" s="434"/>
      <c r="O10" s="278"/>
      <c r="P10" s="434" t="str">
        <f>P9*'Lista de precios'!K4</f>
        <v>#DIV/0!</v>
      </c>
      <c r="Q10" s="434"/>
      <c r="R10" s="278"/>
      <c r="S10" s="434" t="str">
        <f>S9*'Lista de precios'!M4</f>
        <v>#DIV/0!</v>
      </c>
    </row>
    <row r="11">
      <c r="A11" s="430" t="s">
        <v>152</v>
      </c>
      <c r="B11" s="284"/>
      <c r="C11" s="281">
        <f>B72</f>
        <v>0</v>
      </c>
      <c r="D11" s="284"/>
      <c r="E11" s="284"/>
      <c r="F11" s="281">
        <f>H72</f>
        <v>0</v>
      </c>
      <c r="G11" s="284"/>
      <c r="H11" s="284"/>
      <c r="I11" s="281">
        <f>N72</f>
        <v>0</v>
      </c>
      <c r="J11" s="284"/>
      <c r="K11" s="284"/>
      <c r="L11" s="281">
        <f>T72</f>
        <v>0</v>
      </c>
      <c r="M11" s="284"/>
      <c r="N11" s="284"/>
      <c r="O11" s="281">
        <f>Z72</f>
        <v>0</v>
      </c>
      <c r="P11" s="284"/>
      <c r="Q11" s="284"/>
      <c r="R11" s="281">
        <f>AF72</f>
        <v>0</v>
      </c>
      <c r="S11" s="284"/>
    </row>
    <row r="12">
      <c r="A12" s="282" t="s">
        <v>153</v>
      </c>
      <c r="B12" s="284"/>
      <c r="C12" s="281">
        <f>CULTIVO!D61</f>
        <v>0</v>
      </c>
      <c r="D12" s="284"/>
      <c r="E12" s="284"/>
      <c r="F12" s="281">
        <f>CULTIVO!G61</f>
        <v>0</v>
      </c>
      <c r="G12" s="284"/>
      <c r="H12" s="284"/>
      <c r="I12" s="281" t="str">
        <f>CULTIVO!J61</f>
        <v>#DIV/0!</v>
      </c>
      <c r="J12" s="284"/>
      <c r="K12" s="284"/>
      <c r="L12" s="281" t="str">
        <f>CULTIVO!M61</f>
        <v>#DIV/0!</v>
      </c>
      <c r="M12" s="284"/>
      <c r="N12" s="284"/>
      <c r="O12" s="281">
        <f>CULTIVO!P61</f>
        <v>0</v>
      </c>
      <c r="P12" s="284"/>
      <c r="Q12" s="284"/>
      <c r="R12" s="281" t="str">
        <f>CULTIVO!S61</f>
        <v>#DIV/0!</v>
      </c>
      <c r="S12" s="284"/>
    </row>
    <row r="13">
      <c r="A13" s="283" t="s">
        <v>154</v>
      </c>
      <c r="B13" s="284"/>
      <c r="C13" s="284">
        <f>CULTIVO!D86</f>
        <v>0</v>
      </c>
      <c r="D13" s="435"/>
      <c r="E13" s="284"/>
      <c r="F13" s="284">
        <f>CULTIVO!G86</f>
        <v>0</v>
      </c>
      <c r="G13" s="435"/>
      <c r="H13" s="284"/>
      <c r="I13" s="284">
        <f>CULTIVO!J90</f>
        <v>0</v>
      </c>
      <c r="J13" s="435"/>
      <c r="K13" s="284"/>
      <c r="L13" s="284">
        <f>CULTIVO!M90</f>
        <v>0</v>
      </c>
      <c r="M13" s="435"/>
      <c r="N13" s="284"/>
      <c r="O13" s="284">
        <f>CULTIVO!P90</f>
        <v>0</v>
      </c>
      <c r="P13" s="435"/>
      <c r="Q13" s="284"/>
      <c r="R13" s="284">
        <f>CULTIVO!S90</f>
        <v>0</v>
      </c>
      <c r="S13" s="435"/>
    </row>
    <row r="14">
      <c r="A14" s="286" t="s">
        <v>155</v>
      </c>
      <c r="B14" s="284"/>
      <c r="C14" s="265"/>
      <c r="D14" s="435"/>
      <c r="E14" s="284"/>
      <c r="F14" s="265"/>
      <c r="G14" s="435"/>
      <c r="H14" s="284"/>
      <c r="I14" s="265"/>
      <c r="J14" s="435"/>
      <c r="K14" s="284"/>
      <c r="L14" s="287"/>
      <c r="M14" s="435"/>
      <c r="N14" s="284"/>
      <c r="O14" s="287"/>
      <c r="P14" s="435"/>
      <c r="Q14" s="284"/>
      <c r="R14" s="287"/>
      <c r="S14" s="435"/>
    </row>
    <row r="15">
      <c r="A15" s="430" t="s">
        <v>156</v>
      </c>
      <c r="B15" s="284"/>
      <c r="C15" s="265"/>
      <c r="D15" s="435">
        <f>D10-C11-C12-C13</f>
        <v>4055.194148</v>
      </c>
      <c r="E15" s="284"/>
      <c r="F15" s="265"/>
      <c r="G15" s="435">
        <f>G10-F11-F12-F13</f>
        <v>4451.638335</v>
      </c>
      <c r="H15" s="284"/>
      <c r="I15" s="265"/>
      <c r="J15" s="435" t="str">
        <f>J10-I11-I12-I13</f>
        <v>#DIV/0!</v>
      </c>
      <c r="K15" s="284"/>
      <c r="L15" s="265"/>
      <c r="M15" s="435" t="str">
        <f>M10-L11-L12-L13</f>
        <v>#DIV/0!</v>
      </c>
      <c r="N15" s="284"/>
      <c r="O15" s="265"/>
      <c r="P15" s="435" t="str">
        <f>P10-O11-O12-O13-O14</f>
        <v>#DIV/0!</v>
      </c>
      <c r="Q15" s="284"/>
      <c r="R15" s="265"/>
      <c r="S15" s="435" t="str">
        <f>S10-R11-R12-R13</f>
        <v>#DIV/0!</v>
      </c>
    </row>
    <row r="16">
      <c r="A16" s="430" t="s">
        <v>157</v>
      </c>
      <c r="B16" s="148"/>
      <c r="C16" s="148"/>
      <c r="D16" s="78">
        <f>D15/'Lista de precios'!C4</f>
        <v>3.821148785</v>
      </c>
      <c r="E16" s="148"/>
      <c r="F16" s="148"/>
      <c r="G16" s="78">
        <f>G15/'Lista de precios'!E4</f>
        <v>3.821148785</v>
      </c>
      <c r="H16" s="148"/>
      <c r="I16" s="148"/>
      <c r="J16" s="78" t="str">
        <f>J15/'Lista de precios'!G4</f>
        <v>#DIV/0!</v>
      </c>
      <c r="K16" s="148"/>
      <c r="L16" s="148"/>
      <c r="M16" s="78" t="str">
        <f>M15/'Lista de precios'!I4</f>
        <v>#DIV/0!</v>
      </c>
      <c r="N16" s="148"/>
      <c r="O16" s="148"/>
      <c r="P16" s="78" t="str">
        <f>P15/'Lista de precios'!K4</f>
        <v>#DIV/0!</v>
      </c>
      <c r="Q16" s="148"/>
      <c r="R16" s="148"/>
      <c r="S16" s="78" t="str">
        <f>S15/'Lista de precios'!M4</f>
        <v>#DIV/0!</v>
      </c>
    </row>
    <row r="19" ht="26.25" customHeight="1">
      <c r="A19" s="291" t="s">
        <v>158</v>
      </c>
      <c r="B19" s="292"/>
      <c r="C19" s="293"/>
      <c r="D19" s="98"/>
      <c r="E19" s="98"/>
      <c r="F19" s="98"/>
    </row>
    <row r="20" ht="27.75" customHeight="1">
      <c r="A20" s="294" t="s">
        <v>159</v>
      </c>
      <c r="B20" s="294" t="s">
        <v>160</v>
      </c>
      <c r="C20" s="295" t="s">
        <v>161</v>
      </c>
      <c r="D20" s="296" t="s">
        <v>162</v>
      </c>
      <c r="E20" s="296" t="s">
        <v>163</v>
      </c>
      <c r="F20" s="296" t="s">
        <v>164</v>
      </c>
      <c r="G20" s="296" t="s">
        <v>165</v>
      </c>
      <c r="H20" s="296" t="s">
        <v>166</v>
      </c>
      <c r="I20" s="296" t="s">
        <v>167</v>
      </c>
      <c r="J20" s="296" t="s">
        <v>168</v>
      </c>
      <c r="K20" s="296" t="s">
        <v>169</v>
      </c>
      <c r="L20" s="296" t="s">
        <v>170</v>
      </c>
      <c r="M20" s="296" t="s">
        <v>171</v>
      </c>
      <c r="N20" s="296" t="s">
        <v>172</v>
      </c>
    </row>
    <row r="21">
      <c r="A21" s="151" t="s">
        <v>204</v>
      </c>
      <c r="B21" s="151" t="s">
        <v>187</v>
      </c>
      <c r="D21" s="151">
        <v>29999.0</v>
      </c>
      <c r="E21" s="148"/>
      <c r="F21" s="151"/>
      <c r="G21" s="148"/>
      <c r="H21" s="148"/>
      <c r="I21" s="148"/>
      <c r="J21" s="148"/>
      <c r="K21" s="148"/>
      <c r="L21" s="148"/>
      <c r="M21" s="148"/>
      <c r="N21" s="148"/>
    </row>
    <row r="22">
      <c r="A22" s="151"/>
      <c r="B22" s="151"/>
      <c r="C22" s="148"/>
      <c r="D22" s="148"/>
      <c r="E22" s="148"/>
      <c r="F22" s="148"/>
      <c r="G22" s="148"/>
      <c r="H22" s="151"/>
      <c r="I22" s="148"/>
      <c r="J22" s="148"/>
      <c r="K22" s="148"/>
      <c r="L22" s="148"/>
      <c r="M22" s="148"/>
      <c r="N22" s="148"/>
    </row>
    <row r="23">
      <c r="A23" s="151"/>
      <c r="B23" s="151"/>
      <c r="C23" s="148"/>
      <c r="D23" s="148"/>
      <c r="E23" s="148"/>
      <c r="F23" s="148"/>
      <c r="G23" s="148"/>
      <c r="H23" s="148"/>
      <c r="I23" s="148"/>
      <c r="J23" s="148"/>
      <c r="K23" s="148"/>
      <c r="L23" s="151"/>
      <c r="M23" s="148"/>
      <c r="N23" s="148"/>
    </row>
    <row r="24">
      <c r="A24" s="151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51"/>
      <c r="N24" s="148"/>
    </row>
    <row r="25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</row>
    <row r="26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</row>
    <row r="27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</row>
    <row r="28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</row>
    <row r="29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</row>
    <row r="30">
      <c r="A30" s="148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</row>
    <row r="31">
      <c r="A31" s="148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</row>
    <row r="32">
      <c r="A32" s="298" t="s">
        <v>177</v>
      </c>
      <c r="B32" s="15"/>
      <c r="C32" s="299">
        <f t="shared" ref="C32:N32" si="1">SUM(C21:C31)</f>
        <v>0</v>
      </c>
      <c r="D32" s="299">
        <f t="shared" si="1"/>
        <v>29999</v>
      </c>
      <c r="E32" s="299">
        <f t="shared" si="1"/>
        <v>0</v>
      </c>
      <c r="F32" s="299">
        <f t="shared" si="1"/>
        <v>0</v>
      </c>
      <c r="G32" s="299">
        <f t="shared" si="1"/>
        <v>0</v>
      </c>
      <c r="H32" s="299">
        <f t="shared" si="1"/>
        <v>0</v>
      </c>
      <c r="I32" s="299">
        <f t="shared" si="1"/>
        <v>0</v>
      </c>
      <c r="J32" s="299">
        <f t="shared" si="1"/>
        <v>0</v>
      </c>
      <c r="K32" s="299">
        <f t="shared" si="1"/>
        <v>0</v>
      </c>
      <c r="L32" s="299">
        <f t="shared" si="1"/>
        <v>0</v>
      </c>
      <c r="M32" s="299">
        <f t="shared" si="1"/>
        <v>0</v>
      </c>
      <c r="N32" s="299">
        <f t="shared" si="1"/>
        <v>0</v>
      </c>
    </row>
    <row r="33">
      <c r="A33" s="300" t="s">
        <v>178</v>
      </c>
      <c r="B33" s="15"/>
      <c r="C33" s="300">
        <f>C32+D32</f>
        <v>29999</v>
      </c>
      <c r="D33" s="15"/>
      <c r="E33" s="300">
        <f>E32+F32</f>
        <v>0</v>
      </c>
      <c r="F33" s="15"/>
      <c r="G33" s="300">
        <f>G32+H32</f>
        <v>0</v>
      </c>
      <c r="H33" s="15"/>
      <c r="I33" s="300">
        <f>I32+J32</f>
        <v>0</v>
      </c>
      <c r="J33" s="15"/>
      <c r="K33" s="300">
        <f>K32+L32</f>
        <v>0</v>
      </c>
      <c r="L33" s="15"/>
      <c r="M33" s="300">
        <f>M32+N32</f>
        <v>0</v>
      </c>
      <c r="N33" s="15"/>
    </row>
    <row r="36" ht="15.75" customHeight="1"/>
    <row r="37" ht="15.75" customHeight="1"/>
    <row r="38" ht="15.75" customHeight="1"/>
    <row r="39" ht="15.75" customHeight="1">
      <c r="A39" s="97" t="s">
        <v>97</v>
      </c>
      <c r="D39" s="98"/>
    </row>
    <row r="40" ht="15.75" customHeight="1">
      <c r="A40" s="99"/>
      <c r="B40" s="301" t="s">
        <v>98</v>
      </c>
      <c r="C40" s="101"/>
      <c r="D40" s="102"/>
      <c r="E40" s="301" t="s">
        <v>99</v>
      </c>
      <c r="F40" s="101"/>
      <c r="G40" s="102"/>
      <c r="H40" s="301" t="s">
        <v>100</v>
      </c>
      <c r="I40" s="101"/>
      <c r="J40" s="102"/>
      <c r="K40" s="301" t="s">
        <v>101</v>
      </c>
      <c r="L40" s="101"/>
      <c r="M40" s="102"/>
      <c r="N40" s="301" t="s">
        <v>102</v>
      </c>
      <c r="O40" s="101"/>
      <c r="P40" s="102"/>
      <c r="Q40" s="301" t="s">
        <v>103</v>
      </c>
      <c r="R40" s="101"/>
      <c r="S40" s="102"/>
      <c r="T40" s="301" t="s">
        <v>104</v>
      </c>
      <c r="U40" s="101"/>
      <c r="V40" s="102"/>
      <c r="W40" s="301" t="s">
        <v>105</v>
      </c>
      <c r="X40" s="101"/>
      <c r="Y40" s="102"/>
      <c r="Z40" s="301" t="s">
        <v>106</v>
      </c>
      <c r="AA40" s="101"/>
      <c r="AB40" s="102"/>
      <c r="AC40" s="301" t="s">
        <v>107</v>
      </c>
      <c r="AD40" s="101"/>
      <c r="AE40" s="102"/>
      <c r="AF40" s="301" t="s">
        <v>108</v>
      </c>
      <c r="AG40" s="101"/>
      <c r="AH40" s="102"/>
      <c r="AI40" s="301" t="s">
        <v>109</v>
      </c>
      <c r="AJ40" s="101"/>
      <c r="AK40" s="102"/>
    </row>
    <row r="41" ht="15.75" customHeight="1">
      <c r="A41" s="109" t="s">
        <v>110</v>
      </c>
      <c r="B41" s="110" t="s">
        <v>111</v>
      </c>
      <c r="C41" s="111" t="s">
        <v>112</v>
      </c>
      <c r="D41" s="112" t="s">
        <v>113</v>
      </c>
      <c r="E41" s="110" t="s">
        <v>111</v>
      </c>
      <c r="F41" s="111" t="s">
        <v>112</v>
      </c>
      <c r="G41" s="112" t="s">
        <v>113</v>
      </c>
      <c r="H41" s="110" t="s">
        <v>111</v>
      </c>
      <c r="I41" s="111" t="s">
        <v>112</v>
      </c>
      <c r="J41" s="112" t="s">
        <v>113</v>
      </c>
      <c r="K41" s="110" t="s">
        <v>111</v>
      </c>
      <c r="L41" s="111" t="s">
        <v>112</v>
      </c>
      <c r="M41" s="112" t="s">
        <v>113</v>
      </c>
      <c r="N41" s="110" t="s">
        <v>111</v>
      </c>
      <c r="O41" s="111" t="s">
        <v>112</v>
      </c>
      <c r="P41" s="112" t="s">
        <v>113</v>
      </c>
      <c r="Q41" s="110" t="s">
        <v>111</v>
      </c>
      <c r="R41" s="111" t="s">
        <v>112</v>
      </c>
      <c r="S41" s="112" t="s">
        <v>113</v>
      </c>
      <c r="T41" s="110" t="s">
        <v>111</v>
      </c>
      <c r="U41" s="111" t="s">
        <v>112</v>
      </c>
      <c r="V41" s="112" t="s">
        <v>113</v>
      </c>
      <c r="W41" s="110" t="s">
        <v>111</v>
      </c>
      <c r="X41" s="111" t="s">
        <v>112</v>
      </c>
      <c r="Y41" s="112" t="s">
        <v>113</v>
      </c>
      <c r="Z41" s="110" t="s">
        <v>111</v>
      </c>
      <c r="AA41" s="111" t="s">
        <v>112</v>
      </c>
      <c r="AB41" s="112" t="s">
        <v>113</v>
      </c>
      <c r="AC41" s="110" t="s">
        <v>111</v>
      </c>
      <c r="AD41" s="111" t="s">
        <v>112</v>
      </c>
      <c r="AE41" s="112" t="s">
        <v>113</v>
      </c>
      <c r="AF41" s="110" t="s">
        <v>111</v>
      </c>
      <c r="AG41" s="111" t="s">
        <v>112</v>
      </c>
      <c r="AH41" s="112" t="s">
        <v>113</v>
      </c>
      <c r="AI41" s="110" t="s">
        <v>111</v>
      </c>
      <c r="AJ41" s="111" t="s">
        <v>112</v>
      </c>
      <c r="AK41" s="112" t="s">
        <v>113</v>
      </c>
    </row>
    <row r="42" ht="15.75" customHeight="1">
      <c r="A42" s="109"/>
      <c r="B42" s="116"/>
      <c r="C42" s="117"/>
      <c r="D42" s="118"/>
      <c r="E42" s="119"/>
      <c r="F42" s="120"/>
      <c r="G42" s="121"/>
      <c r="H42" s="116"/>
      <c r="I42" s="117"/>
      <c r="J42" s="118"/>
      <c r="K42" s="119"/>
      <c r="L42" s="120"/>
      <c r="M42" s="121"/>
      <c r="N42" s="116"/>
      <c r="O42" s="117"/>
      <c r="P42" s="118"/>
      <c r="Q42" s="119"/>
      <c r="R42" s="120"/>
      <c r="S42" s="121"/>
      <c r="T42" s="116"/>
      <c r="U42" s="117"/>
      <c r="V42" s="118"/>
      <c r="W42" s="119"/>
      <c r="X42" s="120"/>
      <c r="Y42" s="121"/>
      <c r="Z42" s="116"/>
      <c r="AA42" s="117"/>
      <c r="AB42" s="118"/>
      <c r="AC42" s="119"/>
      <c r="AD42" s="120"/>
      <c r="AE42" s="121"/>
      <c r="AF42" s="116"/>
      <c r="AG42" s="117"/>
      <c r="AH42" s="118"/>
      <c r="AI42" s="119"/>
      <c r="AJ42" s="120"/>
      <c r="AK42" s="121"/>
    </row>
    <row r="43" ht="15.75" customHeight="1">
      <c r="A43" s="125" t="s">
        <v>18</v>
      </c>
      <c r="B43" s="126"/>
      <c r="C43" s="127">
        <f>'Lista de precios'!C7</f>
        <v>1114.3125</v>
      </c>
      <c r="D43" s="128">
        <f t="shared" ref="D43:D70" si="2">B43*C43</f>
        <v>0</v>
      </c>
      <c r="E43" s="126"/>
      <c r="F43" s="127">
        <f t="shared" ref="F43:F70" si="3">C43</f>
        <v>1114.3125</v>
      </c>
      <c r="G43" s="128">
        <f t="shared" ref="G43:G70" si="4">F43*E43</f>
        <v>0</v>
      </c>
      <c r="H43" s="126"/>
      <c r="I43" s="127">
        <f>'Lista de precios'!E7</f>
        <v>1223.25</v>
      </c>
      <c r="J43" s="128">
        <f t="shared" ref="J43:J70" si="5">H43*I43</f>
        <v>0</v>
      </c>
      <c r="K43" s="126"/>
      <c r="L43" s="127">
        <f t="shared" ref="L43:L70" si="6">I43</f>
        <v>1223.25</v>
      </c>
      <c r="M43" s="128">
        <f t="shared" ref="M43:M70" si="7">L43*K43</f>
        <v>0</v>
      </c>
      <c r="N43" s="126"/>
      <c r="O43" s="127">
        <f>'Lista de precios'!G7</f>
        <v>0</v>
      </c>
      <c r="P43" s="128">
        <f t="shared" ref="P43:P65" si="8">N43*O43</f>
        <v>0</v>
      </c>
      <c r="Q43" s="126"/>
      <c r="R43" s="127">
        <f t="shared" ref="R43:R66" si="9">O43</f>
        <v>0</v>
      </c>
      <c r="S43" s="128">
        <f t="shared" ref="S43:S65" si="10">R43*Q43</f>
        <v>0</v>
      </c>
      <c r="T43" s="126"/>
      <c r="U43" s="127">
        <f>'Lista de precios'!I7</f>
        <v>0</v>
      </c>
      <c r="V43" s="128">
        <f t="shared" ref="V43:V65" si="11">T43*U43</f>
        <v>0</v>
      </c>
      <c r="W43" s="126"/>
      <c r="X43" s="127">
        <f t="shared" ref="X43:X66" si="12">U43</f>
        <v>0</v>
      </c>
      <c r="Y43" s="128">
        <f t="shared" ref="Y43:Y65" si="13">X43*W43</f>
        <v>0</v>
      </c>
      <c r="Z43" s="126"/>
      <c r="AA43" s="127">
        <f>'Lista de precios'!K7</f>
        <v>0</v>
      </c>
      <c r="AB43" s="128">
        <f t="shared" ref="AB43:AB65" si="14">Z43*AA43</f>
        <v>0</v>
      </c>
      <c r="AC43" s="126"/>
      <c r="AD43" s="127">
        <f t="shared" ref="AD43:AD66" si="15">AA43</f>
        <v>0</v>
      </c>
      <c r="AE43" s="128">
        <f t="shared" ref="AE43:AE65" si="16">AD43*AC43</f>
        <v>0</v>
      </c>
      <c r="AF43" s="126"/>
      <c r="AG43" s="127">
        <f>'Lista de precios'!M7</f>
        <v>0</v>
      </c>
      <c r="AH43" s="128">
        <f t="shared" ref="AH43:AH65" si="17">AF43*AG43</f>
        <v>0</v>
      </c>
      <c r="AI43" s="126"/>
      <c r="AJ43" s="127">
        <f t="shared" ref="AJ43:AJ66" si="18">AG43</f>
        <v>0</v>
      </c>
      <c r="AK43" s="128">
        <f t="shared" ref="AK43:AK65" si="19">AJ43*AI43</f>
        <v>0</v>
      </c>
    </row>
    <row r="44" ht="15.75" customHeight="1">
      <c r="A44" s="125" t="s">
        <v>19</v>
      </c>
      <c r="B44" s="126"/>
      <c r="C44" s="127">
        <f>'Lista de precios'!C8</f>
        <v>1231.05</v>
      </c>
      <c r="D44" s="128">
        <f t="shared" si="2"/>
        <v>0</v>
      </c>
      <c r="E44" s="126"/>
      <c r="F44" s="127">
        <f t="shared" si="3"/>
        <v>1231.05</v>
      </c>
      <c r="G44" s="128">
        <f t="shared" si="4"/>
        <v>0</v>
      </c>
      <c r="H44" s="126"/>
      <c r="I44" s="127">
        <f>'Lista de precios'!E8</f>
        <v>1351.4</v>
      </c>
      <c r="J44" s="128">
        <f t="shared" si="5"/>
        <v>0</v>
      </c>
      <c r="K44" s="126"/>
      <c r="L44" s="127">
        <f t="shared" si="6"/>
        <v>1351.4</v>
      </c>
      <c r="M44" s="128">
        <f t="shared" si="7"/>
        <v>0</v>
      </c>
      <c r="N44" s="126"/>
      <c r="O44" s="127">
        <f>'Lista de precios'!G8</f>
        <v>0</v>
      </c>
      <c r="P44" s="128">
        <f t="shared" si="8"/>
        <v>0</v>
      </c>
      <c r="Q44" s="129"/>
      <c r="R44" s="127">
        <f t="shared" si="9"/>
        <v>0</v>
      </c>
      <c r="S44" s="128">
        <f t="shared" si="10"/>
        <v>0</v>
      </c>
      <c r="T44" s="129"/>
      <c r="U44" s="127">
        <f>'Lista de precios'!I8</f>
        <v>0</v>
      </c>
      <c r="V44" s="128">
        <f t="shared" si="11"/>
        <v>0</v>
      </c>
      <c r="W44" s="129"/>
      <c r="X44" s="127">
        <f t="shared" si="12"/>
        <v>0</v>
      </c>
      <c r="Y44" s="128">
        <f t="shared" si="13"/>
        <v>0</v>
      </c>
      <c r="Z44" s="129"/>
      <c r="AA44" s="127">
        <f>'Lista de precios'!K8</f>
        <v>0</v>
      </c>
      <c r="AB44" s="128">
        <f t="shared" si="14"/>
        <v>0</v>
      </c>
      <c r="AC44" s="129"/>
      <c r="AD44" s="127">
        <f t="shared" si="15"/>
        <v>0</v>
      </c>
      <c r="AE44" s="128">
        <f t="shared" si="16"/>
        <v>0</v>
      </c>
      <c r="AF44" s="129"/>
      <c r="AG44" s="127">
        <f>'Lista de precios'!M8</f>
        <v>0</v>
      </c>
      <c r="AH44" s="128">
        <f t="shared" si="17"/>
        <v>0</v>
      </c>
      <c r="AI44" s="129"/>
      <c r="AJ44" s="127">
        <f t="shared" si="18"/>
        <v>0</v>
      </c>
      <c r="AK44" s="128">
        <f t="shared" si="19"/>
        <v>0</v>
      </c>
    </row>
    <row r="45" ht="15.75" customHeight="1">
      <c r="A45" s="125" t="s">
        <v>20</v>
      </c>
      <c r="B45" s="126"/>
      <c r="C45" s="127">
        <f>'Lista de precios'!C9</f>
        <v>1273.5</v>
      </c>
      <c r="D45" s="128">
        <f t="shared" si="2"/>
        <v>0</v>
      </c>
      <c r="E45" s="126"/>
      <c r="F45" s="127">
        <f t="shared" si="3"/>
        <v>1273.5</v>
      </c>
      <c r="G45" s="128">
        <f t="shared" si="4"/>
        <v>0</v>
      </c>
      <c r="H45" s="126"/>
      <c r="I45" s="127">
        <f>'Lista de precios'!E9</f>
        <v>1398</v>
      </c>
      <c r="J45" s="128">
        <f t="shared" si="5"/>
        <v>0</v>
      </c>
      <c r="K45" s="126"/>
      <c r="L45" s="127">
        <f t="shared" si="6"/>
        <v>1398</v>
      </c>
      <c r="M45" s="128">
        <f t="shared" si="7"/>
        <v>0</v>
      </c>
      <c r="N45" s="126"/>
      <c r="O45" s="127">
        <f>'Lista de precios'!G9</f>
        <v>0</v>
      </c>
      <c r="P45" s="128">
        <f t="shared" si="8"/>
        <v>0</v>
      </c>
      <c r="Q45" s="126"/>
      <c r="R45" s="127">
        <f t="shared" si="9"/>
        <v>0</v>
      </c>
      <c r="S45" s="128">
        <f t="shared" si="10"/>
        <v>0</v>
      </c>
      <c r="T45" s="126"/>
      <c r="U45" s="127">
        <f>'Lista de precios'!I9</f>
        <v>0</v>
      </c>
      <c r="V45" s="128">
        <f t="shared" si="11"/>
        <v>0</v>
      </c>
      <c r="W45" s="126"/>
      <c r="X45" s="127">
        <f t="shared" si="12"/>
        <v>0</v>
      </c>
      <c r="Y45" s="128">
        <f t="shared" si="13"/>
        <v>0</v>
      </c>
      <c r="Z45" s="126"/>
      <c r="AA45" s="127">
        <f>'Lista de precios'!K9</f>
        <v>0</v>
      </c>
      <c r="AB45" s="128">
        <f t="shared" si="14"/>
        <v>0</v>
      </c>
      <c r="AC45" s="129"/>
      <c r="AD45" s="127">
        <f t="shared" si="15"/>
        <v>0</v>
      </c>
      <c r="AE45" s="128">
        <f t="shared" si="16"/>
        <v>0</v>
      </c>
      <c r="AF45" s="126"/>
      <c r="AG45" s="127">
        <f>'Lista de precios'!M9</f>
        <v>0</v>
      </c>
      <c r="AH45" s="128">
        <f t="shared" si="17"/>
        <v>0</v>
      </c>
      <c r="AI45" s="129"/>
      <c r="AJ45" s="127">
        <f t="shared" si="18"/>
        <v>0</v>
      </c>
      <c r="AK45" s="128">
        <f t="shared" si="19"/>
        <v>0</v>
      </c>
    </row>
    <row r="46" ht="15.75" customHeight="1">
      <c r="A46" s="125" t="s">
        <v>21</v>
      </c>
      <c r="B46" s="126"/>
      <c r="C46" s="127">
        <f>'Lista de precios'!C10</f>
        <v>4775.625</v>
      </c>
      <c r="D46" s="128">
        <f t="shared" si="2"/>
        <v>0</v>
      </c>
      <c r="E46" s="126"/>
      <c r="F46" s="127">
        <f t="shared" si="3"/>
        <v>4775.625</v>
      </c>
      <c r="G46" s="128">
        <f t="shared" si="4"/>
        <v>0</v>
      </c>
      <c r="H46" s="126"/>
      <c r="I46" s="127">
        <f>'Lista de precios'!E10</f>
        <v>5242.5</v>
      </c>
      <c r="J46" s="128">
        <f t="shared" si="5"/>
        <v>0</v>
      </c>
      <c r="K46" s="126"/>
      <c r="L46" s="127">
        <f t="shared" si="6"/>
        <v>5242.5</v>
      </c>
      <c r="M46" s="128">
        <f t="shared" si="7"/>
        <v>0</v>
      </c>
      <c r="N46" s="126"/>
      <c r="O46" s="127">
        <f>'Lista de precios'!G10</f>
        <v>0</v>
      </c>
      <c r="P46" s="128">
        <f t="shared" si="8"/>
        <v>0</v>
      </c>
      <c r="Q46" s="126"/>
      <c r="R46" s="127">
        <f t="shared" si="9"/>
        <v>0</v>
      </c>
      <c r="S46" s="128">
        <f t="shared" si="10"/>
        <v>0</v>
      </c>
      <c r="T46" s="126"/>
      <c r="U46" s="127">
        <f>'Lista de precios'!I10</f>
        <v>0</v>
      </c>
      <c r="V46" s="128">
        <f t="shared" si="11"/>
        <v>0</v>
      </c>
      <c r="W46" s="126"/>
      <c r="X46" s="127">
        <f t="shared" si="12"/>
        <v>0</v>
      </c>
      <c r="Y46" s="128">
        <f t="shared" si="13"/>
        <v>0</v>
      </c>
      <c r="Z46" s="126"/>
      <c r="AA46" s="127">
        <f>'Lista de precios'!K10</f>
        <v>0</v>
      </c>
      <c r="AB46" s="128">
        <f t="shared" si="14"/>
        <v>0</v>
      </c>
      <c r="AC46" s="126"/>
      <c r="AD46" s="127">
        <f t="shared" si="15"/>
        <v>0</v>
      </c>
      <c r="AE46" s="128">
        <f t="shared" si="16"/>
        <v>0</v>
      </c>
      <c r="AF46" s="126"/>
      <c r="AG46" s="127">
        <f>'Lista de precios'!M10</f>
        <v>0</v>
      </c>
      <c r="AH46" s="128">
        <f t="shared" si="17"/>
        <v>0</v>
      </c>
      <c r="AI46" s="126"/>
      <c r="AJ46" s="127">
        <f t="shared" si="18"/>
        <v>0</v>
      </c>
      <c r="AK46" s="128">
        <f t="shared" si="19"/>
        <v>0</v>
      </c>
    </row>
    <row r="47" ht="15.75" customHeight="1">
      <c r="A47" s="125" t="s">
        <v>22</v>
      </c>
      <c r="B47" s="126"/>
      <c r="C47" s="127">
        <f>'Lista de precios'!C11</f>
        <v>4775.625</v>
      </c>
      <c r="D47" s="137">
        <f t="shared" si="2"/>
        <v>0</v>
      </c>
      <c r="E47" s="139"/>
      <c r="F47" s="127">
        <f t="shared" si="3"/>
        <v>4775.625</v>
      </c>
      <c r="G47" s="128">
        <f t="shared" si="4"/>
        <v>0</v>
      </c>
      <c r="H47" s="126"/>
      <c r="I47" s="127">
        <f>'Lista de precios'!E11</f>
        <v>5242.5</v>
      </c>
      <c r="J47" s="137">
        <f t="shared" si="5"/>
        <v>0</v>
      </c>
      <c r="K47" s="139"/>
      <c r="L47" s="127">
        <f t="shared" si="6"/>
        <v>5242.5</v>
      </c>
      <c r="M47" s="128">
        <f t="shared" si="7"/>
        <v>0</v>
      </c>
      <c r="N47" s="126"/>
      <c r="O47" s="127">
        <f>'Lista de precios'!G11</f>
        <v>0</v>
      </c>
      <c r="P47" s="137">
        <f t="shared" si="8"/>
        <v>0</v>
      </c>
      <c r="Q47" s="139"/>
      <c r="R47" s="127">
        <f t="shared" si="9"/>
        <v>0</v>
      </c>
      <c r="S47" s="128">
        <f t="shared" si="10"/>
        <v>0</v>
      </c>
      <c r="T47" s="126"/>
      <c r="U47" s="127">
        <f>'Lista de precios'!I11</f>
        <v>0</v>
      </c>
      <c r="V47" s="137">
        <f t="shared" si="11"/>
        <v>0</v>
      </c>
      <c r="W47" s="139"/>
      <c r="X47" s="127">
        <f t="shared" si="12"/>
        <v>0</v>
      </c>
      <c r="Y47" s="128">
        <f t="shared" si="13"/>
        <v>0</v>
      </c>
      <c r="Z47" s="126"/>
      <c r="AA47" s="127">
        <f>'Lista de precios'!K11</f>
        <v>0</v>
      </c>
      <c r="AB47" s="137">
        <f t="shared" si="14"/>
        <v>0</v>
      </c>
      <c r="AC47" s="139"/>
      <c r="AD47" s="127">
        <f t="shared" si="15"/>
        <v>0</v>
      </c>
      <c r="AE47" s="128">
        <f t="shared" si="16"/>
        <v>0</v>
      </c>
      <c r="AF47" s="126"/>
      <c r="AG47" s="127">
        <f>'Lista de precios'!M11</f>
        <v>0</v>
      </c>
      <c r="AH47" s="137">
        <f t="shared" si="17"/>
        <v>0</v>
      </c>
      <c r="AI47" s="139"/>
      <c r="AJ47" s="127">
        <f t="shared" si="18"/>
        <v>0</v>
      </c>
      <c r="AK47" s="128">
        <f t="shared" si="19"/>
        <v>0</v>
      </c>
    </row>
    <row r="48" ht="15.75" customHeight="1">
      <c r="A48" s="125" t="s">
        <v>23</v>
      </c>
      <c r="B48" s="126"/>
      <c r="C48" s="127">
        <f>'Lista de precios'!C12</f>
        <v>4987.875</v>
      </c>
      <c r="D48" s="137">
        <f t="shared" si="2"/>
        <v>0</v>
      </c>
      <c r="E48" s="139"/>
      <c r="F48" s="127">
        <f t="shared" si="3"/>
        <v>4987.875</v>
      </c>
      <c r="G48" s="128">
        <f t="shared" si="4"/>
        <v>0</v>
      </c>
      <c r="H48" s="126"/>
      <c r="I48" s="127">
        <f>'Lista de precios'!E12</f>
        <v>5475.5</v>
      </c>
      <c r="J48" s="137">
        <f t="shared" si="5"/>
        <v>0</v>
      </c>
      <c r="K48" s="139"/>
      <c r="L48" s="127">
        <f t="shared" si="6"/>
        <v>5475.5</v>
      </c>
      <c r="M48" s="128">
        <f t="shared" si="7"/>
        <v>0</v>
      </c>
      <c r="N48" s="126"/>
      <c r="O48" s="127">
        <f>'Lista de precios'!G12</f>
        <v>0</v>
      </c>
      <c r="P48" s="137">
        <f t="shared" si="8"/>
        <v>0</v>
      </c>
      <c r="Q48" s="139"/>
      <c r="R48" s="127">
        <f t="shared" si="9"/>
        <v>0</v>
      </c>
      <c r="S48" s="128">
        <f t="shared" si="10"/>
        <v>0</v>
      </c>
      <c r="T48" s="126"/>
      <c r="U48" s="127">
        <f>'Lista de precios'!I12</f>
        <v>0</v>
      </c>
      <c r="V48" s="137">
        <f t="shared" si="11"/>
        <v>0</v>
      </c>
      <c r="W48" s="139"/>
      <c r="X48" s="127">
        <f t="shared" si="12"/>
        <v>0</v>
      </c>
      <c r="Y48" s="128">
        <f t="shared" si="13"/>
        <v>0</v>
      </c>
      <c r="Z48" s="126"/>
      <c r="AA48" s="127">
        <f>'Lista de precios'!K12</f>
        <v>0</v>
      </c>
      <c r="AB48" s="137">
        <f t="shared" si="14"/>
        <v>0</v>
      </c>
      <c r="AC48" s="139"/>
      <c r="AD48" s="127">
        <f t="shared" si="15"/>
        <v>0</v>
      </c>
      <c r="AE48" s="128">
        <f t="shared" si="16"/>
        <v>0</v>
      </c>
      <c r="AF48" s="126"/>
      <c r="AG48" s="127">
        <f>'Lista de precios'!M12</f>
        <v>0</v>
      </c>
      <c r="AH48" s="137">
        <f t="shared" si="17"/>
        <v>0</v>
      </c>
      <c r="AI48" s="139"/>
      <c r="AJ48" s="127">
        <f t="shared" si="18"/>
        <v>0</v>
      </c>
      <c r="AK48" s="128">
        <f t="shared" si="19"/>
        <v>0</v>
      </c>
    </row>
    <row r="49" ht="15.75" customHeight="1">
      <c r="A49" s="125" t="s">
        <v>24</v>
      </c>
      <c r="B49" s="126"/>
      <c r="C49" s="127">
        <f>'Lista de precios'!C13</f>
        <v>477.5625</v>
      </c>
      <c r="D49" s="137">
        <f t="shared" si="2"/>
        <v>0</v>
      </c>
      <c r="E49" s="138"/>
      <c r="F49" s="127">
        <f t="shared" si="3"/>
        <v>477.5625</v>
      </c>
      <c r="G49" s="128">
        <f t="shared" si="4"/>
        <v>0</v>
      </c>
      <c r="H49" s="129"/>
      <c r="I49" s="127">
        <f>'Lista de precios'!E13</f>
        <v>524.25</v>
      </c>
      <c r="J49" s="137">
        <f t="shared" si="5"/>
        <v>0</v>
      </c>
      <c r="K49" s="138"/>
      <c r="L49" s="127">
        <f t="shared" si="6"/>
        <v>524.25</v>
      </c>
      <c r="M49" s="128">
        <f t="shared" si="7"/>
        <v>0</v>
      </c>
      <c r="N49" s="129"/>
      <c r="O49" s="127">
        <f>'Lista de precios'!G13</f>
        <v>0</v>
      </c>
      <c r="P49" s="137">
        <f t="shared" si="8"/>
        <v>0</v>
      </c>
      <c r="Q49" s="138"/>
      <c r="R49" s="127">
        <f t="shared" si="9"/>
        <v>0</v>
      </c>
      <c r="S49" s="128">
        <f t="shared" si="10"/>
        <v>0</v>
      </c>
      <c r="T49" s="129"/>
      <c r="U49" s="127">
        <f>'Lista de precios'!I13</f>
        <v>0</v>
      </c>
      <c r="V49" s="137">
        <f t="shared" si="11"/>
        <v>0</v>
      </c>
      <c r="W49" s="138"/>
      <c r="X49" s="127">
        <f t="shared" si="12"/>
        <v>0</v>
      </c>
      <c r="Y49" s="128">
        <f t="shared" si="13"/>
        <v>0</v>
      </c>
      <c r="Z49" s="129"/>
      <c r="AA49" s="127">
        <f>'Lista de precios'!K13</f>
        <v>0</v>
      </c>
      <c r="AB49" s="137">
        <f t="shared" si="14"/>
        <v>0</v>
      </c>
      <c r="AC49" s="138"/>
      <c r="AD49" s="127">
        <f t="shared" si="15"/>
        <v>0</v>
      </c>
      <c r="AE49" s="128">
        <f t="shared" si="16"/>
        <v>0</v>
      </c>
      <c r="AF49" s="129"/>
      <c r="AG49" s="127">
        <f>'Lista de precios'!M13</f>
        <v>0</v>
      </c>
      <c r="AH49" s="137">
        <f t="shared" si="17"/>
        <v>0</v>
      </c>
      <c r="AI49" s="138"/>
      <c r="AJ49" s="127">
        <f t="shared" si="18"/>
        <v>0</v>
      </c>
      <c r="AK49" s="128">
        <f t="shared" si="19"/>
        <v>0</v>
      </c>
    </row>
    <row r="50" ht="15.75" customHeight="1">
      <c r="A50" s="125" t="s">
        <v>25</v>
      </c>
      <c r="B50" s="126"/>
      <c r="C50" s="127">
        <f>'Lista de precios'!C14</f>
        <v>742.875</v>
      </c>
      <c r="D50" s="137">
        <f t="shared" si="2"/>
        <v>0</v>
      </c>
      <c r="E50" s="138"/>
      <c r="F50" s="127">
        <f t="shared" si="3"/>
        <v>742.875</v>
      </c>
      <c r="G50" s="128">
        <f t="shared" si="4"/>
        <v>0</v>
      </c>
      <c r="H50" s="126"/>
      <c r="I50" s="127">
        <f>'Lista de precios'!E14</f>
        <v>815.5</v>
      </c>
      <c r="J50" s="137">
        <f t="shared" si="5"/>
        <v>0</v>
      </c>
      <c r="K50" s="138"/>
      <c r="L50" s="127">
        <f t="shared" si="6"/>
        <v>815.5</v>
      </c>
      <c r="M50" s="128">
        <f t="shared" si="7"/>
        <v>0</v>
      </c>
      <c r="N50" s="126"/>
      <c r="O50" s="127">
        <f>'Lista de precios'!G14</f>
        <v>0</v>
      </c>
      <c r="P50" s="137">
        <f t="shared" si="8"/>
        <v>0</v>
      </c>
      <c r="Q50" s="138"/>
      <c r="R50" s="127">
        <f t="shared" si="9"/>
        <v>0</v>
      </c>
      <c r="S50" s="128">
        <f t="shared" si="10"/>
        <v>0</v>
      </c>
      <c r="T50" s="126"/>
      <c r="U50" s="127">
        <f>'Lista de precios'!I14</f>
        <v>0</v>
      </c>
      <c r="V50" s="137">
        <f t="shared" si="11"/>
        <v>0</v>
      </c>
      <c r="W50" s="138"/>
      <c r="X50" s="127">
        <f t="shared" si="12"/>
        <v>0</v>
      </c>
      <c r="Y50" s="128">
        <f t="shared" si="13"/>
        <v>0</v>
      </c>
      <c r="Z50" s="126"/>
      <c r="AA50" s="127">
        <f>'Lista de precios'!K14</f>
        <v>0</v>
      </c>
      <c r="AB50" s="137">
        <f t="shared" si="14"/>
        <v>0</v>
      </c>
      <c r="AC50" s="138"/>
      <c r="AD50" s="127">
        <f t="shared" si="15"/>
        <v>0</v>
      </c>
      <c r="AE50" s="128">
        <f t="shared" si="16"/>
        <v>0</v>
      </c>
      <c r="AF50" s="126"/>
      <c r="AG50" s="127">
        <f>'Lista de precios'!M14</f>
        <v>0</v>
      </c>
      <c r="AH50" s="137">
        <f t="shared" si="17"/>
        <v>0</v>
      </c>
      <c r="AI50" s="138"/>
      <c r="AJ50" s="127">
        <f t="shared" si="18"/>
        <v>0</v>
      </c>
      <c r="AK50" s="128">
        <f t="shared" si="19"/>
        <v>0</v>
      </c>
    </row>
    <row r="51" ht="15.75" customHeight="1">
      <c r="A51" s="125" t="s">
        <v>26</v>
      </c>
      <c r="B51" s="126"/>
      <c r="C51" s="127">
        <f>'Lista de precios'!C15</f>
        <v>2207.4</v>
      </c>
      <c r="D51" s="137">
        <f t="shared" si="2"/>
        <v>0</v>
      </c>
      <c r="E51" s="139"/>
      <c r="F51" s="127">
        <f t="shared" si="3"/>
        <v>2207.4</v>
      </c>
      <c r="G51" s="128">
        <f t="shared" si="4"/>
        <v>0</v>
      </c>
      <c r="H51" s="126"/>
      <c r="I51" s="127">
        <f>'Lista de precios'!E15</f>
        <v>2423.2</v>
      </c>
      <c r="J51" s="137">
        <f t="shared" si="5"/>
        <v>0</v>
      </c>
      <c r="K51" s="139"/>
      <c r="L51" s="127">
        <f t="shared" si="6"/>
        <v>2423.2</v>
      </c>
      <c r="M51" s="128">
        <f t="shared" si="7"/>
        <v>0</v>
      </c>
      <c r="N51" s="126"/>
      <c r="O51" s="127">
        <f>'Lista de precios'!G15</f>
        <v>0</v>
      </c>
      <c r="P51" s="137">
        <f t="shared" si="8"/>
        <v>0</v>
      </c>
      <c r="Q51" s="139"/>
      <c r="R51" s="127">
        <f t="shared" si="9"/>
        <v>0</v>
      </c>
      <c r="S51" s="128">
        <f t="shared" si="10"/>
        <v>0</v>
      </c>
      <c r="T51" s="126"/>
      <c r="U51" s="127">
        <f>'Lista de precios'!I15</f>
        <v>0</v>
      </c>
      <c r="V51" s="137">
        <f t="shared" si="11"/>
        <v>0</v>
      </c>
      <c r="W51" s="139"/>
      <c r="X51" s="127">
        <f t="shared" si="12"/>
        <v>0</v>
      </c>
      <c r="Y51" s="128">
        <f t="shared" si="13"/>
        <v>0</v>
      </c>
      <c r="Z51" s="126"/>
      <c r="AA51" s="127">
        <f>'Lista de precios'!K15</f>
        <v>0</v>
      </c>
      <c r="AB51" s="137">
        <f t="shared" si="14"/>
        <v>0</v>
      </c>
      <c r="AC51" s="139"/>
      <c r="AD51" s="127">
        <f t="shared" si="15"/>
        <v>0</v>
      </c>
      <c r="AE51" s="128">
        <f t="shared" si="16"/>
        <v>0</v>
      </c>
      <c r="AF51" s="126"/>
      <c r="AG51" s="127">
        <f>'Lista de precios'!M15</f>
        <v>0</v>
      </c>
      <c r="AH51" s="137">
        <f t="shared" si="17"/>
        <v>0</v>
      </c>
      <c r="AI51" s="139"/>
      <c r="AJ51" s="127">
        <f t="shared" si="18"/>
        <v>0</v>
      </c>
      <c r="AK51" s="128">
        <f t="shared" si="19"/>
        <v>0</v>
      </c>
    </row>
    <row r="52" ht="15.75" customHeight="1">
      <c r="A52" s="125" t="s">
        <v>27</v>
      </c>
      <c r="B52" s="126"/>
      <c r="C52" s="127">
        <f>'Lista de precios'!C16</f>
        <v>4733.175</v>
      </c>
      <c r="D52" s="137">
        <f t="shared" si="2"/>
        <v>0</v>
      </c>
      <c r="E52" s="139"/>
      <c r="F52" s="127">
        <f t="shared" si="3"/>
        <v>4733.175</v>
      </c>
      <c r="G52" s="128">
        <f t="shared" si="4"/>
        <v>0</v>
      </c>
      <c r="H52" s="126"/>
      <c r="I52" s="127">
        <f>'Lista de precios'!E16</f>
        <v>5195.9</v>
      </c>
      <c r="J52" s="137">
        <f t="shared" si="5"/>
        <v>0</v>
      </c>
      <c r="K52" s="139"/>
      <c r="L52" s="127">
        <f t="shared" si="6"/>
        <v>5195.9</v>
      </c>
      <c r="M52" s="128">
        <f t="shared" si="7"/>
        <v>0</v>
      </c>
      <c r="N52" s="126"/>
      <c r="O52" s="127">
        <f>'Lista de precios'!G16</f>
        <v>0</v>
      </c>
      <c r="P52" s="137">
        <f t="shared" si="8"/>
        <v>0</v>
      </c>
      <c r="Q52" s="139"/>
      <c r="R52" s="127">
        <f t="shared" si="9"/>
        <v>0</v>
      </c>
      <c r="S52" s="128">
        <f t="shared" si="10"/>
        <v>0</v>
      </c>
      <c r="T52" s="126"/>
      <c r="U52" s="127">
        <f>'Lista de precios'!I16</f>
        <v>0</v>
      </c>
      <c r="V52" s="137">
        <f t="shared" si="11"/>
        <v>0</v>
      </c>
      <c r="W52" s="139"/>
      <c r="X52" s="127">
        <f t="shared" si="12"/>
        <v>0</v>
      </c>
      <c r="Y52" s="128">
        <f t="shared" si="13"/>
        <v>0</v>
      </c>
      <c r="Z52" s="126"/>
      <c r="AA52" s="127">
        <f>'Lista de precios'!K16</f>
        <v>0</v>
      </c>
      <c r="AB52" s="137">
        <f t="shared" si="14"/>
        <v>0</v>
      </c>
      <c r="AC52" s="139"/>
      <c r="AD52" s="127">
        <f t="shared" si="15"/>
        <v>0</v>
      </c>
      <c r="AE52" s="128">
        <f t="shared" si="16"/>
        <v>0</v>
      </c>
      <c r="AF52" s="126"/>
      <c r="AG52" s="127">
        <f>'Lista de precios'!M16</f>
        <v>0</v>
      </c>
      <c r="AH52" s="137">
        <f t="shared" si="17"/>
        <v>0</v>
      </c>
      <c r="AI52" s="139"/>
      <c r="AJ52" s="127">
        <f t="shared" si="18"/>
        <v>0</v>
      </c>
      <c r="AK52" s="128">
        <f t="shared" si="19"/>
        <v>0</v>
      </c>
    </row>
    <row r="53" ht="15.75" customHeight="1">
      <c r="A53" s="125" t="s">
        <v>28</v>
      </c>
      <c r="B53" s="126"/>
      <c r="C53" s="127">
        <f>'Lista de precios'!C17</f>
        <v>742.875</v>
      </c>
      <c r="D53" s="137">
        <f t="shared" si="2"/>
        <v>0</v>
      </c>
      <c r="E53" s="139"/>
      <c r="F53" s="127">
        <f t="shared" si="3"/>
        <v>742.875</v>
      </c>
      <c r="G53" s="128">
        <f t="shared" si="4"/>
        <v>0</v>
      </c>
      <c r="H53" s="126"/>
      <c r="I53" s="127">
        <f>'Lista de precios'!E17</f>
        <v>815.5</v>
      </c>
      <c r="J53" s="137">
        <f t="shared" si="5"/>
        <v>0</v>
      </c>
      <c r="K53" s="139"/>
      <c r="L53" s="127">
        <f t="shared" si="6"/>
        <v>815.5</v>
      </c>
      <c r="M53" s="128">
        <f t="shared" si="7"/>
        <v>0</v>
      </c>
      <c r="N53" s="126"/>
      <c r="O53" s="127">
        <f>'Lista de precios'!G17</f>
        <v>0</v>
      </c>
      <c r="P53" s="137">
        <f t="shared" si="8"/>
        <v>0</v>
      </c>
      <c r="Q53" s="139"/>
      <c r="R53" s="127">
        <f t="shared" si="9"/>
        <v>0</v>
      </c>
      <c r="S53" s="128">
        <f t="shared" si="10"/>
        <v>0</v>
      </c>
      <c r="T53" s="126"/>
      <c r="U53" s="127">
        <f>'Lista de precios'!I17</f>
        <v>0</v>
      </c>
      <c r="V53" s="137">
        <f t="shared" si="11"/>
        <v>0</v>
      </c>
      <c r="W53" s="139"/>
      <c r="X53" s="127">
        <f t="shared" si="12"/>
        <v>0</v>
      </c>
      <c r="Y53" s="128">
        <f t="shared" si="13"/>
        <v>0</v>
      </c>
      <c r="Z53" s="126"/>
      <c r="AA53" s="127">
        <f>'Lista de precios'!K17</f>
        <v>0</v>
      </c>
      <c r="AB53" s="137">
        <f t="shared" si="14"/>
        <v>0</v>
      </c>
      <c r="AC53" s="139"/>
      <c r="AD53" s="127">
        <f t="shared" si="15"/>
        <v>0</v>
      </c>
      <c r="AE53" s="128">
        <f t="shared" si="16"/>
        <v>0</v>
      </c>
      <c r="AF53" s="126"/>
      <c r="AG53" s="127">
        <f>'Lista de precios'!M17</f>
        <v>0</v>
      </c>
      <c r="AH53" s="137">
        <f t="shared" si="17"/>
        <v>0</v>
      </c>
      <c r="AI53" s="138"/>
      <c r="AJ53" s="127">
        <f t="shared" si="18"/>
        <v>0</v>
      </c>
      <c r="AK53" s="128">
        <f t="shared" si="19"/>
        <v>0</v>
      </c>
    </row>
    <row r="54" ht="15.75" customHeight="1">
      <c r="A54" s="125" t="s">
        <v>29</v>
      </c>
      <c r="B54" s="126"/>
      <c r="C54" s="127">
        <f>'Lista de precios'!C18</f>
        <v>3289.875</v>
      </c>
      <c r="D54" s="137">
        <f t="shared" si="2"/>
        <v>0</v>
      </c>
      <c r="E54" s="139"/>
      <c r="F54" s="127">
        <f t="shared" si="3"/>
        <v>3289.875</v>
      </c>
      <c r="G54" s="128">
        <f t="shared" si="4"/>
        <v>0</v>
      </c>
      <c r="H54" s="129"/>
      <c r="I54" s="127">
        <f>'Lista de precios'!E18</f>
        <v>3611.5</v>
      </c>
      <c r="J54" s="137">
        <f t="shared" si="5"/>
        <v>0</v>
      </c>
      <c r="K54" s="139"/>
      <c r="L54" s="127">
        <f t="shared" si="6"/>
        <v>3611.5</v>
      </c>
      <c r="M54" s="128">
        <f t="shared" si="7"/>
        <v>0</v>
      </c>
      <c r="N54" s="129"/>
      <c r="O54" s="127">
        <f>'Lista de precios'!G18</f>
        <v>0</v>
      </c>
      <c r="P54" s="137">
        <f t="shared" si="8"/>
        <v>0</v>
      </c>
      <c r="Q54" s="139"/>
      <c r="R54" s="127">
        <f t="shared" si="9"/>
        <v>0</v>
      </c>
      <c r="S54" s="128">
        <f t="shared" si="10"/>
        <v>0</v>
      </c>
      <c r="T54" s="129"/>
      <c r="U54" s="127">
        <f>'Lista de precios'!I18</f>
        <v>0</v>
      </c>
      <c r="V54" s="137">
        <f t="shared" si="11"/>
        <v>0</v>
      </c>
      <c r="W54" s="139"/>
      <c r="X54" s="127">
        <f t="shared" si="12"/>
        <v>0</v>
      </c>
      <c r="Y54" s="128">
        <f t="shared" si="13"/>
        <v>0</v>
      </c>
      <c r="Z54" s="129"/>
      <c r="AA54" s="127">
        <f>'Lista de precios'!K18</f>
        <v>0</v>
      </c>
      <c r="AB54" s="137">
        <f t="shared" si="14"/>
        <v>0</v>
      </c>
      <c r="AC54" s="139"/>
      <c r="AD54" s="127">
        <f t="shared" si="15"/>
        <v>0</v>
      </c>
      <c r="AE54" s="128">
        <f t="shared" si="16"/>
        <v>0</v>
      </c>
      <c r="AF54" s="129"/>
      <c r="AG54" s="127">
        <f>'Lista de precios'!M18</f>
        <v>0</v>
      </c>
      <c r="AH54" s="137">
        <f t="shared" si="17"/>
        <v>0</v>
      </c>
      <c r="AI54" s="139"/>
      <c r="AJ54" s="127">
        <f t="shared" si="18"/>
        <v>0</v>
      </c>
      <c r="AK54" s="128">
        <f t="shared" si="19"/>
        <v>0</v>
      </c>
    </row>
    <row r="55" ht="15.75" customHeight="1">
      <c r="A55" s="125" t="s">
        <v>30</v>
      </c>
      <c r="B55" s="126"/>
      <c r="C55" s="127">
        <f>'Lista de precios'!C19</f>
        <v>530.625</v>
      </c>
      <c r="D55" s="137">
        <f t="shared" si="2"/>
        <v>0</v>
      </c>
      <c r="E55" s="139"/>
      <c r="F55" s="127">
        <f t="shared" si="3"/>
        <v>530.625</v>
      </c>
      <c r="G55" s="128">
        <f t="shared" si="4"/>
        <v>0</v>
      </c>
      <c r="H55" s="126"/>
      <c r="I55" s="127">
        <f>'Lista de precios'!E19</f>
        <v>582.5</v>
      </c>
      <c r="J55" s="137">
        <f t="shared" si="5"/>
        <v>0</v>
      </c>
      <c r="K55" s="139"/>
      <c r="L55" s="127">
        <f t="shared" si="6"/>
        <v>582.5</v>
      </c>
      <c r="M55" s="128">
        <f t="shared" si="7"/>
        <v>0</v>
      </c>
      <c r="N55" s="126"/>
      <c r="O55" s="127">
        <f>'Lista de precios'!G19</f>
        <v>0</v>
      </c>
      <c r="P55" s="137">
        <f t="shared" si="8"/>
        <v>0</v>
      </c>
      <c r="Q55" s="139"/>
      <c r="R55" s="127">
        <f t="shared" si="9"/>
        <v>0</v>
      </c>
      <c r="S55" s="128">
        <f t="shared" si="10"/>
        <v>0</v>
      </c>
      <c r="T55" s="126"/>
      <c r="U55" s="127">
        <f>'Lista de precios'!I19</f>
        <v>0</v>
      </c>
      <c r="V55" s="137">
        <f t="shared" si="11"/>
        <v>0</v>
      </c>
      <c r="W55" s="139"/>
      <c r="X55" s="127">
        <f t="shared" si="12"/>
        <v>0</v>
      </c>
      <c r="Y55" s="128">
        <f t="shared" si="13"/>
        <v>0</v>
      </c>
      <c r="Z55" s="126"/>
      <c r="AA55" s="127">
        <f>'Lista de precios'!K19</f>
        <v>0</v>
      </c>
      <c r="AB55" s="137">
        <f t="shared" si="14"/>
        <v>0</v>
      </c>
      <c r="AC55" s="139"/>
      <c r="AD55" s="127">
        <f t="shared" si="15"/>
        <v>0</v>
      </c>
      <c r="AE55" s="128">
        <f t="shared" si="16"/>
        <v>0</v>
      </c>
      <c r="AF55" s="126"/>
      <c r="AG55" s="127">
        <f>'Lista de precios'!M19</f>
        <v>0</v>
      </c>
      <c r="AH55" s="137">
        <f t="shared" si="17"/>
        <v>0</v>
      </c>
      <c r="AI55" s="139"/>
      <c r="AJ55" s="127">
        <f t="shared" si="18"/>
        <v>0</v>
      </c>
      <c r="AK55" s="128">
        <f t="shared" si="19"/>
        <v>0</v>
      </c>
    </row>
    <row r="56" ht="15.75" customHeight="1">
      <c r="A56" s="125" t="s">
        <v>31</v>
      </c>
      <c r="B56" s="126"/>
      <c r="C56" s="127">
        <f>'Lista de precios'!C20</f>
        <v>647.3625</v>
      </c>
      <c r="D56" s="137">
        <f t="shared" si="2"/>
        <v>0</v>
      </c>
      <c r="E56" s="139"/>
      <c r="F56" s="127">
        <f t="shared" si="3"/>
        <v>647.3625</v>
      </c>
      <c r="G56" s="128">
        <f t="shared" si="4"/>
        <v>0</v>
      </c>
      <c r="H56" s="126"/>
      <c r="I56" s="127">
        <f>'Lista de precios'!E20</f>
        <v>710.65</v>
      </c>
      <c r="J56" s="137">
        <f t="shared" si="5"/>
        <v>0</v>
      </c>
      <c r="K56" s="139"/>
      <c r="L56" s="127">
        <f t="shared" si="6"/>
        <v>710.65</v>
      </c>
      <c r="M56" s="128">
        <f t="shared" si="7"/>
        <v>0</v>
      </c>
      <c r="N56" s="126"/>
      <c r="O56" s="127">
        <f>'Lista de precios'!G20</f>
        <v>0</v>
      </c>
      <c r="P56" s="137">
        <f t="shared" si="8"/>
        <v>0</v>
      </c>
      <c r="Q56" s="139"/>
      <c r="R56" s="127">
        <f t="shared" si="9"/>
        <v>0</v>
      </c>
      <c r="S56" s="128">
        <f t="shared" si="10"/>
        <v>0</v>
      </c>
      <c r="T56" s="126"/>
      <c r="U56" s="127">
        <f>'Lista de precios'!I20</f>
        <v>0</v>
      </c>
      <c r="V56" s="137">
        <f t="shared" si="11"/>
        <v>0</v>
      </c>
      <c r="W56" s="139"/>
      <c r="X56" s="127">
        <f t="shared" si="12"/>
        <v>0</v>
      </c>
      <c r="Y56" s="128">
        <f t="shared" si="13"/>
        <v>0</v>
      </c>
      <c r="Z56" s="126"/>
      <c r="AA56" s="127">
        <f>'Lista de precios'!K20</f>
        <v>0</v>
      </c>
      <c r="AB56" s="137">
        <f t="shared" si="14"/>
        <v>0</v>
      </c>
      <c r="AC56" s="139"/>
      <c r="AD56" s="127">
        <f t="shared" si="15"/>
        <v>0</v>
      </c>
      <c r="AE56" s="128">
        <f t="shared" si="16"/>
        <v>0</v>
      </c>
      <c r="AF56" s="126"/>
      <c r="AG56" s="127">
        <f>'Lista de precios'!M20</f>
        <v>0</v>
      </c>
      <c r="AH56" s="137">
        <f t="shared" si="17"/>
        <v>0</v>
      </c>
      <c r="AI56" s="138"/>
      <c r="AJ56" s="127">
        <f t="shared" si="18"/>
        <v>0</v>
      </c>
      <c r="AK56" s="128">
        <f t="shared" si="19"/>
        <v>0</v>
      </c>
    </row>
    <row r="57" ht="15.75" customHeight="1">
      <c r="A57" s="125" t="s">
        <v>32</v>
      </c>
      <c r="B57" s="126"/>
      <c r="C57" s="127">
        <f>'Lista de precios'!C21</f>
        <v>4775.625</v>
      </c>
      <c r="D57" s="137">
        <f t="shared" si="2"/>
        <v>0</v>
      </c>
      <c r="E57" s="138"/>
      <c r="F57" s="127">
        <f t="shared" si="3"/>
        <v>4775.625</v>
      </c>
      <c r="G57" s="128">
        <f t="shared" si="4"/>
        <v>0</v>
      </c>
      <c r="H57" s="126"/>
      <c r="I57" s="127">
        <f>'Lista de precios'!E21</f>
        <v>5242.5</v>
      </c>
      <c r="J57" s="137">
        <f t="shared" si="5"/>
        <v>0</v>
      </c>
      <c r="K57" s="138"/>
      <c r="L57" s="127">
        <f t="shared" si="6"/>
        <v>5242.5</v>
      </c>
      <c r="M57" s="128">
        <f t="shared" si="7"/>
        <v>0</v>
      </c>
      <c r="N57" s="126"/>
      <c r="O57" s="127">
        <f>'Lista de precios'!G21</f>
        <v>0</v>
      </c>
      <c r="P57" s="137">
        <f t="shared" si="8"/>
        <v>0</v>
      </c>
      <c r="Q57" s="138"/>
      <c r="R57" s="127">
        <f t="shared" si="9"/>
        <v>0</v>
      </c>
      <c r="S57" s="128">
        <f t="shared" si="10"/>
        <v>0</v>
      </c>
      <c r="T57" s="129"/>
      <c r="U57" s="127">
        <f>'Lista de precios'!I21</f>
        <v>0</v>
      </c>
      <c r="V57" s="137">
        <f t="shared" si="11"/>
        <v>0</v>
      </c>
      <c r="W57" s="138"/>
      <c r="X57" s="127">
        <f t="shared" si="12"/>
        <v>0</v>
      </c>
      <c r="Y57" s="128">
        <f t="shared" si="13"/>
        <v>0</v>
      </c>
      <c r="Z57" s="129"/>
      <c r="AA57" s="127">
        <f>'Lista de precios'!K21</f>
        <v>0</v>
      </c>
      <c r="AB57" s="137">
        <f t="shared" si="14"/>
        <v>0</v>
      </c>
      <c r="AC57" s="138"/>
      <c r="AD57" s="127">
        <f t="shared" si="15"/>
        <v>0</v>
      </c>
      <c r="AE57" s="128">
        <f t="shared" si="16"/>
        <v>0</v>
      </c>
      <c r="AF57" s="129"/>
      <c r="AG57" s="127">
        <f>'Lista de precios'!M21</f>
        <v>0</v>
      </c>
      <c r="AH57" s="137">
        <f t="shared" si="17"/>
        <v>0</v>
      </c>
      <c r="AI57" s="138"/>
      <c r="AJ57" s="127">
        <f t="shared" si="18"/>
        <v>0</v>
      </c>
      <c r="AK57" s="128">
        <f t="shared" si="19"/>
        <v>0</v>
      </c>
    </row>
    <row r="58" ht="15.75" customHeight="1">
      <c r="A58" s="125" t="s">
        <v>33</v>
      </c>
      <c r="B58" s="126"/>
      <c r="C58" s="127">
        <f>'Lista de precios'!C22</f>
        <v>4775.625</v>
      </c>
      <c r="D58" s="137">
        <f t="shared" si="2"/>
        <v>0</v>
      </c>
      <c r="E58" s="138"/>
      <c r="F58" s="127">
        <f t="shared" si="3"/>
        <v>4775.625</v>
      </c>
      <c r="G58" s="128">
        <f t="shared" si="4"/>
        <v>0</v>
      </c>
      <c r="H58" s="126"/>
      <c r="I58" s="127">
        <f>'Lista de precios'!E22</f>
        <v>5242.5</v>
      </c>
      <c r="J58" s="137">
        <f t="shared" si="5"/>
        <v>0</v>
      </c>
      <c r="K58" s="138"/>
      <c r="L58" s="127">
        <f t="shared" si="6"/>
        <v>5242.5</v>
      </c>
      <c r="M58" s="128">
        <f t="shared" si="7"/>
        <v>0</v>
      </c>
      <c r="N58" s="126"/>
      <c r="O58" s="127">
        <f>'Lista de precios'!G22</f>
        <v>0</v>
      </c>
      <c r="P58" s="137">
        <f t="shared" si="8"/>
        <v>0</v>
      </c>
      <c r="Q58" s="138"/>
      <c r="R58" s="127">
        <f t="shared" si="9"/>
        <v>0</v>
      </c>
      <c r="S58" s="128">
        <f t="shared" si="10"/>
        <v>0</v>
      </c>
      <c r="T58" s="126"/>
      <c r="U58" s="127">
        <f>'Lista de precios'!I22</f>
        <v>0</v>
      </c>
      <c r="V58" s="137">
        <f t="shared" si="11"/>
        <v>0</v>
      </c>
      <c r="W58" s="138"/>
      <c r="X58" s="127">
        <f t="shared" si="12"/>
        <v>0</v>
      </c>
      <c r="Y58" s="128">
        <f t="shared" si="13"/>
        <v>0</v>
      </c>
      <c r="Z58" s="129"/>
      <c r="AA58" s="127">
        <f>'Lista de precios'!K22</f>
        <v>0</v>
      </c>
      <c r="AB58" s="137">
        <f t="shared" si="14"/>
        <v>0</v>
      </c>
      <c r="AC58" s="138"/>
      <c r="AD58" s="127">
        <f t="shared" si="15"/>
        <v>0</v>
      </c>
      <c r="AE58" s="128">
        <f t="shared" si="16"/>
        <v>0</v>
      </c>
      <c r="AF58" s="129"/>
      <c r="AG58" s="127">
        <f>'Lista de precios'!M22</f>
        <v>0</v>
      </c>
      <c r="AH58" s="137">
        <f t="shared" si="17"/>
        <v>0</v>
      </c>
      <c r="AI58" s="138"/>
      <c r="AJ58" s="127">
        <f t="shared" si="18"/>
        <v>0</v>
      </c>
      <c r="AK58" s="128">
        <f t="shared" si="19"/>
        <v>0</v>
      </c>
    </row>
    <row r="59" ht="15.75" customHeight="1">
      <c r="A59" s="125" t="s">
        <v>34</v>
      </c>
      <c r="B59" s="126"/>
      <c r="C59" s="127">
        <f>'Lista de precios'!C23</f>
        <v>4775.625</v>
      </c>
      <c r="D59" s="137">
        <f t="shared" si="2"/>
        <v>0</v>
      </c>
      <c r="E59" s="139"/>
      <c r="F59" s="127">
        <f t="shared" si="3"/>
        <v>4775.625</v>
      </c>
      <c r="G59" s="128">
        <f t="shared" si="4"/>
        <v>0</v>
      </c>
      <c r="H59" s="126"/>
      <c r="I59" s="127">
        <f>'Lista de precios'!E23</f>
        <v>5242.5</v>
      </c>
      <c r="J59" s="137">
        <f t="shared" si="5"/>
        <v>0</v>
      </c>
      <c r="K59" s="139"/>
      <c r="L59" s="127">
        <f t="shared" si="6"/>
        <v>5242.5</v>
      </c>
      <c r="M59" s="128">
        <f t="shared" si="7"/>
        <v>0</v>
      </c>
      <c r="N59" s="126"/>
      <c r="O59" s="127">
        <f>'Lista de precios'!G23</f>
        <v>0</v>
      </c>
      <c r="P59" s="137">
        <f t="shared" si="8"/>
        <v>0</v>
      </c>
      <c r="Q59" s="139"/>
      <c r="R59" s="127">
        <f t="shared" si="9"/>
        <v>0</v>
      </c>
      <c r="S59" s="128">
        <f t="shared" si="10"/>
        <v>0</v>
      </c>
      <c r="T59" s="126"/>
      <c r="U59" s="127">
        <f>'Lista de precios'!I23</f>
        <v>0</v>
      </c>
      <c r="V59" s="137">
        <f t="shared" si="11"/>
        <v>0</v>
      </c>
      <c r="W59" s="139"/>
      <c r="X59" s="127">
        <f t="shared" si="12"/>
        <v>0</v>
      </c>
      <c r="Y59" s="128">
        <f t="shared" si="13"/>
        <v>0</v>
      </c>
      <c r="Z59" s="126"/>
      <c r="AA59" s="127">
        <f>'Lista de precios'!K23</f>
        <v>0</v>
      </c>
      <c r="AB59" s="137">
        <f t="shared" si="14"/>
        <v>0</v>
      </c>
      <c r="AC59" s="139"/>
      <c r="AD59" s="127">
        <f t="shared" si="15"/>
        <v>0</v>
      </c>
      <c r="AE59" s="128">
        <f t="shared" si="16"/>
        <v>0</v>
      </c>
      <c r="AF59" s="126"/>
      <c r="AG59" s="127">
        <f>'Lista de precios'!M23</f>
        <v>0</v>
      </c>
      <c r="AH59" s="137">
        <f t="shared" si="17"/>
        <v>0</v>
      </c>
      <c r="AI59" s="139"/>
      <c r="AJ59" s="127">
        <f t="shared" si="18"/>
        <v>0</v>
      </c>
      <c r="AK59" s="128">
        <f t="shared" si="19"/>
        <v>0</v>
      </c>
    </row>
    <row r="60" ht="15.75" customHeight="1">
      <c r="A60" s="125" t="s">
        <v>35</v>
      </c>
      <c r="B60" s="126"/>
      <c r="C60" s="127">
        <f>'Lista de precios'!C24</f>
        <v>4775.625</v>
      </c>
      <c r="D60" s="137">
        <f t="shared" si="2"/>
        <v>0</v>
      </c>
      <c r="E60" s="139"/>
      <c r="F60" s="127">
        <f t="shared" si="3"/>
        <v>4775.625</v>
      </c>
      <c r="G60" s="128">
        <f t="shared" si="4"/>
        <v>0</v>
      </c>
      <c r="H60" s="126"/>
      <c r="I60" s="127">
        <f>'Lista de precios'!E24</f>
        <v>5242.5</v>
      </c>
      <c r="J60" s="137">
        <f t="shared" si="5"/>
        <v>0</v>
      </c>
      <c r="K60" s="139"/>
      <c r="L60" s="127">
        <f t="shared" si="6"/>
        <v>5242.5</v>
      </c>
      <c r="M60" s="128">
        <f t="shared" si="7"/>
        <v>0</v>
      </c>
      <c r="N60" s="126"/>
      <c r="O60" s="127">
        <f>'Lista de precios'!G24</f>
        <v>0</v>
      </c>
      <c r="P60" s="137">
        <f t="shared" si="8"/>
        <v>0</v>
      </c>
      <c r="Q60" s="139"/>
      <c r="R60" s="127">
        <f t="shared" si="9"/>
        <v>0</v>
      </c>
      <c r="S60" s="128">
        <f t="shared" si="10"/>
        <v>0</v>
      </c>
      <c r="T60" s="126"/>
      <c r="U60" s="127">
        <f>'Lista de precios'!I24</f>
        <v>0</v>
      </c>
      <c r="V60" s="137">
        <f t="shared" si="11"/>
        <v>0</v>
      </c>
      <c r="W60" s="139"/>
      <c r="X60" s="127">
        <f t="shared" si="12"/>
        <v>0</v>
      </c>
      <c r="Y60" s="128">
        <f t="shared" si="13"/>
        <v>0</v>
      </c>
      <c r="Z60" s="126"/>
      <c r="AA60" s="127">
        <f>'Lista de precios'!K24</f>
        <v>0</v>
      </c>
      <c r="AB60" s="137">
        <f t="shared" si="14"/>
        <v>0</v>
      </c>
      <c r="AC60" s="139"/>
      <c r="AD60" s="127">
        <f t="shared" si="15"/>
        <v>0</v>
      </c>
      <c r="AE60" s="128">
        <f t="shared" si="16"/>
        <v>0</v>
      </c>
      <c r="AF60" s="126"/>
      <c r="AG60" s="127">
        <f>'Lista de precios'!M24</f>
        <v>0</v>
      </c>
      <c r="AH60" s="137">
        <f t="shared" si="17"/>
        <v>0</v>
      </c>
      <c r="AI60" s="139"/>
      <c r="AJ60" s="127">
        <f t="shared" si="18"/>
        <v>0</v>
      </c>
      <c r="AK60" s="128">
        <f t="shared" si="19"/>
        <v>0</v>
      </c>
    </row>
    <row r="61" ht="15.75" customHeight="1">
      <c r="A61" s="125" t="s">
        <v>36</v>
      </c>
      <c r="B61" s="126"/>
      <c r="C61" s="127">
        <f>'Lista de precios'!C25</f>
        <v>1379.625</v>
      </c>
      <c r="D61" s="137">
        <f t="shared" si="2"/>
        <v>0</v>
      </c>
      <c r="E61" s="139"/>
      <c r="F61" s="127">
        <f t="shared" si="3"/>
        <v>1379.625</v>
      </c>
      <c r="G61" s="128">
        <f t="shared" si="4"/>
        <v>0</v>
      </c>
      <c r="H61" s="126"/>
      <c r="I61" s="127">
        <f>'Lista de precios'!E25</f>
        <v>1514.5</v>
      </c>
      <c r="J61" s="137">
        <f t="shared" si="5"/>
        <v>0</v>
      </c>
      <c r="K61" s="139"/>
      <c r="L61" s="127">
        <f t="shared" si="6"/>
        <v>1514.5</v>
      </c>
      <c r="M61" s="128">
        <f t="shared" si="7"/>
        <v>0</v>
      </c>
      <c r="N61" s="126"/>
      <c r="O61" s="127">
        <f>'Lista de precios'!G25</f>
        <v>0</v>
      </c>
      <c r="P61" s="137">
        <f t="shared" si="8"/>
        <v>0</v>
      </c>
      <c r="Q61" s="139"/>
      <c r="R61" s="127">
        <f t="shared" si="9"/>
        <v>0</v>
      </c>
      <c r="S61" s="128">
        <f t="shared" si="10"/>
        <v>0</v>
      </c>
      <c r="T61" s="126"/>
      <c r="U61" s="127">
        <f>'Lista de precios'!I25</f>
        <v>0</v>
      </c>
      <c r="V61" s="137">
        <f t="shared" si="11"/>
        <v>0</v>
      </c>
      <c r="W61" s="139"/>
      <c r="X61" s="127">
        <f t="shared" si="12"/>
        <v>0</v>
      </c>
      <c r="Y61" s="128">
        <f t="shared" si="13"/>
        <v>0</v>
      </c>
      <c r="Z61" s="126"/>
      <c r="AA61" s="127">
        <f>'Lista de precios'!K25</f>
        <v>0</v>
      </c>
      <c r="AB61" s="137">
        <f t="shared" si="14"/>
        <v>0</v>
      </c>
      <c r="AC61" s="139"/>
      <c r="AD61" s="127">
        <f t="shared" si="15"/>
        <v>0</v>
      </c>
      <c r="AE61" s="128">
        <f t="shared" si="16"/>
        <v>0</v>
      </c>
      <c r="AF61" s="126"/>
      <c r="AG61" s="127">
        <f>'Lista de precios'!M25</f>
        <v>0</v>
      </c>
      <c r="AH61" s="137">
        <f t="shared" si="17"/>
        <v>0</v>
      </c>
      <c r="AI61" s="139"/>
      <c r="AJ61" s="127">
        <f t="shared" si="18"/>
        <v>0</v>
      </c>
      <c r="AK61" s="128">
        <f t="shared" si="19"/>
        <v>0</v>
      </c>
    </row>
    <row r="62" ht="15.75" customHeight="1">
      <c r="A62" s="125" t="s">
        <v>37</v>
      </c>
      <c r="B62" s="126"/>
      <c r="C62" s="127">
        <f>'Lista de precios'!C26</f>
        <v>2568.225</v>
      </c>
      <c r="D62" s="128">
        <f t="shared" si="2"/>
        <v>0</v>
      </c>
      <c r="E62" s="126"/>
      <c r="F62" s="127">
        <f t="shared" si="3"/>
        <v>2568.225</v>
      </c>
      <c r="G62" s="128">
        <f t="shared" si="4"/>
        <v>0</v>
      </c>
      <c r="H62" s="126"/>
      <c r="I62" s="127">
        <f>'Lista de precios'!E26</f>
        <v>2819.3</v>
      </c>
      <c r="J62" s="128">
        <f t="shared" si="5"/>
        <v>0</v>
      </c>
      <c r="K62" s="126"/>
      <c r="L62" s="127">
        <f t="shared" si="6"/>
        <v>2819.3</v>
      </c>
      <c r="M62" s="128">
        <f t="shared" si="7"/>
        <v>0</v>
      </c>
      <c r="N62" s="126"/>
      <c r="O62" s="127">
        <f>'Lista de precios'!G26</f>
        <v>0</v>
      </c>
      <c r="P62" s="128">
        <f t="shared" si="8"/>
        <v>0</v>
      </c>
      <c r="Q62" s="126"/>
      <c r="R62" s="127">
        <f t="shared" si="9"/>
        <v>0</v>
      </c>
      <c r="S62" s="128">
        <f t="shared" si="10"/>
        <v>0</v>
      </c>
      <c r="T62" s="126"/>
      <c r="U62" s="127">
        <f>'Lista de precios'!I26</f>
        <v>0</v>
      </c>
      <c r="V62" s="128">
        <f t="shared" si="11"/>
        <v>0</v>
      </c>
      <c r="W62" s="126"/>
      <c r="X62" s="127">
        <f t="shared" si="12"/>
        <v>0</v>
      </c>
      <c r="Y62" s="128">
        <f t="shared" si="13"/>
        <v>0</v>
      </c>
      <c r="Z62" s="126"/>
      <c r="AA62" s="127">
        <f>'Lista de precios'!K26</f>
        <v>0</v>
      </c>
      <c r="AB62" s="128">
        <f t="shared" si="14"/>
        <v>0</v>
      </c>
      <c r="AC62" s="126"/>
      <c r="AD62" s="127">
        <f t="shared" si="15"/>
        <v>0</v>
      </c>
      <c r="AE62" s="128">
        <f t="shared" si="16"/>
        <v>0</v>
      </c>
      <c r="AF62" s="126"/>
      <c r="AG62" s="127">
        <f>'Lista de precios'!M26</f>
        <v>0</v>
      </c>
      <c r="AH62" s="128">
        <f t="shared" si="17"/>
        <v>0</v>
      </c>
      <c r="AI62" s="126"/>
      <c r="AJ62" s="127">
        <f t="shared" si="18"/>
        <v>0</v>
      </c>
      <c r="AK62" s="128">
        <f t="shared" si="19"/>
        <v>0</v>
      </c>
    </row>
    <row r="63" ht="15.75" customHeight="1">
      <c r="A63" s="125" t="s">
        <v>38</v>
      </c>
      <c r="B63" s="126"/>
      <c r="C63" s="127">
        <f>'Lista de precios'!C27</f>
        <v>51258.375</v>
      </c>
      <c r="D63" s="128">
        <f t="shared" si="2"/>
        <v>0</v>
      </c>
      <c r="E63" s="126"/>
      <c r="F63" s="127">
        <f t="shared" si="3"/>
        <v>51258.375</v>
      </c>
      <c r="G63" s="128">
        <f t="shared" si="4"/>
        <v>0</v>
      </c>
      <c r="H63" s="126"/>
      <c r="I63" s="127">
        <f>'Lista de precios'!E27</f>
        <v>56269.5</v>
      </c>
      <c r="J63" s="128">
        <f t="shared" si="5"/>
        <v>0</v>
      </c>
      <c r="K63" s="126"/>
      <c r="L63" s="127">
        <f t="shared" si="6"/>
        <v>56269.5</v>
      </c>
      <c r="M63" s="128">
        <f t="shared" si="7"/>
        <v>0</v>
      </c>
      <c r="N63" s="126"/>
      <c r="O63" s="127">
        <f>'Lista de precios'!G27</f>
        <v>0</v>
      </c>
      <c r="P63" s="128">
        <f t="shared" si="8"/>
        <v>0</v>
      </c>
      <c r="Q63" s="126"/>
      <c r="R63" s="127">
        <f t="shared" si="9"/>
        <v>0</v>
      </c>
      <c r="S63" s="128">
        <f t="shared" si="10"/>
        <v>0</v>
      </c>
      <c r="T63" s="126"/>
      <c r="U63" s="127">
        <f>'Lista de precios'!I27</f>
        <v>0</v>
      </c>
      <c r="V63" s="128">
        <f t="shared" si="11"/>
        <v>0</v>
      </c>
      <c r="W63" s="126"/>
      <c r="X63" s="127">
        <f t="shared" si="12"/>
        <v>0</v>
      </c>
      <c r="Y63" s="128">
        <f t="shared" si="13"/>
        <v>0</v>
      </c>
      <c r="Z63" s="126"/>
      <c r="AA63" s="127">
        <f>'Lista de precios'!K27</f>
        <v>0</v>
      </c>
      <c r="AB63" s="128">
        <f t="shared" si="14"/>
        <v>0</v>
      </c>
      <c r="AC63" s="126"/>
      <c r="AD63" s="127">
        <f t="shared" si="15"/>
        <v>0</v>
      </c>
      <c r="AE63" s="128">
        <f t="shared" si="16"/>
        <v>0</v>
      </c>
      <c r="AF63" s="126"/>
      <c r="AG63" s="127">
        <f>'Lista de precios'!M27</f>
        <v>0</v>
      </c>
      <c r="AH63" s="128">
        <f t="shared" si="17"/>
        <v>0</v>
      </c>
      <c r="AI63" s="126"/>
      <c r="AJ63" s="127">
        <f t="shared" si="18"/>
        <v>0</v>
      </c>
      <c r="AK63" s="128">
        <f t="shared" si="19"/>
        <v>0</v>
      </c>
    </row>
    <row r="64" ht="15.75" customHeight="1">
      <c r="A64" s="125" t="s">
        <v>39</v>
      </c>
      <c r="B64" s="126"/>
      <c r="C64" s="127">
        <f>'Lista de precios'!C28</f>
        <v>700.425</v>
      </c>
      <c r="D64" s="128">
        <f t="shared" si="2"/>
        <v>0</v>
      </c>
      <c r="E64" s="126"/>
      <c r="F64" s="127">
        <f t="shared" si="3"/>
        <v>700.425</v>
      </c>
      <c r="G64" s="128">
        <f t="shared" si="4"/>
        <v>0</v>
      </c>
      <c r="H64" s="126"/>
      <c r="I64" s="127">
        <f>'Lista de precios'!E28</f>
        <v>768.9</v>
      </c>
      <c r="J64" s="128">
        <f t="shared" si="5"/>
        <v>0</v>
      </c>
      <c r="K64" s="126"/>
      <c r="L64" s="127">
        <f t="shared" si="6"/>
        <v>768.9</v>
      </c>
      <c r="M64" s="128">
        <f t="shared" si="7"/>
        <v>0</v>
      </c>
      <c r="N64" s="126"/>
      <c r="O64" s="127">
        <f>'Lista de precios'!G28</f>
        <v>0</v>
      </c>
      <c r="P64" s="128">
        <f t="shared" si="8"/>
        <v>0</v>
      </c>
      <c r="Q64" s="126"/>
      <c r="R64" s="127">
        <f t="shared" si="9"/>
        <v>0</v>
      </c>
      <c r="S64" s="128">
        <f t="shared" si="10"/>
        <v>0</v>
      </c>
      <c r="T64" s="126"/>
      <c r="U64" s="127">
        <f>'Lista de precios'!I28</f>
        <v>0</v>
      </c>
      <c r="V64" s="128">
        <f t="shared" si="11"/>
        <v>0</v>
      </c>
      <c r="W64" s="126"/>
      <c r="X64" s="127">
        <f t="shared" si="12"/>
        <v>0</v>
      </c>
      <c r="Y64" s="128">
        <f t="shared" si="13"/>
        <v>0</v>
      </c>
      <c r="Z64" s="126"/>
      <c r="AA64" s="127">
        <f>'Lista de precios'!K28</f>
        <v>0</v>
      </c>
      <c r="AB64" s="128">
        <f t="shared" si="14"/>
        <v>0</v>
      </c>
      <c r="AC64" s="126"/>
      <c r="AD64" s="127">
        <f t="shared" si="15"/>
        <v>0</v>
      </c>
      <c r="AE64" s="128">
        <f t="shared" si="16"/>
        <v>0</v>
      </c>
      <c r="AF64" s="126"/>
      <c r="AG64" s="127">
        <f>'Lista de precios'!M28</f>
        <v>0</v>
      </c>
      <c r="AH64" s="128">
        <f t="shared" si="17"/>
        <v>0</v>
      </c>
      <c r="AI64" s="126"/>
      <c r="AJ64" s="127">
        <f t="shared" si="18"/>
        <v>0</v>
      </c>
      <c r="AK64" s="128">
        <f t="shared" si="19"/>
        <v>0</v>
      </c>
    </row>
    <row r="65" ht="15.75" customHeight="1">
      <c r="A65" s="125" t="s">
        <v>40</v>
      </c>
      <c r="B65" s="126"/>
      <c r="C65" s="127">
        <f>'Lista de precios'!C29</f>
        <v>26000.625</v>
      </c>
      <c r="D65" s="128">
        <f t="shared" si="2"/>
        <v>0</v>
      </c>
      <c r="E65" s="126"/>
      <c r="F65" s="127">
        <f t="shared" si="3"/>
        <v>26000.625</v>
      </c>
      <c r="G65" s="128">
        <f t="shared" si="4"/>
        <v>0</v>
      </c>
      <c r="H65" s="126"/>
      <c r="I65" s="127">
        <f>'Lista de precios'!E29</f>
        <v>17475</v>
      </c>
      <c r="J65" s="128">
        <f t="shared" si="5"/>
        <v>0</v>
      </c>
      <c r="K65" s="126"/>
      <c r="L65" s="127">
        <f t="shared" si="6"/>
        <v>17475</v>
      </c>
      <c r="M65" s="128">
        <f t="shared" si="7"/>
        <v>0</v>
      </c>
      <c r="N65" s="126"/>
      <c r="O65" s="127">
        <f>'Lista de precios'!G29</f>
        <v>0</v>
      </c>
      <c r="P65" s="128">
        <f t="shared" si="8"/>
        <v>0</v>
      </c>
      <c r="Q65" s="126"/>
      <c r="R65" s="127">
        <f t="shared" si="9"/>
        <v>0</v>
      </c>
      <c r="S65" s="128">
        <f t="shared" si="10"/>
        <v>0</v>
      </c>
      <c r="T65" s="126"/>
      <c r="U65" s="127">
        <f>'Lista de precios'!I29</f>
        <v>0</v>
      </c>
      <c r="V65" s="128">
        <f t="shared" si="11"/>
        <v>0</v>
      </c>
      <c r="W65" s="126"/>
      <c r="X65" s="127">
        <f t="shared" si="12"/>
        <v>0</v>
      </c>
      <c r="Y65" s="128">
        <f t="shared" si="13"/>
        <v>0</v>
      </c>
      <c r="Z65" s="126"/>
      <c r="AA65" s="127">
        <f>'Lista de precios'!K29</f>
        <v>0</v>
      </c>
      <c r="AB65" s="128">
        <f t="shared" si="14"/>
        <v>0</v>
      </c>
      <c r="AC65" s="126"/>
      <c r="AD65" s="127">
        <f t="shared" si="15"/>
        <v>0</v>
      </c>
      <c r="AE65" s="128">
        <f t="shared" si="16"/>
        <v>0</v>
      </c>
      <c r="AF65" s="126"/>
      <c r="AG65" s="127">
        <f>'Lista de precios'!M29</f>
        <v>0</v>
      </c>
      <c r="AH65" s="128">
        <f t="shared" si="17"/>
        <v>0</v>
      </c>
      <c r="AI65" s="126"/>
      <c r="AJ65" s="127">
        <f t="shared" si="18"/>
        <v>0</v>
      </c>
      <c r="AK65" s="128">
        <f t="shared" si="19"/>
        <v>0</v>
      </c>
    </row>
    <row r="66" ht="15.75" customHeight="1">
      <c r="A66" s="437" t="s">
        <v>41</v>
      </c>
      <c r="B66" s="126"/>
      <c r="C66" s="127">
        <f>'Lista de precios'!C30</f>
        <v>711.0375</v>
      </c>
      <c r="D66" s="128">
        <f t="shared" si="2"/>
        <v>0</v>
      </c>
      <c r="E66" s="126"/>
      <c r="F66" s="127">
        <f t="shared" si="3"/>
        <v>711.0375</v>
      </c>
      <c r="G66" s="128">
        <f t="shared" si="4"/>
        <v>0</v>
      </c>
      <c r="H66" s="126"/>
      <c r="I66" s="127">
        <f>'Lista de precios'!E30</f>
        <v>780.55</v>
      </c>
      <c r="J66" s="128">
        <f t="shared" si="5"/>
        <v>0</v>
      </c>
      <c r="K66" s="126"/>
      <c r="L66" s="127">
        <f t="shared" si="6"/>
        <v>780.55</v>
      </c>
      <c r="M66" s="128">
        <f t="shared" si="7"/>
        <v>0</v>
      </c>
      <c r="N66" s="126"/>
      <c r="O66" s="127">
        <f>'Lista de precios'!G30</f>
        <v>0</v>
      </c>
      <c r="P66" s="128"/>
      <c r="Q66" s="126"/>
      <c r="R66" s="127">
        <f t="shared" si="9"/>
        <v>0</v>
      </c>
      <c r="S66" s="128"/>
      <c r="T66" s="126"/>
      <c r="U66" s="127">
        <f>'Lista de precios'!I30</f>
        <v>0</v>
      </c>
      <c r="V66" s="128"/>
      <c r="W66" s="126"/>
      <c r="X66" s="127">
        <f t="shared" si="12"/>
        <v>0</v>
      </c>
      <c r="Y66" s="128"/>
      <c r="Z66" s="126"/>
      <c r="AA66" s="127">
        <f>'Lista de precios'!K30</f>
        <v>0</v>
      </c>
      <c r="AB66" s="128"/>
      <c r="AC66" s="126"/>
      <c r="AD66" s="127">
        <f t="shared" si="15"/>
        <v>0</v>
      </c>
      <c r="AE66" s="128"/>
      <c r="AF66" s="126"/>
      <c r="AG66" s="127">
        <f>'Lista de precios'!M30</f>
        <v>0</v>
      </c>
      <c r="AH66" s="128"/>
      <c r="AI66" s="126"/>
      <c r="AJ66" s="127">
        <f t="shared" si="18"/>
        <v>0</v>
      </c>
      <c r="AK66" s="128"/>
    </row>
    <row r="67" ht="15.75" customHeight="1">
      <c r="A67" s="438" t="s">
        <v>42</v>
      </c>
      <c r="B67" s="147"/>
      <c r="C67" s="127">
        <f>'Lista de precios'!C31</f>
        <v>849</v>
      </c>
      <c r="D67" s="128">
        <f t="shared" si="2"/>
        <v>0</v>
      </c>
      <c r="E67" s="147"/>
      <c r="F67" s="127">
        <f t="shared" si="3"/>
        <v>849</v>
      </c>
      <c r="G67" s="128">
        <f t="shared" si="4"/>
        <v>0</v>
      </c>
      <c r="H67" s="147"/>
      <c r="I67" s="127">
        <f>'Lista de precios'!E31</f>
        <v>932</v>
      </c>
      <c r="J67" s="128">
        <f t="shared" si="5"/>
        <v>0</v>
      </c>
      <c r="K67" s="147"/>
      <c r="L67" s="127">
        <f t="shared" si="6"/>
        <v>932</v>
      </c>
      <c r="M67" s="128">
        <f t="shared" si="7"/>
        <v>0</v>
      </c>
      <c r="N67" s="147"/>
      <c r="O67" s="127"/>
      <c r="P67" s="144"/>
      <c r="Q67" s="147"/>
      <c r="R67" s="127"/>
      <c r="S67" s="144"/>
      <c r="T67" s="147"/>
      <c r="U67" s="127"/>
      <c r="V67" s="144"/>
      <c r="W67" s="147"/>
      <c r="X67" s="127"/>
      <c r="Y67" s="144"/>
      <c r="Z67" s="147"/>
      <c r="AA67" s="127"/>
      <c r="AB67" s="144"/>
      <c r="AC67" s="147"/>
      <c r="AD67" s="127"/>
      <c r="AE67" s="144"/>
      <c r="AF67" s="147"/>
      <c r="AG67" s="127"/>
      <c r="AH67" s="144"/>
      <c r="AI67" s="147"/>
      <c r="AJ67" s="127"/>
      <c r="AK67" s="144"/>
    </row>
    <row r="68" ht="15.75" customHeight="1">
      <c r="A68" s="439" t="s">
        <v>43</v>
      </c>
      <c r="B68" s="147"/>
      <c r="C68" s="127">
        <f>'Lista de precios'!C32</f>
        <v>530.625</v>
      </c>
      <c r="D68" s="128">
        <f t="shared" si="2"/>
        <v>0</v>
      </c>
      <c r="E68" s="147"/>
      <c r="F68" s="127">
        <f t="shared" si="3"/>
        <v>530.625</v>
      </c>
      <c r="G68" s="128">
        <f t="shared" si="4"/>
        <v>0</v>
      </c>
      <c r="H68" s="147"/>
      <c r="I68" s="127">
        <f>'Lista de precios'!E32</f>
        <v>582.5</v>
      </c>
      <c r="J68" s="128">
        <f t="shared" si="5"/>
        <v>0</v>
      </c>
      <c r="K68" s="147"/>
      <c r="L68" s="127">
        <f t="shared" si="6"/>
        <v>582.5</v>
      </c>
      <c r="M68" s="128">
        <f t="shared" si="7"/>
        <v>0</v>
      </c>
      <c r="N68" s="147"/>
      <c r="O68" s="127"/>
      <c r="P68" s="144"/>
      <c r="Q68" s="147"/>
      <c r="R68" s="127"/>
      <c r="S68" s="144"/>
      <c r="T68" s="147"/>
      <c r="U68" s="127"/>
      <c r="V68" s="144"/>
      <c r="W68" s="147"/>
      <c r="X68" s="127"/>
      <c r="Y68" s="144"/>
      <c r="Z68" s="147"/>
      <c r="AA68" s="127"/>
      <c r="AB68" s="144"/>
      <c r="AC68" s="147"/>
      <c r="AD68" s="127"/>
      <c r="AE68" s="144"/>
      <c r="AF68" s="147"/>
      <c r="AG68" s="127"/>
      <c r="AH68" s="144"/>
      <c r="AI68" s="147"/>
      <c r="AJ68" s="127"/>
      <c r="AK68" s="144"/>
    </row>
    <row r="69" ht="15.75" customHeight="1">
      <c r="A69" s="438" t="s">
        <v>44</v>
      </c>
      <c r="B69" s="147"/>
      <c r="C69" s="127">
        <f>'Lista de precios'!C33</f>
        <v>1061.25</v>
      </c>
      <c r="D69" s="128">
        <f t="shared" si="2"/>
        <v>0</v>
      </c>
      <c r="E69" s="147"/>
      <c r="F69" s="127">
        <f t="shared" si="3"/>
        <v>1061.25</v>
      </c>
      <c r="G69" s="128">
        <f t="shared" si="4"/>
        <v>0</v>
      </c>
      <c r="H69" s="147"/>
      <c r="I69" s="127">
        <f>'Lista de precios'!E33</f>
        <v>1165</v>
      </c>
      <c r="J69" s="128">
        <f t="shared" si="5"/>
        <v>0</v>
      </c>
      <c r="K69" s="147"/>
      <c r="L69" s="127">
        <f t="shared" si="6"/>
        <v>1165</v>
      </c>
      <c r="M69" s="128">
        <f t="shared" si="7"/>
        <v>0</v>
      </c>
      <c r="N69" s="147"/>
      <c r="O69" s="127"/>
      <c r="P69" s="144"/>
      <c r="Q69" s="147"/>
      <c r="R69" s="127"/>
      <c r="S69" s="144"/>
      <c r="T69" s="147"/>
      <c r="U69" s="127"/>
      <c r="V69" s="144"/>
      <c r="W69" s="147"/>
      <c r="X69" s="127"/>
      <c r="Y69" s="144"/>
      <c r="Z69" s="147"/>
      <c r="AA69" s="127"/>
      <c r="AB69" s="144"/>
      <c r="AC69" s="147"/>
      <c r="AD69" s="127"/>
      <c r="AE69" s="144"/>
      <c r="AF69" s="147"/>
      <c r="AG69" s="127"/>
      <c r="AH69" s="144"/>
      <c r="AI69" s="147"/>
      <c r="AJ69" s="127"/>
      <c r="AK69" s="144"/>
    </row>
    <row r="70" ht="15.75" customHeight="1">
      <c r="A70" s="164" t="s">
        <v>179</v>
      </c>
      <c r="B70" s="147"/>
      <c r="C70" s="127">
        <f>'Lista de precios'!C34</f>
        <v>3576.4125</v>
      </c>
      <c r="D70" s="128">
        <f t="shared" si="2"/>
        <v>0</v>
      </c>
      <c r="E70" s="147"/>
      <c r="F70" s="127">
        <f t="shared" si="3"/>
        <v>3576.4125</v>
      </c>
      <c r="G70" s="128">
        <f t="shared" si="4"/>
        <v>0</v>
      </c>
      <c r="H70" s="147"/>
      <c r="I70" s="127">
        <f>'Lista de precios'!E34</f>
        <v>3926.05</v>
      </c>
      <c r="J70" s="128">
        <f t="shared" si="5"/>
        <v>0</v>
      </c>
      <c r="K70" s="147"/>
      <c r="L70" s="127">
        <f t="shared" si="6"/>
        <v>3926.05</v>
      </c>
      <c r="M70" s="128">
        <f t="shared" si="7"/>
        <v>0</v>
      </c>
      <c r="N70" s="147"/>
      <c r="O70" s="127"/>
      <c r="P70" s="144"/>
      <c r="Q70" s="147"/>
      <c r="R70" s="127"/>
      <c r="S70" s="144"/>
      <c r="T70" s="147"/>
      <c r="U70" s="127"/>
      <c r="V70" s="144"/>
      <c r="W70" s="147"/>
      <c r="X70" s="127"/>
      <c r="Y70" s="144"/>
      <c r="Z70" s="147"/>
      <c r="AA70" s="127"/>
      <c r="AB70" s="144"/>
      <c r="AC70" s="147"/>
      <c r="AD70" s="127"/>
      <c r="AE70" s="144"/>
      <c r="AF70" s="147"/>
      <c r="AG70" s="127"/>
      <c r="AH70" s="144"/>
      <c r="AI70" s="147"/>
      <c r="AJ70" s="127"/>
      <c r="AK70" s="144"/>
    </row>
    <row r="71" ht="15.75" customHeight="1">
      <c r="A71" s="173" t="s">
        <v>127</v>
      </c>
      <c r="B71" s="174"/>
      <c r="C71" s="175"/>
      <c r="D71" s="319">
        <f>SUM(D43:D70)</f>
        <v>0</v>
      </c>
      <c r="E71" s="177"/>
      <c r="F71" s="178"/>
      <c r="G71" s="320">
        <f>SUM(G43:G70)</f>
        <v>0</v>
      </c>
      <c r="H71" s="174"/>
      <c r="I71" s="175"/>
      <c r="J71" s="319">
        <f>SUM(J43:J70)</f>
        <v>0</v>
      </c>
      <c r="K71" s="177"/>
      <c r="L71" s="178"/>
      <c r="M71" s="320">
        <f>SUM(M43:M70)</f>
        <v>0</v>
      </c>
      <c r="N71" s="174"/>
      <c r="O71" s="127"/>
      <c r="P71" s="319">
        <f>SUM(P43:P66)</f>
        <v>0</v>
      </c>
      <c r="Q71" s="177"/>
      <c r="R71" s="127" t="str">
        <f>O71</f>
        <v/>
      </c>
      <c r="S71" s="320">
        <f>SUM(S43:S66)</f>
        <v>0</v>
      </c>
      <c r="T71" s="174"/>
      <c r="U71" s="127"/>
      <c r="V71" s="319">
        <f>SUM(V43:V66)</f>
        <v>0</v>
      </c>
      <c r="W71" s="177"/>
      <c r="X71" s="127" t="str">
        <f>U71</f>
        <v/>
      </c>
      <c r="Y71" s="320">
        <f>SUM(Y43:Y66)</f>
        <v>0</v>
      </c>
      <c r="Z71" s="174"/>
      <c r="AA71" s="127"/>
      <c r="AB71" s="319">
        <f>SUM(AB43:AB66)</f>
        <v>0</v>
      </c>
      <c r="AC71" s="177"/>
      <c r="AD71" s="127" t="str">
        <f>AA71</f>
        <v/>
      </c>
      <c r="AE71" s="320">
        <f>SUM(AE43:AE66)</f>
        <v>0</v>
      </c>
      <c r="AF71" s="174"/>
      <c r="AG71" s="127"/>
      <c r="AH71" s="319">
        <f>SUM(AH43:AH66)</f>
        <v>0</v>
      </c>
      <c r="AI71" s="177"/>
      <c r="AJ71" s="127" t="str">
        <f>AG71</f>
        <v/>
      </c>
      <c r="AK71" s="320">
        <f>SUM(AK43:AK66)</f>
        <v>0</v>
      </c>
    </row>
    <row r="72" ht="15.75" customHeight="1">
      <c r="A72" s="181" t="s">
        <v>128</v>
      </c>
      <c r="B72" s="325">
        <f>D71+G71</f>
        <v>0</v>
      </c>
      <c r="C72" s="183"/>
      <c r="D72" s="183"/>
      <c r="E72" s="183"/>
      <c r="F72" s="183"/>
      <c r="G72" s="15"/>
      <c r="H72" s="325">
        <f>J71+M71</f>
        <v>0</v>
      </c>
      <c r="I72" s="183"/>
      <c r="J72" s="183"/>
      <c r="K72" s="183"/>
      <c r="L72" s="183"/>
      <c r="M72" s="15"/>
      <c r="N72" s="325">
        <f>P71+S71</f>
        <v>0</v>
      </c>
      <c r="O72" s="183"/>
      <c r="P72" s="183"/>
      <c r="Q72" s="183"/>
      <c r="R72" s="183"/>
      <c r="S72" s="15"/>
      <c r="T72" s="325">
        <f>V71+Y71</f>
        <v>0</v>
      </c>
      <c r="U72" s="183"/>
      <c r="V72" s="183"/>
      <c r="W72" s="183"/>
      <c r="X72" s="183"/>
      <c r="Y72" s="15"/>
      <c r="Z72" s="325">
        <f>AB71+AE71</f>
        <v>0</v>
      </c>
      <c r="AA72" s="183"/>
      <c r="AB72" s="183"/>
      <c r="AC72" s="183"/>
      <c r="AD72" s="183"/>
      <c r="AE72" s="15"/>
      <c r="AF72" s="325">
        <f>AH71+AK71</f>
        <v>0</v>
      </c>
      <c r="AG72" s="183"/>
      <c r="AH72" s="183"/>
      <c r="AI72" s="183"/>
      <c r="AJ72" s="183"/>
      <c r="AK72" s="15"/>
    </row>
    <row r="73" ht="15.75" customHeight="1"/>
    <row r="74" ht="15.75" customHeight="1"/>
    <row r="75" ht="18.0" customHeight="1"/>
    <row r="76" ht="18.0" customHeight="1"/>
    <row r="77" ht="18.0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T40:V40"/>
    <mergeCell ref="B72:G72"/>
    <mergeCell ref="H72:M72"/>
    <mergeCell ref="N72:S72"/>
    <mergeCell ref="T72:Y72"/>
    <mergeCell ref="Z72:AE72"/>
    <mergeCell ref="AF72:AK72"/>
  </mergeCells>
  <conditionalFormatting sqref="A9:A10">
    <cfRule type="cellIs" dxfId="1" priority="1" operator="lessThan">
      <formula>0</formula>
    </cfRule>
  </conditionalFormatting>
  <conditionalFormatting sqref="A1:AK1019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94" t="s">
        <v>69</v>
      </c>
      <c r="B1" s="95"/>
      <c r="C1" s="95"/>
    </row>
    <row r="2">
      <c r="A2" s="96"/>
    </row>
    <row r="4">
      <c r="A4" s="426" t="s">
        <v>144</v>
      </c>
      <c r="B4" s="428" t="s">
        <v>10</v>
      </c>
      <c r="C4" s="183"/>
      <c r="D4" s="15"/>
      <c r="E4" s="428" t="s">
        <v>11</v>
      </c>
      <c r="F4" s="183"/>
      <c r="G4" s="15"/>
      <c r="H4" s="428" t="s">
        <v>12</v>
      </c>
      <c r="I4" s="183"/>
      <c r="J4" s="15"/>
      <c r="K4" s="428" t="s">
        <v>13</v>
      </c>
      <c r="L4" s="183"/>
      <c r="M4" s="15"/>
      <c r="N4" s="428" t="s">
        <v>14</v>
      </c>
      <c r="O4" s="183"/>
      <c r="P4" s="15"/>
      <c r="Q4" s="428" t="s">
        <v>15</v>
      </c>
      <c r="R4" s="183"/>
      <c r="S4" s="15"/>
    </row>
    <row r="5">
      <c r="A5" s="429"/>
      <c r="B5" s="257" t="s">
        <v>145</v>
      </c>
      <c r="C5" s="257" t="s">
        <v>146</v>
      </c>
      <c r="D5" s="257" t="s">
        <v>147</v>
      </c>
      <c r="E5" s="257" t="s">
        <v>145</v>
      </c>
      <c r="F5" s="257" t="s">
        <v>146</v>
      </c>
      <c r="G5" s="257" t="s">
        <v>147</v>
      </c>
      <c r="H5" s="257" t="s">
        <v>145</v>
      </c>
      <c r="I5" s="257" t="s">
        <v>146</v>
      </c>
      <c r="J5" s="257" t="s">
        <v>147</v>
      </c>
      <c r="K5" s="257" t="s">
        <v>145</v>
      </c>
      <c r="L5" s="257" t="s">
        <v>146</v>
      </c>
      <c r="M5" s="257" t="s">
        <v>147</v>
      </c>
      <c r="N5" s="257" t="s">
        <v>145</v>
      </c>
      <c r="O5" s="257" t="s">
        <v>146</v>
      </c>
      <c r="P5" s="257" t="s">
        <v>147</v>
      </c>
      <c r="Q5" s="257" t="s">
        <v>145</v>
      </c>
      <c r="R5" s="257" t="s">
        <v>146</v>
      </c>
      <c r="S5" s="257" t="s">
        <v>147</v>
      </c>
    </row>
    <row r="6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</row>
    <row r="7">
      <c r="A7" s="430" t="s">
        <v>148</v>
      </c>
      <c r="B7" s="441"/>
      <c r="C7" s="265"/>
      <c r="D7" s="284">
        <v>-109204.3330355727</v>
      </c>
      <c r="E7" s="284"/>
      <c r="F7" s="265"/>
      <c r="G7" s="284">
        <f>D15</f>
        <v>-73156.24298</v>
      </c>
      <c r="H7" s="284"/>
      <c r="I7" s="265"/>
      <c r="J7" s="441">
        <v>0.0</v>
      </c>
      <c r="K7" s="284"/>
      <c r="L7" s="265"/>
      <c r="M7" s="284" t="str">
        <f>J15</f>
        <v>#DIV/0!</v>
      </c>
      <c r="N7" s="284"/>
      <c r="O7" s="265"/>
      <c r="P7" s="284" t="str">
        <f>M15</f>
        <v>#DIV/0!</v>
      </c>
      <c r="Q7" s="284"/>
      <c r="R7" s="265"/>
      <c r="S7" s="284" t="str">
        <f>P15</f>
        <v>#DIV/0!</v>
      </c>
    </row>
    <row r="8">
      <c r="A8" s="432" t="s">
        <v>145</v>
      </c>
      <c r="B8" s="284">
        <f>C33</f>
        <v>88985</v>
      </c>
      <c r="C8" s="271"/>
      <c r="D8" s="284"/>
      <c r="E8" s="284">
        <f>E33</f>
        <v>165528</v>
      </c>
      <c r="F8" s="271"/>
      <c r="G8" s="284"/>
      <c r="H8" s="284">
        <f>G33</f>
        <v>0</v>
      </c>
      <c r="I8" s="271"/>
      <c r="J8" s="284"/>
      <c r="K8" s="284">
        <f>I33</f>
        <v>0</v>
      </c>
      <c r="L8" s="271"/>
      <c r="M8" s="284"/>
      <c r="N8" s="284">
        <f>K33</f>
        <v>0</v>
      </c>
      <c r="O8" s="271"/>
      <c r="P8" s="284"/>
      <c r="Q8" s="284">
        <f>M33</f>
        <v>0</v>
      </c>
      <c r="R8" s="271"/>
      <c r="S8" s="284"/>
    </row>
    <row r="9">
      <c r="A9" s="336" t="s">
        <v>182</v>
      </c>
      <c r="B9" s="433"/>
      <c r="C9" s="274"/>
      <c r="D9" s="433">
        <f>(D7+B8)/1032.5</f>
        <v>-19.58288914</v>
      </c>
      <c r="E9" s="433"/>
      <c r="F9" s="274"/>
      <c r="G9" s="433">
        <f>(G7+E8)/'Lista de precios'!C4</f>
        <v>87.04052487</v>
      </c>
      <c r="H9" s="433"/>
      <c r="I9" s="274"/>
      <c r="J9" s="433">
        <f>(J7+H8)/'Lista de precios'!E4</f>
        <v>0</v>
      </c>
      <c r="K9" s="433"/>
      <c r="L9" s="274"/>
      <c r="M9" s="433" t="str">
        <f>(M7+K8)/'Lista de precios'!G4</f>
        <v>#DIV/0!</v>
      </c>
      <c r="N9" s="433"/>
      <c r="O9" s="274"/>
      <c r="P9" s="433" t="str">
        <f>(P7+N8)/'Lista de precios'!I4</f>
        <v>#DIV/0!</v>
      </c>
      <c r="Q9" s="433"/>
      <c r="R9" s="274"/>
      <c r="S9" s="433" t="str">
        <f>(S7+Q8)/'Lista de precios'!K4</f>
        <v>#DIV/0!</v>
      </c>
      <c r="T9" s="276"/>
      <c r="U9" s="276"/>
      <c r="V9" s="276"/>
      <c r="W9" s="276"/>
      <c r="X9" s="276"/>
      <c r="Y9" s="276"/>
      <c r="Z9" s="276"/>
      <c r="AA9" s="276"/>
      <c r="AB9" s="276"/>
      <c r="AC9" s="276"/>
      <c r="AD9" s="276"/>
      <c r="AE9" s="276"/>
      <c r="AF9" s="339"/>
      <c r="AG9" s="339"/>
      <c r="AH9" s="339"/>
      <c r="AI9" s="339"/>
      <c r="AJ9" s="339"/>
      <c r="AK9" s="339"/>
    </row>
    <row r="10">
      <c r="A10" s="270" t="s">
        <v>151</v>
      </c>
      <c r="B10" s="434"/>
      <c r="C10" s="278"/>
      <c r="D10" s="434">
        <f>D9*'Lista de precios'!C4</f>
        <v>-20782.3411</v>
      </c>
      <c r="E10" s="434"/>
      <c r="F10" s="278"/>
      <c r="G10" s="434">
        <f>G9*'Lista de precios'!E4</f>
        <v>101402.2115</v>
      </c>
      <c r="H10" s="434"/>
      <c r="I10" s="278"/>
      <c r="J10" s="434">
        <f>J9*'Lista de precios'!G4</f>
        <v>0</v>
      </c>
      <c r="K10" s="434"/>
      <c r="L10" s="278"/>
      <c r="M10" s="434" t="str">
        <f>M9*'Lista de precios'!I4</f>
        <v>#DIV/0!</v>
      </c>
      <c r="N10" s="434"/>
      <c r="O10" s="278"/>
      <c r="P10" s="473" t="str">
        <f>P9*'Lista de precios'!K4</f>
        <v>#DIV/0!</v>
      </c>
      <c r="Q10" s="434"/>
      <c r="R10" s="278"/>
      <c r="S10" s="473" t="str">
        <f>S9*'Lista de precios'!M4</f>
        <v>#DIV/0!</v>
      </c>
    </row>
    <row r="11">
      <c r="A11" s="430" t="s">
        <v>152</v>
      </c>
      <c r="B11" s="284"/>
      <c r="C11" s="281">
        <f>B72</f>
        <v>40274.4375</v>
      </c>
      <c r="D11" s="284"/>
      <c r="E11" s="284"/>
      <c r="F11" s="281">
        <f>H72</f>
        <v>133334.25</v>
      </c>
      <c r="G11" s="284"/>
      <c r="H11" s="284"/>
      <c r="I11" s="281">
        <f>N72</f>
        <v>0</v>
      </c>
      <c r="J11" s="284"/>
      <c r="K11" s="284"/>
      <c r="L11" s="281">
        <f>T72</f>
        <v>0</v>
      </c>
      <c r="M11" s="284"/>
      <c r="N11" s="284"/>
      <c r="O11" s="281">
        <f>Z72</f>
        <v>0</v>
      </c>
      <c r="P11" s="284"/>
      <c r="Q11" s="284"/>
      <c r="R11" s="281">
        <f>AF72</f>
        <v>0</v>
      </c>
      <c r="S11" s="284"/>
    </row>
    <row r="12">
      <c r="A12" s="282" t="s">
        <v>153</v>
      </c>
      <c r="B12" s="284"/>
      <c r="C12" s="281">
        <f>CULTIVO!D62</f>
        <v>12099.46438</v>
      </c>
      <c r="D12" s="284"/>
      <c r="E12" s="284"/>
      <c r="F12" s="281">
        <f>'Cálculo con horas de uso'!I16</f>
        <v>64518.13796</v>
      </c>
      <c r="G12" s="284"/>
      <c r="H12" s="284"/>
      <c r="I12" s="281" t="str">
        <f>CULTIVO!J62</f>
        <v>#DIV/0!</v>
      </c>
      <c r="J12" s="284"/>
      <c r="K12" s="284"/>
      <c r="L12" s="281" t="str">
        <f>CULTIVO!M62</f>
        <v>#DIV/0!</v>
      </c>
      <c r="M12" s="284"/>
      <c r="N12" s="284"/>
      <c r="O12" s="281">
        <f>CULTIVO!P62</f>
        <v>0</v>
      </c>
      <c r="P12" s="284"/>
      <c r="Q12" s="284"/>
      <c r="R12" s="281" t="str">
        <f>CULTIVO!S62</f>
        <v>#DIV/0!</v>
      </c>
      <c r="S12" s="284"/>
    </row>
    <row r="13">
      <c r="A13" s="283" t="s">
        <v>154</v>
      </c>
      <c r="B13" s="284"/>
      <c r="C13" s="281">
        <f>CULTIVO!D87</f>
        <v>0</v>
      </c>
      <c r="D13" s="284"/>
      <c r="E13" s="284"/>
      <c r="F13" s="281">
        <f>CULTIVO!G87</f>
        <v>1820</v>
      </c>
      <c r="G13" s="284"/>
      <c r="H13" s="284"/>
      <c r="I13" s="281">
        <f>CULTIVO!J78</f>
        <v>0</v>
      </c>
      <c r="J13" s="284"/>
      <c r="K13" s="284"/>
      <c r="L13" s="281">
        <f>CULTIVO!M78</f>
        <v>0</v>
      </c>
      <c r="M13" s="284"/>
      <c r="N13" s="284"/>
      <c r="O13" s="281">
        <f>CULTIVO!P78</f>
        <v>0</v>
      </c>
      <c r="P13" s="284"/>
      <c r="Q13" s="284"/>
      <c r="R13" s="281">
        <f>CULTIVO!S78</f>
        <v>0</v>
      </c>
      <c r="S13" s="284"/>
    </row>
    <row r="14">
      <c r="A14" s="286" t="s">
        <v>155</v>
      </c>
      <c r="B14" s="284"/>
      <c r="C14" s="265"/>
      <c r="D14" s="435"/>
      <c r="E14" s="284"/>
      <c r="F14" s="265"/>
      <c r="G14" s="435"/>
      <c r="H14" s="284"/>
      <c r="I14" s="265"/>
      <c r="J14" s="435"/>
      <c r="K14" s="284"/>
      <c r="L14" s="265"/>
      <c r="M14" s="435"/>
      <c r="N14" s="284"/>
      <c r="O14" s="287"/>
      <c r="P14" s="435"/>
      <c r="Q14" s="284"/>
      <c r="R14" s="287"/>
      <c r="S14" s="435"/>
    </row>
    <row r="15">
      <c r="A15" s="430" t="s">
        <v>156</v>
      </c>
      <c r="B15" s="284"/>
      <c r="C15" s="265"/>
      <c r="D15" s="435">
        <f>D10-C11-C12-C13</f>
        <v>-73156.24298</v>
      </c>
      <c r="E15" s="284"/>
      <c r="F15" s="265"/>
      <c r="G15" s="435">
        <f>G10-F11-F12-F13</f>
        <v>-98270.17649</v>
      </c>
      <c r="H15" s="284"/>
      <c r="I15" s="265"/>
      <c r="J15" s="435" t="str">
        <f>J10-I11-I12-I13</f>
        <v>#DIV/0!</v>
      </c>
      <c r="K15" s="284"/>
      <c r="L15" s="265"/>
      <c r="M15" s="435" t="str">
        <f>M10-L11-L12-L13</f>
        <v>#DIV/0!</v>
      </c>
      <c r="N15" s="284"/>
      <c r="O15" s="265"/>
      <c r="P15" s="435" t="str">
        <f>P10-O11-O12-O13-O14</f>
        <v>#DIV/0!</v>
      </c>
      <c r="Q15" s="284"/>
      <c r="R15" s="265"/>
      <c r="S15" s="435" t="str">
        <f>S10-R11-R12-R13</f>
        <v>#DIV/0!</v>
      </c>
    </row>
    <row r="16">
      <c r="A16" s="430" t="s">
        <v>157</v>
      </c>
      <c r="B16" s="148"/>
      <c r="C16" s="148"/>
      <c r="D16" s="78">
        <f>D15/'Lista de precios'!C4</f>
        <v>-68.93403343</v>
      </c>
      <c r="E16" s="148"/>
      <c r="F16" s="148"/>
      <c r="G16" s="78">
        <f>G15/'Lista de precios'!E4</f>
        <v>-84.35208282</v>
      </c>
      <c r="H16" s="148"/>
      <c r="I16" s="148"/>
      <c r="J16" s="78" t="str">
        <f>J15/'Lista de precios'!G4</f>
        <v>#DIV/0!</v>
      </c>
      <c r="K16" s="148"/>
      <c r="L16" s="148"/>
      <c r="M16" s="78" t="str">
        <f>M15/'Lista de precios'!I4</f>
        <v>#DIV/0!</v>
      </c>
      <c r="N16" s="148"/>
      <c r="O16" s="148"/>
      <c r="P16" s="78" t="str">
        <f>P15/'Lista de precios'!K4</f>
        <v>#DIV/0!</v>
      </c>
      <c r="Q16" s="148"/>
      <c r="R16" s="148"/>
      <c r="S16" s="78" t="str">
        <f>S15/'Lista de precios'!M4</f>
        <v>#DIV/0!</v>
      </c>
    </row>
    <row r="19" ht="26.25" customHeight="1">
      <c r="A19" s="291" t="s">
        <v>158</v>
      </c>
      <c r="B19" s="292"/>
      <c r="C19" s="293"/>
      <c r="D19" s="98"/>
      <c r="E19" s="98"/>
      <c r="F19" s="98"/>
    </row>
    <row r="20" ht="27.75" customHeight="1">
      <c r="A20" s="294" t="s">
        <v>159</v>
      </c>
      <c r="B20" s="294" t="s">
        <v>160</v>
      </c>
      <c r="C20" s="295" t="s">
        <v>161</v>
      </c>
      <c r="D20" s="296" t="s">
        <v>162</v>
      </c>
      <c r="E20" s="296" t="s">
        <v>163</v>
      </c>
      <c r="F20" s="296" t="s">
        <v>164</v>
      </c>
      <c r="G20" s="296" t="s">
        <v>165</v>
      </c>
      <c r="H20" s="296" t="s">
        <v>166</v>
      </c>
      <c r="I20" s="296" t="s">
        <v>167</v>
      </c>
      <c r="J20" s="296" t="s">
        <v>168</v>
      </c>
      <c r="K20" s="296" t="s">
        <v>169</v>
      </c>
      <c r="L20" s="296" t="s">
        <v>170</v>
      </c>
      <c r="M20" s="296" t="s">
        <v>171</v>
      </c>
      <c r="N20" s="296" t="s">
        <v>172</v>
      </c>
    </row>
    <row r="21">
      <c r="A21" s="151" t="s">
        <v>205</v>
      </c>
      <c r="B21" s="151" t="s">
        <v>29</v>
      </c>
      <c r="D21" s="151">
        <v>88985.0</v>
      </c>
      <c r="E21" s="151"/>
      <c r="F21" s="148"/>
      <c r="G21" s="151"/>
      <c r="H21" s="148"/>
      <c r="I21" s="148"/>
      <c r="J21" s="148"/>
      <c r="K21" s="148"/>
      <c r="L21" s="148"/>
      <c r="M21" s="148"/>
      <c r="N21" s="148"/>
    </row>
    <row r="22">
      <c r="A22" s="151" t="s">
        <v>197</v>
      </c>
      <c r="B22" s="151" t="s">
        <v>176</v>
      </c>
      <c r="C22" s="148"/>
      <c r="D22" s="148"/>
      <c r="E22" s="148"/>
      <c r="F22" s="297">
        <v>165528.0</v>
      </c>
      <c r="H22" s="297"/>
      <c r="I22" s="151"/>
      <c r="J22" s="148"/>
      <c r="K22" s="148"/>
      <c r="L22" s="148"/>
      <c r="M22" s="148"/>
      <c r="N22" s="148"/>
    </row>
    <row r="23">
      <c r="A23" s="151"/>
      <c r="B23" s="151"/>
      <c r="C23" s="148"/>
      <c r="D23" s="148"/>
      <c r="E23" s="148"/>
      <c r="F23" s="148"/>
      <c r="G23" s="148"/>
      <c r="H23" s="148"/>
      <c r="I23" s="148"/>
      <c r="J23" s="148"/>
      <c r="K23" s="148"/>
      <c r="L23" s="151"/>
      <c r="M23" s="148"/>
      <c r="N23" s="148"/>
    </row>
    <row r="24">
      <c r="A24" s="151"/>
      <c r="B24" s="151"/>
      <c r="C24" s="148"/>
      <c r="D24" s="148"/>
      <c r="E24" s="148"/>
      <c r="F24" s="148"/>
      <c r="G24" s="148"/>
      <c r="H24" s="148"/>
      <c r="I24" s="148"/>
      <c r="J24" s="148"/>
      <c r="K24" s="148"/>
      <c r="L24" s="151"/>
      <c r="M24" s="148"/>
      <c r="N24" s="148"/>
    </row>
    <row r="25">
      <c r="A25" s="151"/>
      <c r="B25" s="151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51"/>
    </row>
    <row r="26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</row>
    <row r="27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</row>
    <row r="28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</row>
    <row r="29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</row>
    <row r="30">
      <c r="A30" s="148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</row>
    <row r="31">
      <c r="A31" s="148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</row>
    <row r="32">
      <c r="A32" s="298" t="s">
        <v>177</v>
      </c>
      <c r="B32" s="15"/>
      <c r="C32" s="299">
        <f t="shared" ref="C32:N32" si="1">SUM(C21:C31)</f>
        <v>0</v>
      </c>
      <c r="D32" s="299">
        <f t="shared" si="1"/>
        <v>88985</v>
      </c>
      <c r="E32" s="299">
        <f t="shared" si="1"/>
        <v>0</v>
      </c>
      <c r="F32" s="299">
        <f t="shared" si="1"/>
        <v>165528</v>
      </c>
      <c r="G32" s="299">
        <f t="shared" si="1"/>
        <v>0</v>
      </c>
      <c r="H32" s="299">
        <f t="shared" si="1"/>
        <v>0</v>
      </c>
      <c r="I32" s="299">
        <f t="shared" si="1"/>
        <v>0</v>
      </c>
      <c r="J32" s="299">
        <f t="shared" si="1"/>
        <v>0</v>
      </c>
      <c r="K32" s="299">
        <f t="shared" si="1"/>
        <v>0</v>
      </c>
      <c r="L32" s="299">
        <f t="shared" si="1"/>
        <v>0</v>
      </c>
      <c r="M32" s="299">
        <f t="shared" si="1"/>
        <v>0</v>
      </c>
      <c r="N32" s="299">
        <f t="shared" si="1"/>
        <v>0</v>
      </c>
    </row>
    <row r="33">
      <c r="A33" s="300" t="s">
        <v>178</v>
      </c>
      <c r="B33" s="15"/>
      <c r="C33" s="300">
        <f>C32+D32</f>
        <v>88985</v>
      </c>
      <c r="D33" s="15"/>
      <c r="E33" s="300">
        <f>E32+F32</f>
        <v>165528</v>
      </c>
      <c r="F33" s="15"/>
      <c r="G33" s="300">
        <f>G32+H32</f>
        <v>0</v>
      </c>
      <c r="H33" s="15"/>
      <c r="I33" s="300">
        <f>I32+J32</f>
        <v>0</v>
      </c>
      <c r="J33" s="15"/>
      <c r="K33" s="300">
        <f>K32+L32</f>
        <v>0</v>
      </c>
      <c r="L33" s="15"/>
      <c r="M33" s="300">
        <f>M32+N32</f>
        <v>0</v>
      </c>
      <c r="N33" s="15"/>
    </row>
    <row r="36" ht="15.75" customHeight="1"/>
    <row r="37" ht="15.75" customHeight="1"/>
    <row r="38" ht="15.75" customHeight="1"/>
    <row r="39" ht="15.75" customHeight="1">
      <c r="A39" s="97" t="s">
        <v>97</v>
      </c>
      <c r="D39" s="98"/>
    </row>
    <row r="40" ht="15.75" customHeight="1">
      <c r="A40" s="99"/>
      <c r="B40" s="301" t="s">
        <v>98</v>
      </c>
      <c r="C40" s="101"/>
      <c r="D40" s="102"/>
      <c r="E40" s="301" t="s">
        <v>99</v>
      </c>
      <c r="F40" s="101"/>
      <c r="G40" s="102"/>
      <c r="H40" s="301" t="s">
        <v>100</v>
      </c>
      <c r="I40" s="101"/>
      <c r="J40" s="102"/>
      <c r="K40" s="301" t="s">
        <v>101</v>
      </c>
      <c r="L40" s="101"/>
      <c r="M40" s="102"/>
      <c r="N40" s="301" t="s">
        <v>102</v>
      </c>
      <c r="O40" s="101"/>
      <c r="P40" s="102"/>
      <c r="Q40" s="301" t="s">
        <v>103</v>
      </c>
      <c r="R40" s="101"/>
      <c r="S40" s="102"/>
      <c r="T40" s="301" t="s">
        <v>104</v>
      </c>
      <c r="U40" s="101"/>
      <c r="V40" s="102"/>
      <c r="W40" s="301" t="s">
        <v>105</v>
      </c>
      <c r="X40" s="101"/>
      <c r="Y40" s="102"/>
      <c r="Z40" s="301" t="s">
        <v>106</v>
      </c>
      <c r="AA40" s="101"/>
      <c r="AB40" s="102"/>
      <c r="AC40" s="301" t="s">
        <v>107</v>
      </c>
      <c r="AD40" s="101"/>
      <c r="AE40" s="102"/>
      <c r="AF40" s="301" t="s">
        <v>108</v>
      </c>
      <c r="AG40" s="101"/>
      <c r="AH40" s="102"/>
      <c r="AI40" s="301" t="s">
        <v>109</v>
      </c>
      <c r="AJ40" s="101"/>
      <c r="AK40" s="102"/>
    </row>
    <row r="41" ht="15.75" customHeight="1">
      <c r="A41" s="109" t="s">
        <v>110</v>
      </c>
      <c r="B41" s="110" t="s">
        <v>111</v>
      </c>
      <c r="C41" s="111" t="s">
        <v>112</v>
      </c>
      <c r="D41" s="112" t="s">
        <v>113</v>
      </c>
      <c r="E41" s="110" t="s">
        <v>111</v>
      </c>
      <c r="F41" s="111" t="s">
        <v>112</v>
      </c>
      <c r="G41" s="112" t="s">
        <v>113</v>
      </c>
      <c r="H41" s="110" t="s">
        <v>111</v>
      </c>
      <c r="I41" s="111" t="s">
        <v>112</v>
      </c>
      <c r="J41" s="112" t="s">
        <v>113</v>
      </c>
      <c r="K41" s="110" t="s">
        <v>111</v>
      </c>
      <c r="L41" s="111" t="s">
        <v>112</v>
      </c>
      <c r="M41" s="112" t="s">
        <v>113</v>
      </c>
      <c r="N41" s="110" t="s">
        <v>111</v>
      </c>
      <c r="O41" s="111" t="s">
        <v>112</v>
      </c>
      <c r="P41" s="112" t="s">
        <v>113</v>
      </c>
      <c r="Q41" s="110" t="s">
        <v>111</v>
      </c>
      <c r="R41" s="111" t="s">
        <v>112</v>
      </c>
      <c r="S41" s="112" t="s">
        <v>113</v>
      </c>
      <c r="T41" s="110" t="s">
        <v>111</v>
      </c>
      <c r="U41" s="111" t="s">
        <v>112</v>
      </c>
      <c r="V41" s="112" t="s">
        <v>113</v>
      </c>
      <c r="W41" s="110" t="s">
        <v>111</v>
      </c>
      <c r="X41" s="111" t="s">
        <v>112</v>
      </c>
      <c r="Y41" s="112" t="s">
        <v>113</v>
      </c>
      <c r="Z41" s="110" t="s">
        <v>111</v>
      </c>
      <c r="AA41" s="111" t="s">
        <v>112</v>
      </c>
      <c r="AB41" s="112" t="s">
        <v>113</v>
      </c>
      <c r="AC41" s="110" t="s">
        <v>111</v>
      </c>
      <c r="AD41" s="111" t="s">
        <v>112</v>
      </c>
      <c r="AE41" s="112" t="s">
        <v>113</v>
      </c>
      <c r="AF41" s="110" t="s">
        <v>111</v>
      </c>
      <c r="AG41" s="111" t="s">
        <v>112</v>
      </c>
      <c r="AH41" s="112" t="s">
        <v>113</v>
      </c>
      <c r="AI41" s="110" t="s">
        <v>111</v>
      </c>
      <c r="AJ41" s="111" t="s">
        <v>112</v>
      </c>
      <c r="AK41" s="112" t="s">
        <v>113</v>
      </c>
    </row>
    <row r="42" ht="15.75" customHeight="1">
      <c r="A42" s="109"/>
      <c r="B42" s="116"/>
      <c r="C42" s="117"/>
      <c r="D42" s="118"/>
      <c r="E42" s="119"/>
      <c r="F42" s="120"/>
      <c r="G42" s="121"/>
      <c r="H42" s="116"/>
      <c r="I42" s="117"/>
      <c r="J42" s="118"/>
      <c r="K42" s="119"/>
      <c r="L42" s="120"/>
      <c r="M42" s="121"/>
      <c r="N42" s="116"/>
      <c r="O42" s="117"/>
      <c r="P42" s="118"/>
      <c r="Q42" s="119"/>
      <c r="R42" s="120"/>
      <c r="S42" s="121"/>
      <c r="T42" s="116"/>
      <c r="U42" s="117"/>
      <c r="V42" s="118"/>
      <c r="W42" s="119"/>
      <c r="X42" s="120"/>
      <c r="Y42" s="121"/>
      <c r="Z42" s="116"/>
      <c r="AA42" s="117"/>
      <c r="AB42" s="118"/>
      <c r="AC42" s="119"/>
      <c r="AD42" s="120"/>
      <c r="AE42" s="121"/>
      <c r="AF42" s="116"/>
      <c r="AG42" s="117"/>
      <c r="AH42" s="118"/>
      <c r="AI42" s="119"/>
      <c r="AJ42" s="120"/>
      <c r="AK42" s="121"/>
    </row>
    <row r="43" ht="15.75" customHeight="1">
      <c r="A43" s="125" t="s">
        <v>18</v>
      </c>
      <c r="B43" s="129"/>
      <c r="C43" s="127">
        <f>'Lista de precios'!C7</f>
        <v>1114.3125</v>
      </c>
      <c r="D43" s="128">
        <f t="shared" ref="D43:D70" si="2">B43*C43</f>
        <v>0</v>
      </c>
      <c r="E43" s="126"/>
      <c r="F43" s="127">
        <f>'Lista de precios'!C7</f>
        <v>1114.3125</v>
      </c>
      <c r="G43" s="128">
        <f t="shared" ref="G43:G70" si="3">F43*E43</f>
        <v>0</v>
      </c>
      <c r="H43" s="126"/>
      <c r="I43" s="127">
        <f>'Lista de precios'!E7</f>
        <v>1223.25</v>
      </c>
      <c r="J43" s="128">
        <f t="shared" ref="J43:J70" si="4">H43*I43</f>
        <v>0</v>
      </c>
      <c r="K43" s="126"/>
      <c r="L43" s="127">
        <f t="shared" ref="L43:L70" si="5">I43</f>
        <v>1223.25</v>
      </c>
      <c r="M43" s="128">
        <f t="shared" ref="M43:M70" si="6">L43*K43</f>
        <v>0</v>
      </c>
      <c r="N43" s="126"/>
      <c r="O43" s="127">
        <f>'Lista de precios'!G7</f>
        <v>0</v>
      </c>
      <c r="P43" s="128">
        <f t="shared" ref="P43:P66" si="7">N43*O43</f>
        <v>0</v>
      </c>
      <c r="Q43" s="126"/>
      <c r="R43" s="127">
        <f t="shared" ref="R43:R66" si="8">O43</f>
        <v>0</v>
      </c>
      <c r="S43" s="128">
        <f t="shared" ref="S43:S66" si="9">R43*Q43</f>
        <v>0</v>
      </c>
      <c r="T43" s="126"/>
      <c r="U43" s="127">
        <f>'Lista de precios'!I7</f>
        <v>0</v>
      </c>
      <c r="V43" s="128">
        <f t="shared" ref="V43:V66" si="10">T43*U43</f>
        <v>0</v>
      </c>
      <c r="W43" s="126"/>
      <c r="X43" s="127">
        <f t="shared" ref="X43:X66" si="11">U43</f>
        <v>0</v>
      </c>
      <c r="Y43" s="128">
        <f t="shared" ref="Y43:Y66" si="12">X43*W43</f>
        <v>0</v>
      </c>
      <c r="Z43" s="126"/>
      <c r="AA43" s="127">
        <f>'Lista de precios'!K7</f>
        <v>0</v>
      </c>
      <c r="AB43" s="128">
        <f t="shared" ref="AB43:AB66" si="13">Z43*AA43</f>
        <v>0</v>
      </c>
      <c r="AC43" s="126"/>
      <c r="AD43" s="127">
        <f t="shared" ref="AD43:AD66" si="14">AA43</f>
        <v>0</v>
      </c>
      <c r="AE43" s="128">
        <f t="shared" ref="AE43:AE66" si="15">AD43*AC43</f>
        <v>0</v>
      </c>
      <c r="AF43" s="126"/>
      <c r="AG43" s="127">
        <f>'Lista de precios'!M7</f>
        <v>0</v>
      </c>
      <c r="AH43" s="128">
        <f t="shared" ref="AH43:AH66" si="16">AF43*AG43</f>
        <v>0</v>
      </c>
      <c r="AI43" s="126"/>
      <c r="AJ43" s="127">
        <f t="shared" ref="AJ43:AJ66" si="17">AG43</f>
        <v>0</v>
      </c>
      <c r="AK43" s="128">
        <f t="shared" ref="AK43:AK66" si="18">AJ43*AI43</f>
        <v>0</v>
      </c>
    </row>
    <row r="44" ht="15.75" customHeight="1">
      <c r="A44" s="125" t="s">
        <v>19</v>
      </c>
      <c r="B44" s="129">
        <v>1.0</v>
      </c>
      <c r="C44" s="127">
        <f>'Lista de precios'!C8</f>
        <v>1231.05</v>
      </c>
      <c r="D44" s="128">
        <f t="shared" si="2"/>
        <v>1231.05</v>
      </c>
      <c r="E44" s="129">
        <v>1.0</v>
      </c>
      <c r="F44" s="127">
        <f>'Lista de precios'!C8</f>
        <v>1231.05</v>
      </c>
      <c r="G44" s="128">
        <f t="shared" si="3"/>
        <v>1231.05</v>
      </c>
      <c r="H44" s="126"/>
      <c r="I44" s="127">
        <f>'Lista de precios'!E8</f>
        <v>1351.4</v>
      </c>
      <c r="J44" s="128">
        <f t="shared" si="4"/>
        <v>0</v>
      </c>
      <c r="K44" s="126"/>
      <c r="L44" s="127">
        <f t="shared" si="5"/>
        <v>1351.4</v>
      </c>
      <c r="M44" s="128">
        <f t="shared" si="6"/>
        <v>0</v>
      </c>
      <c r="N44" s="129"/>
      <c r="O44" s="127">
        <f>'Lista de precios'!G8</f>
        <v>0</v>
      </c>
      <c r="P44" s="128">
        <f t="shared" si="7"/>
        <v>0</v>
      </c>
      <c r="Q44" s="126"/>
      <c r="R44" s="127">
        <f t="shared" si="8"/>
        <v>0</v>
      </c>
      <c r="S44" s="128">
        <f t="shared" si="9"/>
        <v>0</v>
      </c>
      <c r="T44" s="129"/>
      <c r="U44" s="127">
        <f>'Lista de precios'!I8</f>
        <v>0</v>
      </c>
      <c r="V44" s="128">
        <f t="shared" si="10"/>
        <v>0</v>
      </c>
      <c r="W44" s="126"/>
      <c r="X44" s="127">
        <f t="shared" si="11"/>
        <v>0</v>
      </c>
      <c r="Y44" s="128">
        <f t="shared" si="12"/>
        <v>0</v>
      </c>
      <c r="Z44" s="129"/>
      <c r="AA44" s="127">
        <f>'Lista de precios'!K8</f>
        <v>0</v>
      </c>
      <c r="AB44" s="128">
        <f t="shared" si="13"/>
        <v>0</v>
      </c>
      <c r="AC44" s="129"/>
      <c r="AD44" s="127">
        <f t="shared" si="14"/>
        <v>0</v>
      </c>
      <c r="AE44" s="128">
        <f t="shared" si="15"/>
        <v>0</v>
      </c>
      <c r="AF44" s="129"/>
      <c r="AG44" s="127">
        <f>'Lista de precios'!M8</f>
        <v>0</v>
      </c>
      <c r="AH44" s="128">
        <f t="shared" si="16"/>
        <v>0</v>
      </c>
      <c r="AI44" s="129"/>
      <c r="AJ44" s="127">
        <f t="shared" si="17"/>
        <v>0</v>
      </c>
      <c r="AK44" s="128">
        <f t="shared" si="18"/>
        <v>0</v>
      </c>
    </row>
    <row r="45" ht="15.75" customHeight="1">
      <c r="A45" s="125" t="s">
        <v>20</v>
      </c>
      <c r="B45" s="126"/>
      <c r="C45" s="127">
        <f>'Lista de precios'!C9</f>
        <v>1273.5</v>
      </c>
      <c r="D45" s="128">
        <f t="shared" si="2"/>
        <v>0</v>
      </c>
      <c r="E45" s="126"/>
      <c r="F45" s="127">
        <f>'Lista de precios'!C9</f>
        <v>1273.5</v>
      </c>
      <c r="G45" s="128">
        <f t="shared" si="3"/>
        <v>0</v>
      </c>
      <c r="H45" s="126"/>
      <c r="I45" s="127">
        <f>'Lista de precios'!E9</f>
        <v>1398</v>
      </c>
      <c r="J45" s="128">
        <f t="shared" si="4"/>
        <v>0</v>
      </c>
      <c r="K45" s="129"/>
      <c r="L45" s="127">
        <f t="shared" si="5"/>
        <v>1398</v>
      </c>
      <c r="M45" s="128">
        <f t="shared" si="6"/>
        <v>0</v>
      </c>
      <c r="N45" s="126"/>
      <c r="O45" s="127">
        <f>'Lista de precios'!G9</f>
        <v>0</v>
      </c>
      <c r="P45" s="128">
        <f t="shared" si="7"/>
        <v>0</v>
      </c>
      <c r="Q45" s="126"/>
      <c r="R45" s="127">
        <f t="shared" si="8"/>
        <v>0</v>
      </c>
      <c r="S45" s="128">
        <f t="shared" si="9"/>
        <v>0</v>
      </c>
      <c r="T45" s="126"/>
      <c r="U45" s="127">
        <f>'Lista de precios'!I9</f>
        <v>0</v>
      </c>
      <c r="V45" s="128">
        <f t="shared" si="10"/>
        <v>0</v>
      </c>
      <c r="W45" s="126"/>
      <c r="X45" s="127">
        <f t="shared" si="11"/>
        <v>0</v>
      </c>
      <c r="Y45" s="128">
        <f t="shared" si="12"/>
        <v>0</v>
      </c>
      <c r="Z45" s="129"/>
      <c r="AA45" s="127">
        <f>'Lista de precios'!K9</f>
        <v>0</v>
      </c>
      <c r="AB45" s="128">
        <f t="shared" si="13"/>
        <v>0</v>
      </c>
      <c r="AC45" s="126"/>
      <c r="AD45" s="127">
        <f t="shared" si="14"/>
        <v>0</v>
      </c>
      <c r="AE45" s="128">
        <f t="shared" si="15"/>
        <v>0</v>
      </c>
      <c r="AF45" s="129"/>
      <c r="AG45" s="127">
        <f>'Lista de precios'!M9</f>
        <v>0</v>
      </c>
      <c r="AH45" s="128">
        <f t="shared" si="16"/>
        <v>0</v>
      </c>
      <c r="AI45" s="126"/>
      <c r="AJ45" s="127">
        <f t="shared" si="17"/>
        <v>0</v>
      </c>
      <c r="AK45" s="128">
        <f t="shared" si="18"/>
        <v>0</v>
      </c>
    </row>
    <row r="46" ht="15.75" customHeight="1">
      <c r="A46" s="125" t="s">
        <v>21</v>
      </c>
      <c r="B46" s="126"/>
      <c r="C46" s="127">
        <f>'Lista de precios'!C10</f>
        <v>4775.625</v>
      </c>
      <c r="D46" s="128">
        <f t="shared" si="2"/>
        <v>0</v>
      </c>
      <c r="E46" s="126"/>
      <c r="F46" s="127">
        <f>'Lista de precios'!C10</f>
        <v>4775.625</v>
      </c>
      <c r="G46" s="128">
        <f t="shared" si="3"/>
        <v>0</v>
      </c>
      <c r="H46" s="126"/>
      <c r="I46" s="127">
        <f>'Lista de precios'!E10</f>
        <v>5242.5</v>
      </c>
      <c r="J46" s="128">
        <f t="shared" si="4"/>
        <v>0</v>
      </c>
      <c r="K46" s="126"/>
      <c r="L46" s="127">
        <f t="shared" si="5"/>
        <v>5242.5</v>
      </c>
      <c r="M46" s="128">
        <f t="shared" si="6"/>
        <v>0</v>
      </c>
      <c r="N46" s="129"/>
      <c r="O46" s="127">
        <f>'Lista de precios'!G10</f>
        <v>0</v>
      </c>
      <c r="P46" s="128">
        <f t="shared" si="7"/>
        <v>0</v>
      </c>
      <c r="Q46" s="126"/>
      <c r="R46" s="127">
        <f t="shared" si="8"/>
        <v>0</v>
      </c>
      <c r="S46" s="128">
        <f t="shared" si="9"/>
        <v>0</v>
      </c>
      <c r="T46" s="126"/>
      <c r="U46" s="127">
        <f>'Lista de precios'!I10</f>
        <v>0</v>
      </c>
      <c r="V46" s="128">
        <f t="shared" si="10"/>
        <v>0</v>
      </c>
      <c r="W46" s="126"/>
      <c r="X46" s="127">
        <f t="shared" si="11"/>
        <v>0</v>
      </c>
      <c r="Y46" s="128">
        <f t="shared" si="12"/>
        <v>0</v>
      </c>
      <c r="Z46" s="126"/>
      <c r="AA46" s="127">
        <f>'Lista de precios'!K10</f>
        <v>0</v>
      </c>
      <c r="AB46" s="128">
        <f t="shared" si="13"/>
        <v>0</v>
      </c>
      <c r="AC46" s="126"/>
      <c r="AD46" s="127">
        <f t="shared" si="14"/>
        <v>0</v>
      </c>
      <c r="AE46" s="128">
        <f t="shared" si="15"/>
        <v>0</v>
      </c>
      <c r="AF46" s="126"/>
      <c r="AG46" s="127">
        <f>'Lista de precios'!M10</f>
        <v>0</v>
      </c>
      <c r="AH46" s="128">
        <f t="shared" si="16"/>
        <v>0</v>
      </c>
      <c r="AI46" s="126"/>
      <c r="AJ46" s="127">
        <f t="shared" si="17"/>
        <v>0</v>
      </c>
      <c r="AK46" s="128">
        <f t="shared" si="18"/>
        <v>0</v>
      </c>
    </row>
    <row r="47" ht="15.75" customHeight="1">
      <c r="A47" s="125" t="s">
        <v>22</v>
      </c>
      <c r="B47" s="126"/>
      <c r="C47" s="127">
        <f>'Lista de precios'!C11</f>
        <v>4775.625</v>
      </c>
      <c r="D47" s="137">
        <f t="shared" si="2"/>
        <v>0</v>
      </c>
      <c r="E47" s="139"/>
      <c r="F47" s="127">
        <f>'Lista de precios'!C11</f>
        <v>4775.625</v>
      </c>
      <c r="G47" s="128">
        <f t="shared" si="3"/>
        <v>0</v>
      </c>
      <c r="H47" s="126"/>
      <c r="I47" s="127">
        <f>'Lista de precios'!E11</f>
        <v>5242.5</v>
      </c>
      <c r="J47" s="137">
        <f t="shared" si="4"/>
        <v>0</v>
      </c>
      <c r="K47" s="139"/>
      <c r="L47" s="127">
        <f t="shared" si="5"/>
        <v>5242.5</v>
      </c>
      <c r="M47" s="128">
        <f t="shared" si="6"/>
        <v>0</v>
      </c>
      <c r="N47" s="129"/>
      <c r="O47" s="127">
        <f>'Lista de precios'!G11</f>
        <v>0</v>
      </c>
      <c r="P47" s="137">
        <f t="shared" si="7"/>
        <v>0</v>
      </c>
      <c r="Q47" s="138"/>
      <c r="R47" s="127">
        <f t="shared" si="8"/>
        <v>0</v>
      </c>
      <c r="S47" s="128">
        <f t="shared" si="9"/>
        <v>0</v>
      </c>
      <c r="T47" s="126"/>
      <c r="U47" s="127">
        <f>'Lista de precios'!I11</f>
        <v>0</v>
      </c>
      <c r="V47" s="137">
        <f t="shared" si="10"/>
        <v>0</v>
      </c>
      <c r="W47" s="139"/>
      <c r="X47" s="127">
        <f t="shared" si="11"/>
        <v>0</v>
      </c>
      <c r="Y47" s="128">
        <f t="shared" si="12"/>
        <v>0</v>
      </c>
      <c r="Z47" s="126"/>
      <c r="AA47" s="127">
        <f>'Lista de precios'!K11</f>
        <v>0</v>
      </c>
      <c r="AB47" s="137">
        <f t="shared" si="13"/>
        <v>0</v>
      </c>
      <c r="AC47" s="139"/>
      <c r="AD47" s="127">
        <f t="shared" si="14"/>
        <v>0</v>
      </c>
      <c r="AE47" s="128">
        <f t="shared" si="15"/>
        <v>0</v>
      </c>
      <c r="AF47" s="126"/>
      <c r="AG47" s="127">
        <f>'Lista de precios'!M11</f>
        <v>0</v>
      </c>
      <c r="AH47" s="137">
        <f t="shared" si="16"/>
        <v>0</v>
      </c>
      <c r="AI47" s="139"/>
      <c r="AJ47" s="127">
        <f t="shared" si="17"/>
        <v>0</v>
      </c>
      <c r="AK47" s="128">
        <f t="shared" si="18"/>
        <v>0</v>
      </c>
    </row>
    <row r="48" ht="15.75" customHeight="1">
      <c r="A48" s="125" t="s">
        <v>23</v>
      </c>
      <c r="B48" s="126"/>
      <c r="C48" s="127">
        <f>'Lista de precios'!C12</f>
        <v>4987.875</v>
      </c>
      <c r="D48" s="137">
        <f t="shared" si="2"/>
        <v>0</v>
      </c>
      <c r="E48" s="139"/>
      <c r="F48" s="127">
        <f>'Lista de precios'!C12</f>
        <v>4987.875</v>
      </c>
      <c r="G48" s="128">
        <f t="shared" si="3"/>
        <v>0</v>
      </c>
      <c r="H48" s="126"/>
      <c r="I48" s="127">
        <f>'Lista de precios'!E12</f>
        <v>5475.5</v>
      </c>
      <c r="J48" s="137">
        <f t="shared" si="4"/>
        <v>0</v>
      </c>
      <c r="K48" s="139"/>
      <c r="L48" s="127">
        <f t="shared" si="5"/>
        <v>5475.5</v>
      </c>
      <c r="M48" s="128">
        <f t="shared" si="6"/>
        <v>0</v>
      </c>
      <c r="N48" s="126"/>
      <c r="O48" s="127">
        <f>'Lista de precios'!G12</f>
        <v>0</v>
      </c>
      <c r="P48" s="137">
        <f t="shared" si="7"/>
        <v>0</v>
      </c>
      <c r="Q48" s="139"/>
      <c r="R48" s="127">
        <f t="shared" si="8"/>
        <v>0</v>
      </c>
      <c r="S48" s="128">
        <f t="shared" si="9"/>
        <v>0</v>
      </c>
      <c r="T48" s="126"/>
      <c r="U48" s="127">
        <f>'Lista de precios'!I12</f>
        <v>0</v>
      </c>
      <c r="V48" s="137">
        <f t="shared" si="10"/>
        <v>0</v>
      </c>
      <c r="W48" s="139"/>
      <c r="X48" s="127">
        <f t="shared" si="11"/>
        <v>0</v>
      </c>
      <c r="Y48" s="128">
        <f t="shared" si="12"/>
        <v>0</v>
      </c>
      <c r="Z48" s="129"/>
      <c r="AA48" s="127">
        <f>'Lista de precios'!K12</f>
        <v>0</v>
      </c>
      <c r="AB48" s="137">
        <f t="shared" si="13"/>
        <v>0</v>
      </c>
      <c r="AC48" s="138"/>
      <c r="AD48" s="127">
        <f t="shared" si="14"/>
        <v>0</v>
      </c>
      <c r="AE48" s="128">
        <f t="shared" si="15"/>
        <v>0</v>
      </c>
      <c r="AF48" s="129"/>
      <c r="AG48" s="127">
        <f>'Lista de precios'!M12</f>
        <v>0</v>
      </c>
      <c r="AH48" s="137">
        <f t="shared" si="16"/>
        <v>0</v>
      </c>
      <c r="AI48" s="138"/>
      <c r="AJ48" s="127">
        <f t="shared" si="17"/>
        <v>0</v>
      </c>
      <c r="AK48" s="128">
        <f t="shared" si="18"/>
        <v>0</v>
      </c>
    </row>
    <row r="49" ht="15.75" customHeight="1">
      <c r="A49" s="125" t="s">
        <v>24</v>
      </c>
      <c r="B49" s="126"/>
      <c r="C49" s="127">
        <f>'Lista de precios'!C13</f>
        <v>477.5625</v>
      </c>
      <c r="D49" s="137">
        <f t="shared" si="2"/>
        <v>0</v>
      </c>
      <c r="E49" s="138">
        <v>6.0</v>
      </c>
      <c r="F49" s="127">
        <f>'Lista de precios'!C13</f>
        <v>477.5625</v>
      </c>
      <c r="G49" s="128">
        <f t="shared" si="3"/>
        <v>2865.375</v>
      </c>
      <c r="H49" s="129">
        <v>23.0</v>
      </c>
      <c r="I49" s="127">
        <f>'Lista de precios'!E13</f>
        <v>524.25</v>
      </c>
      <c r="J49" s="137">
        <f t="shared" si="4"/>
        <v>12057.75</v>
      </c>
      <c r="K49" s="138">
        <v>2.0</v>
      </c>
      <c r="L49" s="127">
        <f t="shared" si="5"/>
        <v>524.25</v>
      </c>
      <c r="M49" s="128">
        <f t="shared" si="6"/>
        <v>1048.5</v>
      </c>
      <c r="N49" s="129"/>
      <c r="O49" s="127">
        <f>'Lista de precios'!G13</f>
        <v>0</v>
      </c>
      <c r="P49" s="137">
        <f t="shared" si="7"/>
        <v>0</v>
      </c>
      <c r="Q49" s="138"/>
      <c r="R49" s="127">
        <f t="shared" si="8"/>
        <v>0</v>
      </c>
      <c r="S49" s="128">
        <f t="shared" si="9"/>
        <v>0</v>
      </c>
      <c r="T49" s="129"/>
      <c r="U49" s="127">
        <f>'Lista de precios'!I13</f>
        <v>0</v>
      </c>
      <c r="V49" s="137">
        <f t="shared" si="10"/>
        <v>0</v>
      </c>
      <c r="W49" s="138"/>
      <c r="X49" s="127">
        <f t="shared" si="11"/>
        <v>0</v>
      </c>
      <c r="Y49" s="128">
        <f t="shared" si="12"/>
        <v>0</v>
      </c>
      <c r="Z49" s="129"/>
      <c r="AA49" s="127">
        <f>'Lista de precios'!K13</f>
        <v>0</v>
      </c>
      <c r="AB49" s="137">
        <f t="shared" si="13"/>
        <v>0</v>
      </c>
      <c r="AC49" s="138"/>
      <c r="AD49" s="127">
        <f t="shared" si="14"/>
        <v>0</v>
      </c>
      <c r="AE49" s="128">
        <f t="shared" si="15"/>
        <v>0</v>
      </c>
      <c r="AF49" s="129"/>
      <c r="AG49" s="127">
        <f>'Lista de precios'!M13</f>
        <v>0</v>
      </c>
      <c r="AH49" s="137">
        <f t="shared" si="16"/>
        <v>0</v>
      </c>
      <c r="AI49" s="138"/>
      <c r="AJ49" s="127">
        <f t="shared" si="17"/>
        <v>0</v>
      </c>
      <c r="AK49" s="128">
        <f t="shared" si="18"/>
        <v>0</v>
      </c>
    </row>
    <row r="50" ht="15.75" customHeight="1">
      <c r="A50" s="125" t="s">
        <v>25</v>
      </c>
      <c r="B50" s="126"/>
      <c r="C50" s="127">
        <f>'Lista de precios'!C14</f>
        <v>742.875</v>
      </c>
      <c r="D50" s="137">
        <f t="shared" si="2"/>
        <v>0</v>
      </c>
      <c r="E50" s="138">
        <v>4.0</v>
      </c>
      <c r="F50" s="127">
        <f>'Lista de precios'!C14</f>
        <v>742.875</v>
      </c>
      <c r="G50" s="128">
        <f t="shared" si="3"/>
        <v>2971.5</v>
      </c>
      <c r="H50" s="129">
        <v>11.0</v>
      </c>
      <c r="I50" s="127">
        <f>'Lista de precios'!E14</f>
        <v>815.5</v>
      </c>
      <c r="J50" s="137">
        <f t="shared" si="4"/>
        <v>8970.5</v>
      </c>
      <c r="K50" s="138">
        <v>2.0</v>
      </c>
      <c r="L50" s="127">
        <f t="shared" si="5"/>
        <v>815.5</v>
      </c>
      <c r="M50" s="128">
        <f t="shared" si="6"/>
        <v>1631</v>
      </c>
      <c r="N50" s="129"/>
      <c r="O50" s="127">
        <f>'Lista de precios'!G14</f>
        <v>0</v>
      </c>
      <c r="P50" s="137">
        <f t="shared" si="7"/>
        <v>0</v>
      </c>
      <c r="Q50" s="138"/>
      <c r="R50" s="127">
        <f t="shared" si="8"/>
        <v>0</v>
      </c>
      <c r="S50" s="128">
        <f t="shared" si="9"/>
        <v>0</v>
      </c>
      <c r="T50" s="129"/>
      <c r="U50" s="127">
        <f>'Lista de precios'!I14</f>
        <v>0</v>
      </c>
      <c r="V50" s="137">
        <f t="shared" si="10"/>
        <v>0</v>
      </c>
      <c r="W50" s="138"/>
      <c r="X50" s="127">
        <f t="shared" si="11"/>
        <v>0</v>
      </c>
      <c r="Y50" s="128">
        <f t="shared" si="12"/>
        <v>0</v>
      </c>
      <c r="Z50" s="129"/>
      <c r="AA50" s="127">
        <f>'Lista de precios'!K14</f>
        <v>0</v>
      </c>
      <c r="AB50" s="137">
        <f t="shared" si="13"/>
        <v>0</v>
      </c>
      <c r="AC50" s="139"/>
      <c r="AD50" s="127">
        <f t="shared" si="14"/>
        <v>0</v>
      </c>
      <c r="AE50" s="128">
        <f t="shared" si="15"/>
        <v>0</v>
      </c>
      <c r="AF50" s="129"/>
      <c r="AG50" s="127">
        <f>'Lista de precios'!M14</f>
        <v>0</v>
      </c>
      <c r="AH50" s="137">
        <f t="shared" si="16"/>
        <v>0</v>
      </c>
      <c r="AI50" s="138"/>
      <c r="AJ50" s="127">
        <f t="shared" si="17"/>
        <v>0</v>
      </c>
      <c r="AK50" s="128">
        <f t="shared" si="18"/>
        <v>0</v>
      </c>
    </row>
    <row r="51" ht="15.75" customHeight="1">
      <c r="A51" s="125" t="s">
        <v>26</v>
      </c>
      <c r="B51" s="126"/>
      <c r="C51" s="127">
        <f>'Lista de precios'!C15</f>
        <v>2207.4</v>
      </c>
      <c r="D51" s="137">
        <f t="shared" si="2"/>
        <v>0</v>
      </c>
      <c r="E51" s="139"/>
      <c r="F51" s="127">
        <f>'Lista de precios'!C15</f>
        <v>2207.4</v>
      </c>
      <c r="G51" s="128">
        <f t="shared" si="3"/>
        <v>0</v>
      </c>
      <c r="H51" s="126"/>
      <c r="I51" s="127">
        <f>'Lista de precios'!E15</f>
        <v>2423.2</v>
      </c>
      <c r="J51" s="137">
        <f t="shared" si="4"/>
        <v>0</v>
      </c>
      <c r="K51" s="139"/>
      <c r="L51" s="127">
        <f t="shared" si="5"/>
        <v>2423.2</v>
      </c>
      <c r="M51" s="128">
        <f t="shared" si="6"/>
        <v>0</v>
      </c>
      <c r="N51" s="126"/>
      <c r="O51" s="127">
        <f>'Lista de precios'!G15</f>
        <v>0</v>
      </c>
      <c r="P51" s="137">
        <f t="shared" si="7"/>
        <v>0</v>
      </c>
      <c r="Q51" s="139"/>
      <c r="R51" s="127">
        <f t="shared" si="8"/>
        <v>0</v>
      </c>
      <c r="S51" s="128">
        <f t="shared" si="9"/>
        <v>0</v>
      </c>
      <c r="T51" s="126"/>
      <c r="U51" s="127">
        <f>'Lista de precios'!I15</f>
        <v>0</v>
      </c>
      <c r="V51" s="137">
        <f t="shared" si="10"/>
        <v>0</v>
      </c>
      <c r="W51" s="139"/>
      <c r="X51" s="127">
        <f t="shared" si="11"/>
        <v>0</v>
      </c>
      <c r="Y51" s="128">
        <f t="shared" si="12"/>
        <v>0</v>
      </c>
      <c r="Z51" s="126"/>
      <c r="AA51" s="127">
        <f>'Lista de precios'!K15</f>
        <v>0</v>
      </c>
      <c r="AB51" s="137">
        <f t="shared" si="13"/>
        <v>0</v>
      </c>
      <c r="AC51" s="139"/>
      <c r="AD51" s="127">
        <f t="shared" si="14"/>
        <v>0</v>
      </c>
      <c r="AE51" s="128">
        <f t="shared" si="15"/>
        <v>0</v>
      </c>
      <c r="AF51" s="126"/>
      <c r="AG51" s="127">
        <f>'Lista de precios'!M15</f>
        <v>0</v>
      </c>
      <c r="AH51" s="137">
        <f t="shared" si="16"/>
        <v>0</v>
      </c>
      <c r="AI51" s="139"/>
      <c r="AJ51" s="127">
        <f t="shared" si="17"/>
        <v>0</v>
      </c>
      <c r="AK51" s="128">
        <f t="shared" si="18"/>
        <v>0</v>
      </c>
    </row>
    <row r="52" ht="15.75" customHeight="1">
      <c r="A52" s="125" t="s">
        <v>27</v>
      </c>
      <c r="B52" s="126"/>
      <c r="C52" s="127">
        <f>'Lista de precios'!C16</f>
        <v>4733.175</v>
      </c>
      <c r="D52" s="137">
        <f t="shared" si="2"/>
        <v>0</v>
      </c>
      <c r="E52" s="139"/>
      <c r="F52" s="127">
        <f>'Lista de precios'!C16</f>
        <v>4733.175</v>
      </c>
      <c r="G52" s="128">
        <f t="shared" si="3"/>
        <v>0</v>
      </c>
      <c r="H52" s="126"/>
      <c r="I52" s="127">
        <f>'Lista de precios'!E16</f>
        <v>5195.9</v>
      </c>
      <c r="J52" s="137">
        <f t="shared" si="4"/>
        <v>0</v>
      </c>
      <c r="K52" s="139"/>
      <c r="L52" s="127">
        <f t="shared" si="5"/>
        <v>5195.9</v>
      </c>
      <c r="M52" s="128">
        <f t="shared" si="6"/>
        <v>0</v>
      </c>
      <c r="N52" s="126"/>
      <c r="O52" s="127">
        <f>'Lista de precios'!G16</f>
        <v>0</v>
      </c>
      <c r="P52" s="137">
        <f t="shared" si="7"/>
        <v>0</v>
      </c>
      <c r="Q52" s="139"/>
      <c r="R52" s="127">
        <f t="shared" si="8"/>
        <v>0</v>
      </c>
      <c r="S52" s="128">
        <f t="shared" si="9"/>
        <v>0</v>
      </c>
      <c r="T52" s="126"/>
      <c r="U52" s="127">
        <f>'Lista de precios'!I16</f>
        <v>0</v>
      </c>
      <c r="V52" s="137">
        <f t="shared" si="10"/>
        <v>0</v>
      </c>
      <c r="W52" s="139"/>
      <c r="X52" s="127">
        <f t="shared" si="11"/>
        <v>0</v>
      </c>
      <c r="Y52" s="128">
        <f t="shared" si="12"/>
        <v>0</v>
      </c>
      <c r="Z52" s="126"/>
      <c r="AA52" s="127">
        <f>'Lista de precios'!K16</f>
        <v>0</v>
      </c>
      <c r="AB52" s="137">
        <f t="shared" si="13"/>
        <v>0</v>
      </c>
      <c r="AC52" s="139"/>
      <c r="AD52" s="127">
        <f t="shared" si="14"/>
        <v>0</v>
      </c>
      <c r="AE52" s="128">
        <f t="shared" si="15"/>
        <v>0</v>
      </c>
      <c r="AF52" s="126"/>
      <c r="AG52" s="127">
        <f>'Lista de precios'!M16</f>
        <v>0</v>
      </c>
      <c r="AH52" s="137">
        <f t="shared" si="16"/>
        <v>0</v>
      </c>
      <c r="AI52" s="139"/>
      <c r="AJ52" s="127">
        <f t="shared" si="17"/>
        <v>0</v>
      </c>
      <c r="AK52" s="128">
        <f t="shared" si="18"/>
        <v>0</v>
      </c>
    </row>
    <row r="53" ht="15.75" customHeight="1">
      <c r="A53" s="125" t="s">
        <v>28</v>
      </c>
      <c r="B53" s="126"/>
      <c r="C53" s="127">
        <f>'Lista de precios'!C17</f>
        <v>742.875</v>
      </c>
      <c r="D53" s="137">
        <f t="shared" si="2"/>
        <v>0</v>
      </c>
      <c r="E53" s="138"/>
      <c r="F53" s="127">
        <f>'Lista de precios'!C17</f>
        <v>742.875</v>
      </c>
      <c r="G53" s="128">
        <f t="shared" si="3"/>
        <v>0</v>
      </c>
      <c r="H53" s="129">
        <v>10.0</v>
      </c>
      <c r="I53" s="127">
        <f>'Lista de precios'!E17</f>
        <v>815.5</v>
      </c>
      <c r="J53" s="137">
        <f t="shared" si="4"/>
        <v>8155</v>
      </c>
      <c r="K53" s="138"/>
      <c r="L53" s="127">
        <f t="shared" si="5"/>
        <v>815.5</v>
      </c>
      <c r="M53" s="128">
        <f t="shared" si="6"/>
        <v>0</v>
      </c>
      <c r="N53" s="129"/>
      <c r="O53" s="127">
        <f>'Lista de precios'!G17</f>
        <v>0</v>
      </c>
      <c r="P53" s="137">
        <f t="shared" si="7"/>
        <v>0</v>
      </c>
      <c r="Q53" s="138"/>
      <c r="R53" s="127">
        <f t="shared" si="8"/>
        <v>0</v>
      </c>
      <c r="S53" s="128">
        <f t="shared" si="9"/>
        <v>0</v>
      </c>
      <c r="T53" s="129"/>
      <c r="U53" s="127">
        <f>'Lista de precios'!I17</f>
        <v>0</v>
      </c>
      <c r="V53" s="137">
        <f t="shared" si="10"/>
        <v>0</v>
      </c>
      <c r="W53" s="139"/>
      <c r="X53" s="127">
        <f t="shared" si="11"/>
        <v>0</v>
      </c>
      <c r="Y53" s="128">
        <f t="shared" si="12"/>
        <v>0</v>
      </c>
      <c r="Z53" s="129"/>
      <c r="AA53" s="127">
        <f>'Lista de precios'!K17</f>
        <v>0</v>
      </c>
      <c r="AB53" s="137">
        <f t="shared" si="13"/>
        <v>0</v>
      </c>
      <c r="AC53" s="138"/>
      <c r="AD53" s="127">
        <f t="shared" si="14"/>
        <v>0</v>
      </c>
      <c r="AE53" s="128">
        <f t="shared" si="15"/>
        <v>0</v>
      </c>
      <c r="AF53" s="129"/>
      <c r="AG53" s="127">
        <f>'Lista de precios'!M17</f>
        <v>0</v>
      </c>
      <c r="AH53" s="137">
        <f t="shared" si="16"/>
        <v>0</v>
      </c>
      <c r="AI53" s="138"/>
      <c r="AJ53" s="127">
        <f t="shared" si="17"/>
        <v>0</v>
      </c>
      <c r="AK53" s="128">
        <f t="shared" si="18"/>
        <v>0</v>
      </c>
    </row>
    <row r="54" ht="15.75" customHeight="1">
      <c r="A54" s="125" t="s">
        <v>29</v>
      </c>
      <c r="B54" s="126"/>
      <c r="C54" s="127">
        <f>'Lista de precios'!C18</f>
        <v>3289.875</v>
      </c>
      <c r="D54" s="137">
        <f t="shared" si="2"/>
        <v>0</v>
      </c>
      <c r="E54" s="139"/>
      <c r="F54" s="127">
        <f>'Lista de precios'!C18</f>
        <v>3289.875</v>
      </c>
      <c r="G54" s="128">
        <f t="shared" si="3"/>
        <v>0</v>
      </c>
      <c r="H54" s="126"/>
      <c r="I54" s="127">
        <f>'Lista de precios'!E18</f>
        <v>3611.5</v>
      </c>
      <c r="J54" s="137">
        <f t="shared" si="4"/>
        <v>0</v>
      </c>
      <c r="K54" s="139"/>
      <c r="L54" s="127">
        <f t="shared" si="5"/>
        <v>3611.5</v>
      </c>
      <c r="M54" s="128">
        <f t="shared" si="6"/>
        <v>0</v>
      </c>
      <c r="N54" s="126"/>
      <c r="O54" s="127">
        <f>'Lista de precios'!G18</f>
        <v>0</v>
      </c>
      <c r="P54" s="137">
        <f t="shared" si="7"/>
        <v>0</v>
      </c>
      <c r="Q54" s="139"/>
      <c r="R54" s="127">
        <f t="shared" si="8"/>
        <v>0</v>
      </c>
      <c r="S54" s="128">
        <f t="shared" si="9"/>
        <v>0</v>
      </c>
      <c r="T54" s="126"/>
      <c r="U54" s="127">
        <f>'Lista de precios'!I18</f>
        <v>0</v>
      </c>
      <c r="V54" s="137">
        <f t="shared" si="10"/>
        <v>0</v>
      </c>
      <c r="W54" s="139"/>
      <c r="X54" s="127">
        <f t="shared" si="11"/>
        <v>0</v>
      </c>
      <c r="Y54" s="128">
        <f t="shared" si="12"/>
        <v>0</v>
      </c>
      <c r="Z54" s="126"/>
      <c r="AA54" s="127">
        <f>'Lista de precios'!K18</f>
        <v>0</v>
      </c>
      <c r="AB54" s="137">
        <f t="shared" si="13"/>
        <v>0</v>
      </c>
      <c r="AC54" s="139"/>
      <c r="AD54" s="127">
        <f t="shared" si="14"/>
        <v>0</v>
      </c>
      <c r="AE54" s="128">
        <f t="shared" si="15"/>
        <v>0</v>
      </c>
      <c r="AF54" s="126"/>
      <c r="AG54" s="127">
        <f>'Lista de precios'!M18</f>
        <v>0</v>
      </c>
      <c r="AH54" s="137">
        <f t="shared" si="16"/>
        <v>0</v>
      </c>
      <c r="AI54" s="139"/>
      <c r="AJ54" s="127">
        <f t="shared" si="17"/>
        <v>0</v>
      </c>
      <c r="AK54" s="128">
        <f t="shared" si="18"/>
        <v>0</v>
      </c>
    </row>
    <row r="55" ht="15.75" customHeight="1">
      <c r="A55" s="125" t="s">
        <v>30</v>
      </c>
      <c r="B55" s="126"/>
      <c r="C55" s="127">
        <f>'Lista de precios'!C19</f>
        <v>530.625</v>
      </c>
      <c r="D55" s="137">
        <f t="shared" si="2"/>
        <v>0</v>
      </c>
      <c r="E55" s="139"/>
      <c r="F55" s="127">
        <f>'Lista de precios'!C19</f>
        <v>530.625</v>
      </c>
      <c r="G55" s="128">
        <f t="shared" si="3"/>
        <v>0</v>
      </c>
      <c r="H55" s="126"/>
      <c r="I55" s="127">
        <f>'Lista de precios'!E19</f>
        <v>582.5</v>
      </c>
      <c r="J55" s="137">
        <f t="shared" si="4"/>
        <v>0</v>
      </c>
      <c r="K55" s="139"/>
      <c r="L55" s="127">
        <f t="shared" si="5"/>
        <v>582.5</v>
      </c>
      <c r="M55" s="128">
        <f t="shared" si="6"/>
        <v>0</v>
      </c>
      <c r="N55" s="129"/>
      <c r="O55" s="127">
        <f>'Lista de precios'!G19</f>
        <v>0</v>
      </c>
      <c r="P55" s="137">
        <f t="shared" si="7"/>
        <v>0</v>
      </c>
      <c r="Q55" s="139"/>
      <c r="R55" s="127">
        <f t="shared" si="8"/>
        <v>0</v>
      </c>
      <c r="S55" s="128">
        <f t="shared" si="9"/>
        <v>0</v>
      </c>
      <c r="T55" s="126"/>
      <c r="U55" s="127">
        <f>'Lista de precios'!I19</f>
        <v>0</v>
      </c>
      <c r="V55" s="137">
        <f t="shared" si="10"/>
        <v>0</v>
      </c>
      <c r="W55" s="139"/>
      <c r="X55" s="127">
        <f t="shared" si="11"/>
        <v>0</v>
      </c>
      <c r="Y55" s="128">
        <f t="shared" si="12"/>
        <v>0</v>
      </c>
      <c r="Z55" s="126"/>
      <c r="AA55" s="127">
        <f>'Lista de precios'!K19</f>
        <v>0</v>
      </c>
      <c r="AB55" s="137">
        <f t="shared" si="13"/>
        <v>0</v>
      </c>
      <c r="AC55" s="139"/>
      <c r="AD55" s="127">
        <f t="shared" si="14"/>
        <v>0</v>
      </c>
      <c r="AE55" s="128">
        <f t="shared" si="15"/>
        <v>0</v>
      </c>
      <c r="AF55" s="126"/>
      <c r="AG55" s="127">
        <f>'Lista de precios'!M19</f>
        <v>0</v>
      </c>
      <c r="AH55" s="137">
        <f t="shared" si="16"/>
        <v>0</v>
      </c>
      <c r="AI55" s="139"/>
      <c r="AJ55" s="127">
        <f t="shared" si="17"/>
        <v>0</v>
      </c>
      <c r="AK55" s="128">
        <f t="shared" si="18"/>
        <v>0</v>
      </c>
    </row>
    <row r="56" ht="15.75" customHeight="1">
      <c r="A56" s="125" t="s">
        <v>31</v>
      </c>
      <c r="B56" s="126"/>
      <c r="C56" s="127">
        <f>'Lista de precios'!C20</f>
        <v>647.3625</v>
      </c>
      <c r="D56" s="137">
        <f t="shared" si="2"/>
        <v>0</v>
      </c>
      <c r="E56" s="138">
        <v>3.0</v>
      </c>
      <c r="F56" s="127">
        <f>'Lista de precios'!C20</f>
        <v>647.3625</v>
      </c>
      <c r="G56" s="128">
        <f t="shared" si="3"/>
        <v>1942.0875</v>
      </c>
      <c r="H56" s="129">
        <v>9.0</v>
      </c>
      <c r="I56" s="127">
        <f>'Lista de precios'!E20</f>
        <v>710.65</v>
      </c>
      <c r="J56" s="137">
        <f t="shared" si="4"/>
        <v>6395.85</v>
      </c>
      <c r="K56" s="138">
        <v>1.0</v>
      </c>
      <c r="L56" s="127">
        <f t="shared" si="5"/>
        <v>710.65</v>
      </c>
      <c r="M56" s="128">
        <f t="shared" si="6"/>
        <v>710.65</v>
      </c>
      <c r="N56" s="129"/>
      <c r="O56" s="127">
        <f>'Lista de precios'!G20</f>
        <v>0</v>
      </c>
      <c r="P56" s="137">
        <f t="shared" si="7"/>
        <v>0</v>
      </c>
      <c r="Q56" s="138"/>
      <c r="R56" s="127">
        <f t="shared" si="8"/>
        <v>0</v>
      </c>
      <c r="S56" s="128">
        <f t="shared" si="9"/>
        <v>0</v>
      </c>
      <c r="T56" s="129"/>
      <c r="U56" s="127">
        <f>'Lista de precios'!I20</f>
        <v>0</v>
      </c>
      <c r="V56" s="137">
        <f t="shared" si="10"/>
        <v>0</v>
      </c>
      <c r="W56" s="138"/>
      <c r="X56" s="127">
        <f t="shared" si="11"/>
        <v>0</v>
      </c>
      <c r="Y56" s="128">
        <f t="shared" si="12"/>
        <v>0</v>
      </c>
      <c r="Z56" s="129"/>
      <c r="AA56" s="127">
        <f>'Lista de precios'!K20</f>
        <v>0</v>
      </c>
      <c r="AB56" s="137">
        <f t="shared" si="13"/>
        <v>0</v>
      </c>
      <c r="AC56" s="139"/>
      <c r="AD56" s="127">
        <f t="shared" si="14"/>
        <v>0</v>
      </c>
      <c r="AE56" s="128">
        <f t="shared" si="15"/>
        <v>0</v>
      </c>
      <c r="AF56" s="129"/>
      <c r="AG56" s="127">
        <f>'Lista de precios'!M20</f>
        <v>0</v>
      </c>
      <c r="AH56" s="137">
        <f t="shared" si="16"/>
        <v>0</v>
      </c>
      <c r="AI56" s="139"/>
      <c r="AJ56" s="127">
        <f t="shared" si="17"/>
        <v>0</v>
      </c>
      <c r="AK56" s="128">
        <f t="shared" si="18"/>
        <v>0</v>
      </c>
    </row>
    <row r="57" ht="15.75" customHeight="1">
      <c r="A57" s="125" t="s">
        <v>32</v>
      </c>
      <c r="B57" s="126"/>
      <c r="C57" s="127">
        <f>'Lista de precios'!C21</f>
        <v>4775.625</v>
      </c>
      <c r="D57" s="137">
        <f t="shared" si="2"/>
        <v>0</v>
      </c>
      <c r="E57" s="138">
        <v>4.0</v>
      </c>
      <c r="F57" s="127">
        <f>'Lista de precios'!C21</f>
        <v>4775.625</v>
      </c>
      <c r="G57" s="128">
        <f t="shared" si="3"/>
        <v>19102.5</v>
      </c>
      <c r="H57" s="129">
        <v>7.0</v>
      </c>
      <c r="I57" s="127">
        <f>'Lista de precios'!E21</f>
        <v>5242.5</v>
      </c>
      <c r="J57" s="137">
        <f t="shared" si="4"/>
        <v>36697.5</v>
      </c>
      <c r="K57" s="138">
        <v>3.0</v>
      </c>
      <c r="L57" s="127">
        <f t="shared" si="5"/>
        <v>5242.5</v>
      </c>
      <c r="M57" s="128">
        <f t="shared" si="6"/>
        <v>15727.5</v>
      </c>
      <c r="N57" s="129"/>
      <c r="O57" s="127">
        <f>'Lista de precios'!G21</f>
        <v>0</v>
      </c>
      <c r="P57" s="137">
        <f t="shared" si="7"/>
        <v>0</v>
      </c>
      <c r="Q57" s="138"/>
      <c r="R57" s="127">
        <f t="shared" si="8"/>
        <v>0</v>
      </c>
      <c r="S57" s="128">
        <f t="shared" si="9"/>
        <v>0</v>
      </c>
      <c r="T57" s="129"/>
      <c r="U57" s="127">
        <f>'Lista de precios'!I21</f>
        <v>0</v>
      </c>
      <c r="V57" s="137">
        <f t="shared" si="10"/>
        <v>0</v>
      </c>
      <c r="W57" s="138"/>
      <c r="X57" s="127">
        <f t="shared" si="11"/>
        <v>0</v>
      </c>
      <c r="Y57" s="128">
        <f t="shared" si="12"/>
        <v>0</v>
      </c>
      <c r="Z57" s="129"/>
      <c r="AA57" s="127">
        <f>'Lista de precios'!K21</f>
        <v>0</v>
      </c>
      <c r="AB57" s="137">
        <f t="shared" si="13"/>
        <v>0</v>
      </c>
      <c r="AC57" s="138"/>
      <c r="AD57" s="127">
        <f t="shared" si="14"/>
        <v>0</v>
      </c>
      <c r="AE57" s="128">
        <f t="shared" si="15"/>
        <v>0</v>
      </c>
      <c r="AF57" s="129"/>
      <c r="AG57" s="127">
        <f>'Lista de precios'!M21</f>
        <v>0</v>
      </c>
      <c r="AH57" s="137">
        <f t="shared" si="16"/>
        <v>0</v>
      </c>
      <c r="AI57" s="138"/>
      <c r="AJ57" s="127">
        <f t="shared" si="17"/>
        <v>0</v>
      </c>
      <c r="AK57" s="128">
        <f t="shared" si="18"/>
        <v>0</v>
      </c>
    </row>
    <row r="58" ht="15.75" customHeight="1">
      <c r="A58" s="125" t="s">
        <v>33</v>
      </c>
      <c r="B58" s="126"/>
      <c r="C58" s="127">
        <f>'Lista de precios'!C22</f>
        <v>4775.625</v>
      </c>
      <c r="D58" s="137">
        <f t="shared" si="2"/>
        <v>0</v>
      </c>
      <c r="E58" s="138">
        <v>2.0</v>
      </c>
      <c r="F58" s="127">
        <f>'Lista de precios'!C22</f>
        <v>4775.625</v>
      </c>
      <c r="G58" s="128">
        <f t="shared" si="3"/>
        <v>9551.25</v>
      </c>
      <c r="H58" s="129">
        <v>5.0</v>
      </c>
      <c r="I58" s="127">
        <f>'Lista de precios'!E22</f>
        <v>5242.5</v>
      </c>
      <c r="J58" s="137">
        <f t="shared" si="4"/>
        <v>26212.5</v>
      </c>
      <c r="K58" s="138">
        <v>3.0</v>
      </c>
      <c r="L58" s="127">
        <f t="shared" si="5"/>
        <v>5242.5</v>
      </c>
      <c r="M58" s="128">
        <f t="shared" si="6"/>
        <v>15727.5</v>
      </c>
      <c r="N58" s="129"/>
      <c r="O58" s="127">
        <f>'Lista de precios'!G22</f>
        <v>0</v>
      </c>
      <c r="P58" s="137">
        <f t="shared" si="7"/>
        <v>0</v>
      </c>
      <c r="Q58" s="138"/>
      <c r="R58" s="127">
        <f t="shared" si="8"/>
        <v>0</v>
      </c>
      <c r="S58" s="128">
        <f t="shared" si="9"/>
        <v>0</v>
      </c>
      <c r="T58" s="129"/>
      <c r="U58" s="127">
        <f>'Lista de precios'!I22</f>
        <v>0</v>
      </c>
      <c r="V58" s="137">
        <f t="shared" si="10"/>
        <v>0</v>
      </c>
      <c r="W58" s="138"/>
      <c r="X58" s="127">
        <f t="shared" si="11"/>
        <v>0</v>
      </c>
      <c r="Y58" s="128">
        <f t="shared" si="12"/>
        <v>0</v>
      </c>
      <c r="Z58" s="129"/>
      <c r="AA58" s="127">
        <f>'Lista de precios'!K22</f>
        <v>0</v>
      </c>
      <c r="AB58" s="137">
        <f t="shared" si="13"/>
        <v>0</v>
      </c>
      <c r="AC58" s="138"/>
      <c r="AD58" s="127">
        <f t="shared" si="14"/>
        <v>0</v>
      </c>
      <c r="AE58" s="128">
        <f t="shared" si="15"/>
        <v>0</v>
      </c>
      <c r="AF58" s="129"/>
      <c r="AG58" s="127">
        <f>'Lista de precios'!M22</f>
        <v>0</v>
      </c>
      <c r="AH58" s="137">
        <f t="shared" si="16"/>
        <v>0</v>
      </c>
      <c r="AI58" s="138"/>
      <c r="AJ58" s="127">
        <f t="shared" si="17"/>
        <v>0</v>
      </c>
      <c r="AK58" s="128">
        <f t="shared" si="18"/>
        <v>0</v>
      </c>
    </row>
    <row r="59" ht="15.75" customHeight="1">
      <c r="A59" s="125" t="s">
        <v>34</v>
      </c>
      <c r="B59" s="126"/>
      <c r="C59" s="127">
        <f>'Lista de precios'!C23</f>
        <v>4775.625</v>
      </c>
      <c r="D59" s="137">
        <f t="shared" si="2"/>
        <v>0</v>
      </c>
      <c r="E59" s="139"/>
      <c r="F59" s="127">
        <f>'Lista de precios'!C23</f>
        <v>4775.625</v>
      </c>
      <c r="G59" s="128">
        <f t="shared" si="3"/>
        <v>0</v>
      </c>
      <c r="H59" s="129"/>
      <c r="I59" s="127">
        <f>'Lista de precios'!E23</f>
        <v>5242.5</v>
      </c>
      <c r="J59" s="137">
        <f t="shared" si="4"/>
        <v>0</v>
      </c>
      <c r="K59" s="139"/>
      <c r="L59" s="127">
        <f t="shared" si="5"/>
        <v>5242.5</v>
      </c>
      <c r="M59" s="128">
        <f t="shared" si="6"/>
        <v>0</v>
      </c>
      <c r="N59" s="126"/>
      <c r="O59" s="127">
        <f>'Lista de precios'!G23</f>
        <v>0</v>
      </c>
      <c r="P59" s="137">
        <f t="shared" si="7"/>
        <v>0</v>
      </c>
      <c r="Q59" s="139"/>
      <c r="R59" s="127">
        <f t="shared" si="8"/>
        <v>0</v>
      </c>
      <c r="S59" s="128">
        <f t="shared" si="9"/>
        <v>0</v>
      </c>
      <c r="T59" s="126"/>
      <c r="U59" s="127">
        <f>'Lista de precios'!I23</f>
        <v>0</v>
      </c>
      <c r="V59" s="137">
        <f t="shared" si="10"/>
        <v>0</v>
      </c>
      <c r="W59" s="139"/>
      <c r="X59" s="127">
        <f t="shared" si="11"/>
        <v>0</v>
      </c>
      <c r="Y59" s="128">
        <f t="shared" si="12"/>
        <v>0</v>
      </c>
      <c r="Z59" s="126"/>
      <c r="AA59" s="127">
        <f>'Lista de precios'!K23</f>
        <v>0</v>
      </c>
      <c r="AB59" s="137">
        <f t="shared" si="13"/>
        <v>0</v>
      </c>
      <c r="AC59" s="139"/>
      <c r="AD59" s="127">
        <f t="shared" si="14"/>
        <v>0</v>
      </c>
      <c r="AE59" s="128">
        <f t="shared" si="15"/>
        <v>0</v>
      </c>
      <c r="AF59" s="126"/>
      <c r="AG59" s="127">
        <f>'Lista de precios'!M23</f>
        <v>0</v>
      </c>
      <c r="AH59" s="137">
        <f t="shared" si="16"/>
        <v>0</v>
      </c>
      <c r="AI59" s="139"/>
      <c r="AJ59" s="127">
        <f t="shared" si="17"/>
        <v>0</v>
      </c>
      <c r="AK59" s="128">
        <f t="shared" si="18"/>
        <v>0</v>
      </c>
    </row>
    <row r="60" ht="15.75" customHeight="1">
      <c r="A60" s="125" t="s">
        <v>35</v>
      </c>
      <c r="B60" s="126"/>
      <c r="C60" s="127">
        <f>'Lista de precios'!C24</f>
        <v>4775.625</v>
      </c>
      <c r="D60" s="137">
        <f t="shared" si="2"/>
        <v>0</v>
      </c>
      <c r="E60" s="139"/>
      <c r="F60" s="127">
        <f>'Lista de precios'!C24</f>
        <v>4775.625</v>
      </c>
      <c r="G60" s="128">
        <f t="shared" si="3"/>
        <v>0</v>
      </c>
      <c r="H60" s="126"/>
      <c r="I60" s="127">
        <f>'Lista de precios'!E24</f>
        <v>5242.5</v>
      </c>
      <c r="J60" s="137">
        <f t="shared" si="4"/>
        <v>0</v>
      </c>
      <c r="K60" s="139"/>
      <c r="L60" s="127">
        <f t="shared" si="5"/>
        <v>5242.5</v>
      </c>
      <c r="M60" s="128">
        <f t="shared" si="6"/>
        <v>0</v>
      </c>
      <c r="N60" s="126"/>
      <c r="O60" s="127">
        <f>'Lista de precios'!G24</f>
        <v>0</v>
      </c>
      <c r="P60" s="137">
        <f t="shared" si="7"/>
        <v>0</v>
      </c>
      <c r="Q60" s="139"/>
      <c r="R60" s="127">
        <f t="shared" si="8"/>
        <v>0</v>
      </c>
      <c r="S60" s="128">
        <f t="shared" si="9"/>
        <v>0</v>
      </c>
      <c r="T60" s="126"/>
      <c r="U60" s="127">
        <f>'Lista de precios'!I24</f>
        <v>0</v>
      </c>
      <c r="V60" s="137">
        <f t="shared" si="10"/>
        <v>0</v>
      </c>
      <c r="W60" s="139"/>
      <c r="X60" s="127">
        <f t="shared" si="11"/>
        <v>0</v>
      </c>
      <c r="Y60" s="128">
        <f t="shared" si="12"/>
        <v>0</v>
      </c>
      <c r="Z60" s="126"/>
      <c r="AA60" s="127">
        <f>'Lista de precios'!K24</f>
        <v>0</v>
      </c>
      <c r="AB60" s="137">
        <f t="shared" si="13"/>
        <v>0</v>
      </c>
      <c r="AC60" s="139"/>
      <c r="AD60" s="127">
        <f t="shared" si="14"/>
        <v>0</v>
      </c>
      <c r="AE60" s="128">
        <f t="shared" si="15"/>
        <v>0</v>
      </c>
      <c r="AF60" s="126"/>
      <c r="AG60" s="127">
        <f>'Lista de precios'!M24</f>
        <v>0</v>
      </c>
      <c r="AH60" s="137">
        <f t="shared" si="16"/>
        <v>0</v>
      </c>
      <c r="AI60" s="139"/>
      <c r="AJ60" s="127">
        <f t="shared" si="17"/>
        <v>0</v>
      </c>
      <c r="AK60" s="128">
        <f t="shared" si="18"/>
        <v>0</v>
      </c>
    </row>
    <row r="61" ht="15.75" customHeight="1">
      <c r="A61" s="125" t="s">
        <v>36</v>
      </c>
      <c r="B61" s="126"/>
      <c r="C61" s="127">
        <f>'Lista de precios'!C25</f>
        <v>1379.625</v>
      </c>
      <c r="D61" s="137">
        <f t="shared" si="2"/>
        <v>0</v>
      </c>
      <c r="E61" s="138">
        <v>1.0</v>
      </c>
      <c r="F61" s="127">
        <f>'Lista de precios'!C25</f>
        <v>1379.625</v>
      </c>
      <c r="G61" s="128">
        <f t="shared" si="3"/>
        <v>1379.625</v>
      </c>
      <c r="H61" s="126"/>
      <c r="I61" s="127">
        <f>'Lista de precios'!E25</f>
        <v>1514.5</v>
      </c>
      <c r="J61" s="137">
        <f t="shared" si="4"/>
        <v>0</v>
      </c>
      <c r="K61" s="139"/>
      <c r="L61" s="127">
        <f t="shared" si="5"/>
        <v>1514.5</v>
      </c>
      <c r="M61" s="128">
        <f t="shared" si="6"/>
        <v>0</v>
      </c>
      <c r="N61" s="129"/>
      <c r="O61" s="127">
        <f>'Lista de precios'!G25</f>
        <v>0</v>
      </c>
      <c r="P61" s="137">
        <f t="shared" si="7"/>
        <v>0</v>
      </c>
      <c r="Q61" s="138"/>
      <c r="R61" s="127">
        <f t="shared" si="8"/>
        <v>0</v>
      </c>
      <c r="S61" s="128">
        <f t="shared" si="9"/>
        <v>0</v>
      </c>
      <c r="T61" s="129"/>
      <c r="U61" s="127">
        <f>'Lista de precios'!I25</f>
        <v>0</v>
      </c>
      <c r="V61" s="137">
        <f t="shared" si="10"/>
        <v>0</v>
      </c>
      <c r="W61" s="139"/>
      <c r="X61" s="127">
        <f t="shared" si="11"/>
        <v>0</v>
      </c>
      <c r="Y61" s="128">
        <f t="shared" si="12"/>
        <v>0</v>
      </c>
      <c r="Z61" s="126"/>
      <c r="AA61" s="127">
        <f>'Lista de precios'!K25</f>
        <v>0</v>
      </c>
      <c r="AB61" s="137">
        <f t="shared" si="13"/>
        <v>0</v>
      </c>
      <c r="AC61" s="138"/>
      <c r="AD61" s="127">
        <f t="shared" si="14"/>
        <v>0</v>
      </c>
      <c r="AE61" s="128">
        <f t="shared" si="15"/>
        <v>0</v>
      </c>
      <c r="AF61" s="126"/>
      <c r="AG61" s="127">
        <f>'Lista de precios'!M25</f>
        <v>0</v>
      </c>
      <c r="AH61" s="137">
        <f t="shared" si="16"/>
        <v>0</v>
      </c>
      <c r="AI61" s="138"/>
      <c r="AJ61" s="127">
        <f t="shared" si="17"/>
        <v>0</v>
      </c>
      <c r="AK61" s="128">
        <f t="shared" si="18"/>
        <v>0</v>
      </c>
    </row>
    <row r="62" ht="15.75" customHeight="1">
      <c r="A62" s="125" t="s">
        <v>37</v>
      </c>
      <c r="B62" s="126"/>
      <c r="C62" s="127">
        <f>'Lista de precios'!C26</f>
        <v>2568.225</v>
      </c>
      <c r="D62" s="128">
        <f t="shared" si="2"/>
        <v>0</v>
      </c>
      <c r="E62" s="126"/>
      <c r="F62" s="127">
        <f>'Lista de precios'!C26</f>
        <v>2568.225</v>
      </c>
      <c r="G62" s="128">
        <f t="shared" si="3"/>
        <v>0</v>
      </c>
      <c r="H62" s="126"/>
      <c r="I62" s="127">
        <f>'Lista de precios'!E26</f>
        <v>2819.3</v>
      </c>
      <c r="J62" s="128">
        <f t="shared" si="4"/>
        <v>0</v>
      </c>
      <c r="K62" s="126"/>
      <c r="L62" s="127">
        <f t="shared" si="5"/>
        <v>2819.3</v>
      </c>
      <c r="M62" s="128">
        <f t="shared" si="6"/>
        <v>0</v>
      </c>
      <c r="N62" s="126"/>
      <c r="O62" s="127">
        <f>'Lista de precios'!G26</f>
        <v>0</v>
      </c>
      <c r="P62" s="128">
        <f t="shared" si="7"/>
        <v>0</v>
      </c>
      <c r="Q62" s="126"/>
      <c r="R62" s="127">
        <f t="shared" si="8"/>
        <v>0</v>
      </c>
      <c r="S62" s="128">
        <f t="shared" si="9"/>
        <v>0</v>
      </c>
      <c r="T62" s="126"/>
      <c r="U62" s="127">
        <f>'Lista de precios'!I26</f>
        <v>0</v>
      </c>
      <c r="V62" s="128">
        <f t="shared" si="10"/>
        <v>0</v>
      </c>
      <c r="W62" s="126"/>
      <c r="X62" s="127">
        <f t="shared" si="11"/>
        <v>0</v>
      </c>
      <c r="Y62" s="128">
        <f t="shared" si="12"/>
        <v>0</v>
      </c>
      <c r="Z62" s="126"/>
      <c r="AA62" s="127">
        <f>'Lista de precios'!K26</f>
        <v>0</v>
      </c>
      <c r="AB62" s="128">
        <f t="shared" si="13"/>
        <v>0</v>
      </c>
      <c r="AC62" s="126"/>
      <c r="AD62" s="127">
        <f t="shared" si="14"/>
        <v>0</v>
      </c>
      <c r="AE62" s="128">
        <f t="shared" si="15"/>
        <v>0</v>
      </c>
      <c r="AF62" s="126"/>
      <c r="AG62" s="127">
        <f>'Lista de precios'!M26</f>
        <v>0</v>
      </c>
      <c r="AH62" s="128">
        <f t="shared" si="16"/>
        <v>0</v>
      </c>
      <c r="AI62" s="126"/>
      <c r="AJ62" s="127">
        <f t="shared" si="17"/>
        <v>0</v>
      </c>
      <c r="AK62" s="128">
        <f t="shared" si="18"/>
        <v>0</v>
      </c>
    </row>
    <row r="63" ht="15.75" customHeight="1">
      <c r="A63" s="125" t="s">
        <v>38</v>
      </c>
      <c r="B63" s="126"/>
      <c r="C63" s="127">
        <f>'Lista de precios'!C27</f>
        <v>51258.375</v>
      </c>
      <c r="D63" s="128">
        <f t="shared" si="2"/>
        <v>0</v>
      </c>
      <c r="E63" s="126"/>
      <c r="F63" s="127">
        <f>'Lista de precios'!C27</f>
        <v>51258.375</v>
      </c>
      <c r="G63" s="128">
        <f t="shared" si="3"/>
        <v>0</v>
      </c>
      <c r="H63" s="126"/>
      <c r="I63" s="127">
        <f>'Lista de precios'!E27</f>
        <v>56269.5</v>
      </c>
      <c r="J63" s="128">
        <f t="shared" si="4"/>
        <v>0</v>
      </c>
      <c r="K63" s="126"/>
      <c r="L63" s="127">
        <f t="shared" si="5"/>
        <v>56269.5</v>
      </c>
      <c r="M63" s="128">
        <f t="shared" si="6"/>
        <v>0</v>
      </c>
      <c r="N63" s="126"/>
      <c r="O63" s="127">
        <f>'Lista de precios'!G27</f>
        <v>0</v>
      </c>
      <c r="P63" s="128">
        <f t="shared" si="7"/>
        <v>0</v>
      </c>
      <c r="Q63" s="126"/>
      <c r="R63" s="127">
        <f t="shared" si="8"/>
        <v>0</v>
      </c>
      <c r="S63" s="128">
        <f t="shared" si="9"/>
        <v>0</v>
      </c>
      <c r="T63" s="126"/>
      <c r="U63" s="127">
        <f>'Lista de precios'!I27</f>
        <v>0</v>
      </c>
      <c r="V63" s="128">
        <f t="shared" si="10"/>
        <v>0</v>
      </c>
      <c r="W63" s="126"/>
      <c r="X63" s="127">
        <f t="shared" si="11"/>
        <v>0</v>
      </c>
      <c r="Y63" s="128">
        <f t="shared" si="12"/>
        <v>0</v>
      </c>
      <c r="Z63" s="126"/>
      <c r="AA63" s="127">
        <f>'Lista de precios'!K27</f>
        <v>0</v>
      </c>
      <c r="AB63" s="128">
        <f t="shared" si="13"/>
        <v>0</v>
      </c>
      <c r="AC63" s="126"/>
      <c r="AD63" s="127">
        <f t="shared" si="14"/>
        <v>0</v>
      </c>
      <c r="AE63" s="128">
        <f t="shared" si="15"/>
        <v>0</v>
      </c>
      <c r="AF63" s="126"/>
      <c r="AG63" s="127">
        <f>'Lista de precios'!M27</f>
        <v>0</v>
      </c>
      <c r="AH63" s="128">
        <f t="shared" si="16"/>
        <v>0</v>
      </c>
      <c r="AI63" s="126"/>
      <c r="AJ63" s="127">
        <f t="shared" si="17"/>
        <v>0</v>
      </c>
      <c r="AK63" s="128">
        <f t="shared" si="18"/>
        <v>0</v>
      </c>
    </row>
    <row r="64" ht="15.75" customHeight="1">
      <c r="A64" s="125" t="s">
        <v>39</v>
      </c>
      <c r="B64" s="126"/>
      <c r="C64" s="127">
        <f>'Lista de precios'!C28</f>
        <v>700.425</v>
      </c>
      <c r="D64" s="128">
        <f t="shared" si="2"/>
        <v>0</v>
      </c>
      <c r="E64" s="126"/>
      <c r="F64" s="127">
        <f>'Lista de precios'!C28</f>
        <v>700.425</v>
      </c>
      <c r="G64" s="128">
        <f t="shared" si="3"/>
        <v>0</v>
      </c>
      <c r="H64" s="126"/>
      <c r="I64" s="127">
        <f>'Lista de precios'!E28</f>
        <v>768.9</v>
      </c>
      <c r="J64" s="128">
        <f t="shared" si="4"/>
        <v>0</v>
      </c>
      <c r="K64" s="126"/>
      <c r="L64" s="127">
        <f t="shared" si="5"/>
        <v>768.9</v>
      </c>
      <c r="M64" s="128">
        <f t="shared" si="6"/>
        <v>0</v>
      </c>
      <c r="N64" s="126"/>
      <c r="O64" s="127">
        <f>'Lista de precios'!G28</f>
        <v>0</v>
      </c>
      <c r="P64" s="128">
        <f t="shared" si="7"/>
        <v>0</v>
      </c>
      <c r="Q64" s="126"/>
      <c r="R64" s="127">
        <f t="shared" si="8"/>
        <v>0</v>
      </c>
      <c r="S64" s="128">
        <f t="shared" si="9"/>
        <v>0</v>
      </c>
      <c r="T64" s="126"/>
      <c r="U64" s="127">
        <f>'Lista de precios'!I28</f>
        <v>0</v>
      </c>
      <c r="V64" s="128">
        <f t="shared" si="10"/>
        <v>0</v>
      </c>
      <c r="W64" s="126"/>
      <c r="X64" s="127">
        <f t="shared" si="11"/>
        <v>0</v>
      </c>
      <c r="Y64" s="128">
        <f t="shared" si="12"/>
        <v>0</v>
      </c>
      <c r="Z64" s="126"/>
      <c r="AA64" s="127">
        <f>'Lista de precios'!K28</f>
        <v>0</v>
      </c>
      <c r="AB64" s="128">
        <f t="shared" si="13"/>
        <v>0</v>
      </c>
      <c r="AC64" s="126"/>
      <c r="AD64" s="127">
        <f t="shared" si="14"/>
        <v>0</v>
      </c>
      <c r="AE64" s="128">
        <f t="shared" si="15"/>
        <v>0</v>
      </c>
      <c r="AF64" s="126"/>
      <c r="AG64" s="127">
        <f>'Lista de precios'!M28</f>
        <v>0</v>
      </c>
      <c r="AH64" s="128">
        <f t="shared" si="16"/>
        <v>0</v>
      </c>
      <c r="AI64" s="126"/>
      <c r="AJ64" s="127">
        <f t="shared" si="17"/>
        <v>0</v>
      </c>
      <c r="AK64" s="128">
        <f t="shared" si="18"/>
        <v>0</v>
      </c>
    </row>
    <row r="65" ht="15.75" customHeight="1">
      <c r="A65" s="125" t="s">
        <v>40</v>
      </c>
      <c r="B65" s="126"/>
      <c r="C65" s="127">
        <f>'Lista de precios'!C29</f>
        <v>26000.625</v>
      </c>
      <c r="D65" s="128">
        <f t="shared" si="2"/>
        <v>0</v>
      </c>
      <c r="E65" s="126"/>
      <c r="F65" s="127">
        <f>'Lista de precios'!C29</f>
        <v>26000.625</v>
      </c>
      <c r="G65" s="128">
        <f t="shared" si="3"/>
        <v>0</v>
      </c>
      <c r="H65" s="126"/>
      <c r="I65" s="127">
        <f>'Lista de precios'!E29</f>
        <v>17475</v>
      </c>
      <c r="J65" s="128">
        <f t="shared" si="4"/>
        <v>0</v>
      </c>
      <c r="K65" s="126"/>
      <c r="L65" s="127">
        <f t="shared" si="5"/>
        <v>17475</v>
      </c>
      <c r="M65" s="128">
        <f t="shared" si="6"/>
        <v>0</v>
      </c>
      <c r="N65" s="126"/>
      <c r="O65" s="127">
        <f>'Lista de precios'!G29</f>
        <v>0</v>
      </c>
      <c r="P65" s="128">
        <f t="shared" si="7"/>
        <v>0</v>
      </c>
      <c r="Q65" s="126"/>
      <c r="R65" s="127">
        <f t="shared" si="8"/>
        <v>0</v>
      </c>
      <c r="S65" s="128">
        <f t="shared" si="9"/>
        <v>0</v>
      </c>
      <c r="T65" s="126"/>
      <c r="U65" s="127">
        <f>'Lista de precios'!I29</f>
        <v>0</v>
      </c>
      <c r="V65" s="128">
        <f t="shared" si="10"/>
        <v>0</v>
      </c>
      <c r="W65" s="126"/>
      <c r="X65" s="127">
        <f t="shared" si="11"/>
        <v>0</v>
      </c>
      <c r="Y65" s="128">
        <f t="shared" si="12"/>
        <v>0</v>
      </c>
      <c r="Z65" s="126"/>
      <c r="AA65" s="127">
        <f>'Lista de precios'!K29</f>
        <v>0</v>
      </c>
      <c r="AB65" s="128">
        <f t="shared" si="13"/>
        <v>0</v>
      </c>
      <c r="AC65" s="126"/>
      <c r="AD65" s="127">
        <f t="shared" si="14"/>
        <v>0</v>
      </c>
      <c r="AE65" s="128">
        <f t="shared" si="15"/>
        <v>0</v>
      </c>
      <c r="AF65" s="126"/>
      <c r="AG65" s="127">
        <f>'Lista de precios'!M29</f>
        <v>0</v>
      </c>
      <c r="AH65" s="128">
        <f t="shared" si="16"/>
        <v>0</v>
      </c>
      <c r="AI65" s="126"/>
      <c r="AJ65" s="127">
        <f t="shared" si="17"/>
        <v>0</v>
      </c>
      <c r="AK65" s="128">
        <f t="shared" si="18"/>
        <v>0</v>
      </c>
    </row>
    <row r="66" ht="15.75" customHeight="1">
      <c r="A66" s="437" t="s">
        <v>41</v>
      </c>
      <c r="B66" s="126"/>
      <c r="C66" s="127">
        <f>'Lista de precios'!C30</f>
        <v>711.0375</v>
      </c>
      <c r="D66" s="128">
        <f t="shared" si="2"/>
        <v>0</v>
      </c>
      <c r="E66" s="126"/>
      <c r="F66" s="127">
        <f>'Lista de precios'!C30</f>
        <v>711.0375</v>
      </c>
      <c r="G66" s="128">
        <f t="shared" si="3"/>
        <v>0</v>
      </c>
      <c r="H66" s="126"/>
      <c r="I66" s="127">
        <f>'Lista de precios'!E30</f>
        <v>780.55</v>
      </c>
      <c r="J66" s="128">
        <f t="shared" si="4"/>
        <v>0</v>
      </c>
      <c r="K66" s="126"/>
      <c r="L66" s="127">
        <f t="shared" si="5"/>
        <v>780.55</v>
      </c>
      <c r="M66" s="128">
        <f t="shared" si="6"/>
        <v>0</v>
      </c>
      <c r="N66" s="126"/>
      <c r="O66" s="127">
        <f>'Lista de precios'!G30</f>
        <v>0</v>
      </c>
      <c r="P66" s="128">
        <f t="shared" si="7"/>
        <v>0</v>
      </c>
      <c r="Q66" s="126"/>
      <c r="R66" s="127">
        <f t="shared" si="8"/>
        <v>0</v>
      </c>
      <c r="S66" s="128">
        <f t="shared" si="9"/>
        <v>0</v>
      </c>
      <c r="T66" s="126"/>
      <c r="U66" s="127">
        <f>'Lista de precios'!I30</f>
        <v>0</v>
      </c>
      <c r="V66" s="128">
        <f t="shared" si="10"/>
        <v>0</v>
      </c>
      <c r="W66" s="126"/>
      <c r="X66" s="127">
        <f t="shared" si="11"/>
        <v>0</v>
      </c>
      <c r="Y66" s="128">
        <f t="shared" si="12"/>
        <v>0</v>
      </c>
      <c r="Z66" s="126"/>
      <c r="AA66" s="127">
        <f>'Lista de precios'!K30</f>
        <v>0</v>
      </c>
      <c r="AB66" s="128">
        <f t="shared" si="13"/>
        <v>0</v>
      </c>
      <c r="AC66" s="126"/>
      <c r="AD66" s="127">
        <f t="shared" si="14"/>
        <v>0</v>
      </c>
      <c r="AE66" s="128">
        <f t="shared" si="15"/>
        <v>0</v>
      </c>
      <c r="AF66" s="126"/>
      <c r="AG66" s="127">
        <f>'Lista de precios'!M30</f>
        <v>0</v>
      </c>
      <c r="AH66" s="128">
        <f t="shared" si="16"/>
        <v>0</v>
      </c>
      <c r="AI66" s="126"/>
      <c r="AJ66" s="127">
        <f t="shared" si="17"/>
        <v>0</v>
      </c>
      <c r="AK66" s="128">
        <f t="shared" si="18"/>
        <v>0</v>
      </c>
    </row>
    <row r="67" ht="15.75" customHeight="1">
      <c r="A67" s="438" t="s">
        <v>42</v>
      </c>
      <c r="B67" s="147"/>
      <c r="C67" s="127">
        <f>'Lista de precios'!C31</f>
        <v>849</v>
      </c>
      <c r="D67" s="128">
        <f t="shared" si="2"/>
        <v>0</v>
      </c>
      <c r="E67" s="147"/>
      <c r="F67" s="127">
        <f>'Lista de precios'!C31</f>
        <v>849</v>
      </c>
      <c r="G67" s="128">
        <f t="shared" si="3"/>
        <v>0</v>
      </c>
      <c r="H67" s="147"/>
      <c r="I67" s="127">
        <f>'Lista de precios'!E31</f>
        <v>932</v>
      </c>
      <c r="J67" s="128">
        <f t="shared" si="4"/>
        <v>0</v>
      </c>
      <c r="K67" s="147"/>
      <c r="L67" s="127">
        <f t="shared" si="5"/>
        <v>932</v>
      </c>
      <c r="M67" s="128">
        <f t="shared" si="6"/>
        <v>0</v>
      </c>
      <c r="N67" s="147"/>
      <c r="O67" s="127"/>
      <c r="P67" s="144"/>
      <c r="Q67" s="147"/>
      <c r="R67" s="143"/>
      <c r="S67" s="144"/>
      <c r="T67" s="147"/>
      <c r="U67" s="143"/>
      <c r="V67" s="144"/>
      <c r="W67" s="147"/>
      <c r="X67" s="143"/>
      <c r="Y67" s="144"/>
      <c r="Z67" s="147"/>
      <c r="AA67" s="143"/>
      <c r="AB67" s="144"/>
      <c r="AC67" s="147"/>
      <c r="AD67" s="143"/>
      <c r="AE67" s="144"/>
      <c r="AF67" s="147"/>
      <c r="AG67" s="143"/>
      <c r="AH67" s="144"/>
      <c r="AI67" s="147"/>
      <c r="AJ67" s="143"/>
      <c r="AK67" s="144"/>
    </row>
    <row r="68" ht="15.75" customHeight="1">
      <c r="A68" s="439" t="s">
        <v>43</v>
      </c>
      <c r="B68" s="147"/>
      <c r="C68" s="127">
        <f>'Lista de precios'!C32</f>
        <v>530.625</v>
      </c>
      <c r="D68" s="128">
        <f t="shared" si="2"/>
        <v>0</v>
      </c>
      <c r="E68" s="147"/>
      <c r="F68" s="127">
        <f>'Lista de precios'!C32</f>
        <v>530.625</v>
      </c>
      <c r="G68" s="128">
        <f t="shared" si="3"/>
        <v>0</v>
      </c>
      <c r="H68" s="147"/>
      <c r="I68" s="127">
        <f>'Lista de precios'!E32</f>
        <v>582.5</v>
      </c>
      <c r="J68" s="128">
        <f t="shared" si="4"/>
        <v>0</v>
      </c>
      <c r="K68" s="147"/>
      <c r="L68" s="127">
        <f t="shared" si="5"/>
        <v>582.5</v>
      </c>
      <c r="M68" s="128">
        <f t="shared" si="6"/>
        <v>0</v>
      </c>
      <c r="N68" s="147"/>
      <c r="O68" s="127"/>
      <c r="P68" s="144"/>
      <c r="Q68" s="147"/>
      <c r="R68" s="143"/>
      <c r="S68" s="144"/>
      <c r="T68" s="147"/>
      <c r="U68" s="143"/>
      <c r="V68" s="144"/>
      <c r="W68" s="147"/>
      <c r="X68" s="143"/>
      <c r="Y68" s="144"/>
      <c r="Z68" s="147"/>
      <c r="AA68" s="143"/>
      <c r="AB68" s="144"/>
      <c r="AC68" s="147"/>
      <c r="AD68" s="143"/>
      <c r="AE68" s="144"/>
      <c r="AF68" s="147"/>
      <c r="AG68" s="143"/>
      <c r="AH68" s="144"/>
      <c r="AI68" s="147"/>
      <c r="AJ68" s="143"/>
      <c r="AK68" s="144"/>
    </row>
    <row r="69" ht="15.75" customHeight="1">
      <c r="A69" s="438" t="s">
        <v>44</v>
      </c>
      <c r="B69" s="147"/>
      <c r="C69" s="127">
        <f>'Lista de precios'!C33</f>
        <v>1061.25</v>
      </c>
      <c r="D69" s="128">
        <f t="shared" si="2"/>
        <v>0</v>
      </c>
      <c r="E69" s="147"/>
      <c r="F69" s="127">
        <f>'Lista de precios'!C33</f>
        <v>1061.25</v>
      </c>
      <c r="G69" s="128">
        <f t="shared" si="3"/>
        <v>0</v>
      </c>
      <c r="H69" s="147"/>
      <c r="I69" s="127">
        <f>'Lista de precios'!E33</f>
        <v>1165</v>
      </c>
      <c r="J69" s="128">
        <f t="shared" si="4"/>
        <v>0</v>
      </c>
      <c r="K69" s="147"/>
      <c r="L69" s="127">
        <f t="shared" si="5"/>
        <v>1165</v>
      </c>
      <c r="M69" s="128">
        <f t="shared" si="6"/>
        <v>0</v>
      </c>
      <c r="N69" s="147"/>
      <c r="O69" s="127"/>
      <c r="P69" s="144"/>
      <c r="Q69" s="147"/>
      <c r="R69" s="143"/>
      <c r="S69" s="144"/>
      <c r="T69" s="147"/>
      <c r="U69" s="143"/>
      <c r="V69" s="144"/>
      <c r="W69" s="147"/>
      <c r="X69" s="143"/>
      <c r="Y69" s="144"/>
      <c r="Z69" s="147"/>
      <c r="AA69" s="143"/>
      <c r="AB69" s="144"/>
      <c r="AC69" s="147"/>
      <c r="AD69" s="143"/>
      <c r="AE69" s="144"/>
      <c r="AF69" s="147"/>
      <c r="AG69" s="143"/>
      <c r="AH69" s="144"/>
      <c r="AI69" s="147"/>
      <c r="AJ69" s="143"/>
      <c r="AK69" s="144"/>
    </row>
    <row r="70" ht="15.75" customHeight="1">
      <c r="A70" s="164" t="s">
        <v>179</v>
      </c>
      <c r="B70" s="147"/>
      <c r="C70" s="127">
        <f>'Lista de precios'!C34</f>
        <v>3576.4125</v>
      </c>
      <c r="D70" s="128">
        <f t="shared" si="2"/>
        <v>0</v>
      </c>
      <c r="E70" s="147"/>
      <c r="F70" s="127">
        <f>'Lista de precios'!C34</f>
        <v>3576.4125</v>
      </c>
      <c r="G70" s="128">
        <f t="shared" si="3"/>
        <v>0</v>
      </c>
      <c r="H70" s="147"/>
      <c r="I70" s="127">
        <f>'Lista de precios'!E34</f>
        <v>3926.05</v>
      </c>
      <c r="J70" s="128">
        <f t="shared" si="4"/>
        <v>0</v>
      </c>
      <c r="K70" s="147"/>
      <c r="L70" s="127">
        <f t="shared" si="5"/>
        <v>3926.05</v>
      </c>
      <c r="M70" s="128">
        <f t="shared" si="6"/>
        <v>0</v>
      </c>
      <c r="N70" s="147"/>
      <c r="O70" s="127"/>
      <c r="P70" s="144"/>
      <c r="Q70" s="147"/>
      <c r="R70" s="143"/>
      <c r="S70" s="144"/>
      <c r="T70" s="147"/>
      <c r="U70" s="143"/>
      <c r="V70" s="144"/>
      <c r="W70" s="147"/>
      <c r="X70" s="143"/>
      <c r="Y70" s="144"/>
      <c r="Z70" s="147"/>
      <c r="AA70" s="143"/>
      <c r="AB70" s="144"/>
      <c r="AC70" s="147"/>
      <c r="AD70" s="143"/>
      <c r="AE70" s="144"/>
      <c r="AF70" s="147"/>
      <c r="AG70" s="143"/>
      <c r="AH70" s="144"/>
      <c r="AI70" s="147"/>
      <c r="AJ70" s="143"/>
      <c r="AK70" s="144"/>
    </row>
    <row r="71" ht="15.75" customHeight="1">
      <c r="A71" s="173" t="s">
        <v>127</v>
      </c>
      <c r="B71" s="174"/>
      <c r="C71" s="175"/>
      <c r="D71" s="319">
        <f>SUM(D43:D70)</f>
        <v>1231.05</v>
      </c>
      <c r="E71" s="177"/>
      <c r="F71" s="127"/>
      <c r="G71" s="320">
        <f>SUM(G43:G70)</f>
        <v>39043.3875</v>
      </c>
      <c r="H71" s="174"/>
      <c r="I71" s="175"/>
      <c r="J71" s="319">
        <f>SUM(J43:J70)</f>
        <v>98489.1</v>
      </c>
      <c r="K71" s="177"/>
      <c r="L71" s="178"/>
      <c r="M71" s="320">
        <f>SUM(M43:M70)</f>
        <v>34845.15</v>
      </c>
      <c r="N71" s="174"/>
      <c r="O71" s="127">
        <f>'Lista de precios'!G31</f>
        <v>0</v>
      </c>
      <c r="P71" s="319">
        <f>SUM(P43:P66)</f>
        <v>0</v>
      </c>
      <c r="Q71" s="177"/>
      <c r="R71" s="178"/>
      <c r="S71" s="320">
        <f>SUM(S43:S66)</f>
        <v>0</v>
      </c>
      <c r="T71" s="174"/>
      <c r="U71" s="175"/>
      <c r="V71" s="319">
        <f>SUM(V43:V66)</f>
        <v>0</v>
      </c>
      <c r="W71" s="177"/>
      <c r="X71" s="178"/>
      <c r="Y71" s="320">
        <f>SUM(Y43:Y66)</f>
        <v>0</v>
      </c>
      <c r="Z71" s="174"/>
      <c r="AA71" s="175"/>
      <c r="AB71" s="319">
        <f>SUM(AB43:AB66)</f>
        <v>0</v>
      </c>
      <c r="AC71" s="177"/>
      <c r="AD71" s="178"/>
      <c r="AE71" s="320">
        <f>SUM(AE43:AE66)</f>
        <v>0</v>
      </c>
      <c r="AF71" s="174"/>
      <c r="AG71" s="175"/>
      <c r="AH71" s="319">
        <f>SUM(AH43:AH66)</f>
        <v>0</v>
      </c>
      <c r="AI71" s="177"/>
      <c r="AJ71" s="178"/>
      <c r="AK71" s="320">
        <f>SUM(AK43:AK66)</f>
        <v>0</v>
      </c>
    </row>
    <row r="72" ht="15.75" customHeight="1">
      <c r="A72" s="181" t="s">
        <v>128</v>
      </c>
      <c r="B72" s="325">
        <f>D71+G71</f>
        <v>40274.4375</v>
      </c>
      <c r="C72" s="183"/>
      <c r="D72" s="183"/>
      <c r="E72" s="183"/>
      <c r="F72" s="183"/>
      <c r="G72" s="15"/>
      <c r="H72" s="325">
        <f>J71+M71</f>
        <v>133334.25</v>
      </c>
      <c r="I72" s="183"/>
      <c r="J72" s="183"/>
      <c r="K72" s="183"/>
      <c r="L72" s="183"/>
      <c r="M72" s="15"/>
      <c r="N72" s="325">
        <f>P71+S71</f>
        <v>0</v>
      </c>
      <c r="O72" s="183"/>
      <c r="P72" s="183"/>
      <c r="Q72" s="183"/>
      <c r="R72" s="183"/>
      <c r="S72" s="15"/>
      <c r="T72" s="325">
        <f>V71+Y71</f>
        <v>0</v>
      </c>
      <c r="U72" s="183"/>
      <c r="V72" s="183"/>
      <c r="W72" s="183"/>
      <c r="X72" s="183"/>
      <c r="Y72" s="15"/>
      <c r="Z72" s="325">
        <f>AB71+AE71</f>
        <v>0</v>
      </c>
      <c r="AA72" s="183"/>
      <c r="AB72" s="183"/>
      <c r="AC72" s="183"/>
      <c r="AD72" s="183"/>
      <c r="AE72" s="15"/>
      <c r="AF72" s="325">
        <f>AH71+AK71</f>
        <v>0</v>
      </c>
      <c r="AG72" s="183"/>
      <c r="AH72" s="183"/>
      <c r="AI72" s="183"/>
      <c r="AJ72" s="183"/>
      <c r="AK72" s="15"/>
    </row>
    <row r="73" ht="15.75" customHeight="1"/>
    <row r="74" ht="15.75" customHeight="1"/>
    <row r="75" ht="18.0" customHeight="1"/>
    <row r="76" ht="18.0" customHeight="1"/>
    <row r="77" ht="18.0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T40:V40"/>
    <mergeCell ref="B72:G72"/>
    <mergeCell ref="H72:M72"/>
    <mergeCell ref="N72:S72"/>
    <mergeCell ref="T72:Y72"/>
    <mergeCell ref="Z72:AE72"/>
    <mergeCell ref="AF72:AK72"/>
  </mergeCells>
  <conditionalFormatting sqref="A9:A10">
    <cfRule type="cellIs" dxfId="1" priority="1" operator="lessThan">
      <formula>0</formula>
    </cfRule>
  </conditionalFormatting>
  <conditionalFormatting sqref="A1:AK1019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2.43"/>
    <col customWidth="1" min="2" max="2" width="16.29"/>
    <col customWidth="1" min="3" max="3" width="16.43"/>
    <col customWidth="1" min="4" max="4" width="16.29"/>
    <col customWidth="1" min="5" max="5" width="13.29"/>
    <col customWidth="1" min="6" max="6" width="25.71"/>
    <col customWidth="1" min="9" max="9" width="30.0"/>
    <col customWidth="1" min="10" max="10" width="33.86"/>
  </cols>
  <sheetData>
    <row r="1">
      <c r="A1" s="53" t="s">
        <v>46</v>
      </c>
      <c r="B1" s="54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H1" s="46" t="s">
        <v>52</v>
      </c>
      <c r="I1" s="55" t="s">
        <v>53</v>
      </c>
      <c r="J1" s="56" t="s">
        <v>54</v>
      </c>
      <c r="K1" s="57"/>
      <c r="L1" s="57"/>
      <c r="M1" s="57"/>
      <c r="N1" s="57"/>
    </row>
    <row r="2">
      <c r="A2" s="58" t="s">
        <v>55</v>
      </c>
      <c r="B2" s="59">
        <v>3.0</v>
      </c>
      <c r="C2" s="59">
        <v>1.5384615384615385</v>
      </c>
      <c r="D2" s="59">
        <v>13.0</v>
      </c>
      <c r="E2" s="59">
        <v>16.0</v>
      </c>
      <c r="F2" s="59">
        <v>3.795966785290629</v>
      </c>
      <c r="H2" s="60">
        <v>344232.85</v>
      </c>
      <c r="I2" s="59">
        <f t="shared" ref="I2:I20" si="1">$H$2*F2/100</f>
        <v>13066.96465</v>
      </c>
      <c r="J2" s="61">
        <v>14589.398247725305</v>
      </c>
    </row>
    <row r="3">
      <c r="A3" s="62" t="s">
        <v>56</v>
      </c>
      <c r="B3" s="59">
        <v>4.0</v>
      </c>
      <c r="C3" s="59">
        <v>2.051282051282051</v>
      </c>
      <c r="D3" s="59">
        <v>18.0</v>
      </c>
      <c r="E3" s="59">
        <v>22.0</v>
      </c>
      <c r="F3" s="59">
        <v>5.2194543297746145</v>
      </c>
      <c r="I3" s="59">
        <f t="shared" si="1"/>
        <v>17967.07639</v>
      </c>
      <c r="J3" s="61">
        <v>21216.170102749675</v>
      </c>
    </row>
    <row r="4">
      <c r="A4" s="62" t="s">
        <v>57</v>
      </c>
      <c r="B4" s="59">
        <v>38.0</v>
      </c>
      <c r="C4" s="59">
        <v>19.487179487179485</v>
      </c>
      <c r="D4" s="59">
        <v>30.0</v>
      </c>
      <c r="E4" s="59">
        <v>68.0</v>
      </c>
      <c r="F4" s="59">
        <v>16.132858837485173</v>
      </c>
      <c r="I4" s="59">
        <f t="shared" si="1"/>
        <v>55534.59976</v>
      </c>
      <c r="J4" s="61">
        <v>10628.502042125354</v>
      </c>
    </row>
    <row r="5">
      <c r="A5" s="62" t="s">
        <v>58</v>
      </c>
      <c r="B5" s="59">
        <v>15.0</v>
      </c>
      <c r="C5" s="59">
        <v>7.6923076923076925</v>
      </c>
      <c r="D5" s="59">
        <v>14.0</v>
      </c>
      <c r="E5" s="59">
        <v>29.0</v>
      </c>
      <c r="F5" s="59">
        <v>6.880189798339265</v>
      </c>
      <c r="I5" s="59">
        <f t="shared" si="1"/>
        <v>23683.87343</v>
      </c>
      <c r="J5" s="61">
        <v>25690.40779007687</v>
      </c>
    </row>
    <row r="6">
      <c r="A6" s="62" t="s">
        <v>59</v>
      </c>
      <c r="C6" s="59">
        <v>0.0</v>
      </c>
      <c r="D6" s="59">
        <v>0.0</v>
      </c>
      <c r="E6" s="59">
        <v>0.0</v>
      </c>
      <c r="F6" s="59">
        <v>0.0</v>
      </c>
      <c r="I6" s="59">
        <f t="shared" si="1"/>
        <v>0</v>
      </c>
      <c r="J6" s="61">
        <v>0.0</v>
      </c>
    </row>
    <row r="7">
      <c r="A7" s="62" t="s">
        <v>60</v>
      </c>
      <c r="C7" s="59">
        <v>0.0</v>
      </c>
      <c r="D7" s="59">
        <v>0.0</v>
      </c>
      <c r="E7" s="59">
        <v>0.0</v>
      </c>
      <c r="F7" s="59">
        <v>0.0</v>
      </c>
      <c r="I7" s="59">
        <f t="shared" si="1"/>
        <v>0</v>
      </c>
      <c r="J7" s="61">
        <v>0.0</v>
      </c>
    </row>
    <row r="8">
      <c r="A8" s="62" t="s">
        <v>61</v>
      </c>
      <c r="C8" s="59">
        <v>0.0</v>
      </c>
      <c r="D8" s="59">
        <v>0.0</v>
      </c>
      <c r="E8" s="59">
        <v>0.0</v>
      </c>
      <c r="F8" s="59">
        <v>0.0</v>
      </c>
      <c r="I8" s="59">
        <f t="shared" si="1"/>
        <v>0</v>
      </c>
      <c r="J8" s="61">
        <v>2455.872315990545</v>
      </c>
    </row>
    <row r="9">
      <c r="A9" s="62" t="s">
        <v>62</v>
      </c>
      <c r="B9" s="59">
        <v>1.0</v>
      </c>
      <c r="C9" s="59">
        <v>0.5128205128205128</v>
      </c>
      <c r="D9" s="59">
        <v>6.5</v>
      </c>
      <c r="E9" s="59">
        <v>7.5</v>
      </c>
      <c r="F9" s="59">
        <v>1.7793594306049823</v>
      </c>
      <c r="I9" s="59">
        <f t="shared" si="1"/>
        <v>6125.13968</v>
      </c>
      <c r="J9" s="61">
        <v>36245.99200809323</v>
      </c>
    </row>
    <row r="10">
      <c r="A10" s="62" t="s">
        <v>63</v>
      </c>
      <c r="B10" s="59">
        <v>3.0</v>
      </c>
      <c r="C10" s="59">
        <v>1.5384615384615385</v>
      </c>
      <c r="D10" s="59">
        <v>8.0</v>
      </c>
      <c r="E10" s="59">
        <v>11.0</v>
      </c>
      <c r="F10" s="59">
        <v>2.6097271648873073</v>
      </c>
      <c r="I10" s="59">
        <f t="shared" si="1"/>
        <v>8983.538197</v>
      </c>
      <c r="J10" s="61">
        <v>16065.255007691123</v>
      </c>
    </row>
    <row r="11">
      <c r="A11" s="62" t="s">
        <v>64</v>
      </c>
      <c r="B11" s="59">
        <v>46.5</v>
      </c>
      <c r="C11" s="59">
        <v>23.846153846153847</v>
      </c>
      <c r="D11" s="59">
        <v>58.0</v>
      </c>
      <c r="E11" s="59">
        <v>104.5</v>
      </c>
      <c r="F11" s="59">
        <v>24.79240806642942</v>
      </c>
      <c r="I11" s="59">
        <f t="shared" si="1"/>
        <v>85343.61287</v>
      </c>
      <c r="J11" s="61">
        <v>77610.81526863707</v>
      </c>
    </row>
    <row r="12">
      <c r="A12" s="62" t="s">
        <v>65</v>
      </c>
      <c r="B12" s="59">
        <v>13.5</v>
      </c>
      <c r="C12" s="59">
        <v>6.923076923076923</v>
      </c>
      <c r="D12" s="59">
        <v>7.5</v>
      </c>
      <c r="E12" s="59">
        <v>21.0</v>
      </c>
      <c r="F12" s="59">
        <v>4.98220640569395</v>
      </c>
      <c r="I12" s="59">
        <f t="shared" si="1"/>
        <v>17150.3911</v>
      </c>
      <c r="J12" s="61">
        <v>28058.77871713663</v>
      </c>
    </row>
    <row r="13">
      <c r="A13" s="62" t="s">
        <v>66</v>
      </c>
      <c r="B13" s="59">
        <v>12.0</v>
      </c>
      <c r="C13" s="59">
        <v>6.153846153846154</v>
      </c>
      <c r="D13" s="59">
        <v>12.0</v>
      </c>
      <c r="E13" s="59">
        <v>24.0</v>
      </c>
      <c r="F13" s="59">
        <v>5.693950177935943</v>
      </c>
      <c r="I13" s="59">
        <f t="shared" si="1"/>
        <v>19600.44698</v>
      </c>
      <c r="J13" s="61">
        <v>30479.119710903844</v>
      </c>
    </row>
    <row r="14">
      <c r="A14" s="62" t="s">
        <v>67</v>
      </c>
      <c r="B14" s="59">
        <v>5.5</v>
      </c>
      <c r="C14" s="59">
        <v>2.8205128205128207</v>
      </c>
      <c r="D14" s="59">
        <v>1.5</v>
      </c>
      <c r="E14" s="59">
        <v>7.0</v>
      </c>
      <c r="F14" s="59">
        <v>1.66073546856465</v>
      </c>
      <c r="I14" s="59">
        <f t="shared" si="1"/>
        <v>5716.797034</v>
      </c>
      <c r="J14" s="61">
        <v>34510.54779429944</v>
      </c>
    </row>
    <row r="15">
      <c r="A15" s="62" t="s">
        <v>68</v>
      </c>
      <c r="C15" s="59">
        <v>0.0</v>
      </c>
      <c r="E15" s="59">
        <v>0.0</v>
      </c>
      <c r="F15" s="59">
        <v>0.0</v>
      </c>
      <c r="I15" s="59">
        <f t="shared" si="1"/>
        <v>0</v>
      </c>
      <c r="J15" s="61">
        <v>0.0</v>
      </c>
    </row>
    <row r="16">
      <c r="A16" s="62" t="s">
        <v>69</v>
      </c>
      <c r="B16" s="59">
        <v>30.0</v>
      </c>
      <c r="C16" s="59">
        <v>15.384615384615385</v>
      </c>
      <c r="D16" s="59">
        <v>49.0</v>
      </c>
      <c r="E16" s="59">
        <v>79.0</v>
      </c>
      <c r="F16" s="59">
        <v>18.74258600237248</v>
      </c>
      <c r="I16" s="59">
        <f t="shared" si="1"/>
        <v>64518.13796</v>
      </c>
      <c r="J16" s="61">
        <v>33381.779877092384</v>
      </c>
    </row>
    <row r="17">
      <c r="A17" s="62" t="s">
        <v>70</v>
      </c>
      <c r="C17" s="59">
        <v>0.0</v>
      </c>
      <c r="E17" s="59">
        <v>0.0</v>
      </c>
      <c r="F17" s="59">
        <v>0.0</v>
      </c>
      <c r="I17" s="59">
        <f t="shared" si="1"/>
        <v>0</v>
      </c>
      <c r="J17" s="61">
        <v>0.0</v>
      </c>
    </row>
    <row r="18">
      <c r="A18" s="62" t="s">
        <v>71</v>
      </c>
      <c r="B18" s="59">
        <v>10.5</v>
      </c>
      <c r="C18" s="59">
        <v>5.384615384615385</v>
      </c>
      <c r="D18" s="59">
        <v>5.0</v>
      </c>
      <c r="E18" s="59">
        <v>15.5</v>
      </c>
      <c r="F18" s="59">
        <v>3.6773428232502967</v>
      </c>
      <c r="I18" s="59">
        <f t="shared" si="1"/>
        <v>12658.622</v>
      </c>
      <c r="J18" s="61">
        <v>4220.483659427932</v>
      </c>
    </row>
    <row r="19">
      <c r="A19" s="63" t="s">
        <v>72</v>
      </c>
      <c r="C19" s="59">
        <v>0.0</v>
      </c>
      <c r="E19" s="59">
        <v>0.0</v>
      </c>
      <c r="F19" s="46">
        <v>0.0</v>
      </c>
      <c r="I19" s="59">
        <f t="shared" si="1"/>
        <v>0</v>
      </c>
      <c r="J19" s="61">
        <v>0.0</v>
      </c>
    </row>
    <row r="20">
      <c r="A20" s="62" t="s">
        <v>73</v>
      </c>
      <c r="B20" s="59">
        <v>13.0</v>
      </c>
      <c r="C20" s="59">
        <v>6.666666666666667</v>
      </c>
      <c r="D20" s="59">
        <v>4.0</v>
      </c>
      <c r="E20" s="59">
        <v>17.0</v>
      </c>
      <c r="F20" s="46">
        <v>4.033214709</v>
      </c>
      <c r="I20" s="59">
        <f t="shared" si="1"/>
        <v>13883.64994</v>
      </c>
      <c r="J20" s="61">
        <v>9079.727458050556</v>
      </c>
    </row>
    <row r="21">
      <c r="A21" s="64" t="s">
        <v>74</v>
      </c>
      <c r="B21" s="65">
        <v>195.0</v>
      </c>
      <c r="C21" s="65">
        <v>100.00000000000001</v>
      </c>
      <c r="D21" s="65">
        <v>226.5</v>
      </c>
      <c r="E21" s="65">
        <v>421.5</v>
      </c>
      <c r="F21" s="65">
        <f>SUM(F2:F20)</f>
        <v>100</v>
      </c>
      <c r="G21" s="65"/>
      <c r="H21" s="65"/>
      <c r="I21" s="65">
        <f t="shared" ref="I21:J21" si="2">SUM(I2:I20)</f>
        <v>344232.85</v>
      </c>
      <c r="J21" s="66">
        <f t="shared" si="2"/>
        <v>344232.85</v>
      </c>
    </row>
    <row r="22">
      <c r="A22" s="62"/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401" t="s">
        <v>70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ht="14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ht="14.25" customHeight="1">
      <c r="A4" s="353" t="s">
        <v>144</v>
      </c>
      <c r="B4" s="354" t="s">
        <v>10</v>
      </c>
      <c r="C4" s="104"/>
      <c r="D4" s="329"/>
      <c r="E4" s="474" t="s">
        <v>11</v>
      </c>
      <c r="F4" s="104"/>
      <c r="G4" s="105"/>
      <c r="H4" s="475" t="s">
        <v>12</v>
      </c>
      <c r="I4" s="104"/>
      <c r="J4" s="105"/>
      <c r="K4" s="475" t="s">
        <v>13</v>
      </c>
      <c r="L4" s="104"/>
      <c r="M4" s="105"/>
      <c r="N4" s="475" t="s">
        <v>206</v>
      </c>
      <c r="O4" s="104"/>
      <c r="P4" s="105"/>
      <c r="Q4" s="475" t="s">
        <v>15</v>
      </c>
      <c r="R4" s="104"/>
      <c r="S4" s="105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ht="14.25" customHeight="1">
      <c r="A5" s="255"/>
      <c r="B5" s="256" t="s">
        <v>145</v>
      </c>
      <c r="C5" s="356" t="s">
        <v>146</v>
      </c>
      <c r="D5" s="356" t="s">
        <v>147</v>
      </c>
      <c r="E5" s="256" t="s">
        <v>145</v>
      </c>
      <c r="F5" s="356" t="s">
        <v>146</v>
      </c>
      <c r="G5" s="358" t="s">
        <v>147</v>
      </c>
      <c r="H5" s="332" t="s">
        <v>145</v>
      </c>
      <c r="I5" s="356" t="s">
        <v>146</v>
      </c>
      <c r="J5" s="358" t="s">
        <v>147</v>
      </c>
      <c r="K5" s="332" t="s">
        <v>145</v>
      </c>
      <c r="L5" s="356" t="s">
        <v>146</v>
      </c>
      <c r="M5" s="358" t="s">
        <v>147</v>
      </c>
      <c r="N5" s="332" t="s">
        <v>145</v>
      </c>
      <c r="O5" s="356" t="s">
        <v>146</v>
      </c>
      <c r="P5" s="358" t="s">
        <v>147</v>
      </c>
      <c r="Q5" s="332" t="s">
        <v>145</v>
      </c>
      <c r="R5" s="356" t="s">
        <v>146</v>
      </c>
      <c r="S5" s="358" t="s">
        <v>147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ht="14.25" customHeight="1">
      <c r="A6" s="259"/>
      <c r="B6" s="260"/>
      <c r="C6" s="261"/>
      <c r="D6" s="261"/>
      <c r="E6" s="260"/>
      <c r="F6" s="261"/>
      <c r="G6" s="262"/>
      <c r="H6" s="186"/>
      <c r="I6" s="261"/>
      <c r="J6" s="262"/>
      <c r="K6" s="186"/>
      <c r="L6" s="261"/>
      <c r="M6" s="262"/>
      <c r="N6" s="186"/>
      <c r="O6" s="261"/>
      <c r="P6" s="262"/>
      <c r="Q6" s="186"/>
      <c r="R6" s="261"/>
      <c r="S6" s="26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ht="14.25" customHeight="1">
      <c r="A7" s="359" t="s">
        <v>148</v>
      </c>
      <c r="B7" s="264"/>
      <c r="C7" s="265"/>
      <c r="D7" s="284">
        <v>-69614.50340685963</v>
      </c>
      <c r="E7" s="267"/>
      <c r="F7" s="265"/>
      <c r="G7" s="268">
        <f>D15</f>
        <v>-112071.9668</v>
      </c>
      <c r="H7" s="334"/>
      <c r="I7" s="265"/>
      <c r="J7" s="402">
        <v>0.0</v>
      </c>
      <c r="K7" s="334"/>
      <c r="L7" s="265"/>
      <c r="M7" s="268" t="str">
        <f>J15</f>
        <v>#DIV/0!</v>
      </c>
      <c r="N7" s="334"/>
      <c r="O7" s="265"/>
      <c r="P7" s="268" t="str">
        <f>M15</f>
        <v>#DIV/0!</v>
      </c>
      <c r="Q7" s="334"/>
      <c r="R7" s="265"/>
      <c r="S7" s="268" t="str">
        <f>P15</f>
        <v>#DIV/0!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ht="14.25" customHeight="1">
      <c r="A8" s="361" t="s">
        <v>145</v>
      </c>
      <c r="B8" s="267">
        <f>C34</f>
        <v>0</v>
      </c>
      <c r="C8" s="271"/>
      <c r="D8" s="284"/>
      <c r="E8" s="267">
        <f>E34</f>
        <v>112071.97</v>
      </c>
      <c r="F8" s="271"/>
      <c r="G8" s="266"/>
      <c r="H8" s="334">
        <f>G34</f>
        <v>0</v>
      </c>
      <c r="I8" s="271"/>
      <c r="J8" s="266"/>
      <c r="K8" s="334">
        <f>I34</f>
        <v>0</v>
      </c>
      <c r="L8" s="271"/>
      <c r="M8" s="266"/>
      <c r="N8" s="334">
        <f>K34</f>
        <v>0</v>
      </c>
      <c r="O8" s="271"/>
      <c r="P8" s="266"/>
      <c r="Q8" s="334">
        <f>M34</f>
        <v>0</v>
      </c>
      <c r="R8" s="271"/>
      <c r="S8" s="266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ht="14.25" customHeight="1">
      <c r="A9" s="336" t="s">
        <v>182</v>
      </c>
      <c r="B9" s="273"/>
      <c r="C9" s="274"/>
      <c r="D9" s="433">
        <f>(D7+B8)/1032.5</f>
        <v>-67.42324785</v>
      </c>
      <c r="E9" s="273"/>
      <c r="F9" s="274"/>
      <c r="G9" s="275">
        <f>(G7+E8)/'Lista de precios'!C4</f>
        <v>0.0000029926069</v>
      </c>
      <c r="H9" s="338"/>
      <c r="I9" s="274"/>
      <c r="J9" s="275">
        <f>(J7+H8)/'Lista de precios'!E4</f>
        <v>0</v>
      </c>
      <c r="K9" s="338"/>
      <c r="L9" s="274"/>
      <c r="M9" s="275" t="str">
        <f>(M7+K8)/'Lista de precios'!G4</f>
        <v>#DIV/0!</v>
      </c>
      <c r="N9" s="338"/>
      <c r="O9" s="274"/>
      <c r="P9" s="275" t="str">
        <f>(P7+N8)/'Lista de precios'!I4</f>
        <v>#DIV/0!</v>
      </c>
      <c r="Q9" s="338"/>
      <c r="R9" s="274"/>
      <c r="S9" s="275" t="str">
        <f>(S7+Q8)/'Lista de precios'!K4</f>
        <v>#DIV/0!</v>
      </c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</row>
    <row r="10" ht="14.25" customHeight="1">
      <c r="A10" s="270" t="s">
        <v>151</v>
      </c>
      <c r="B10" s="277"/>
      <c r="C10" s="278"/>
      <c r="D10" s="434">
        <f>D9*'Lista de precios'!C4</f>
        <v>-71552.92178</v>
      </c>
      <c r="E10" s="277"/>
      <c r="F10" s="278"/>
      <c r="G10" s="279">
        <f>G9*'Lista de precios'!C4</f>
        <v>0.003175904072</v>
      </c>
      <c r="H10" s="341"/>
      <c r="I10" s="278"/>
      <c r="J10" s="279">
        <f>J9*'Lista de precios'!G4</f>
        <v>0</v>
      </c>
      <c r="K10" s="341"/>
      <c r="L10" s="278"/>
      <c r="M10" s="279" t="str">
        <f>M9*'Lista de precios'!I4</f>
        <v>#DIV/0!</v>
      </c>
      <c r="N10" s="341"/>
      <c r="O10" s="278"/>
      <c r="P10" s="279" t="str">
        <f>P9*'Lista de precios'!K4</f>
        <v>#DIV/0!</v>
      </c>
      <c r="Q10" s="341"/>
      <c r="R10" s="278"/>
      <c r="S10" s="279" t="str">
        <f>S9*'Lista de precios'!M4</f>
        <v>#DIV/0!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ht="14.25" customHeight="1">
      <c r="A11" s="359" t="s">
        <v>152</v>
      </c>
      <c r="B11" s="267"/>
      <c r="C11" s="281">
        <f>B73</f>
        <v>31158.3</v>
      </c>
      <c r="D11" s="284"/>
      <c r="E11" s="267"/>
      <c r="F11" s="281">
        <f>H73</f>
        <v>0</v>
      </c>
      <c r="G11" s="266"/>
      <c r="H11" s="334"/>
      <c r="I11" s="281">
        <f>N73</f>
        <v>0</v>
      </c>
      <c r="J11" s="266"/>
      <c r="K11" s="334"/>
      <c r="L11" s="281">
        <f>T73</f>
        <v>0</v>
      </c>
      <c r="M11" s="266"/>
      <c r="N11" s="334"/>
      <c r="O11" s="281">
        <f>Z73</f>
        <v>0</v>
      </c>
      <c r="P11" s="266"/>
      <c r="Q11" s="334"/>
      <c r="R11" s="281">
        <f>AF73</f>
        <v>0</v>
      </c>
      <c r="S11" s="26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ht="14.25" customHeight="1">
      <c r="A12" s="365" t="s">
        <v>153</v>
      </c>
      <c r="B12" s="267"/>
      <c r="C12" s="281">
        <f>CULTIVO!D63</f>
        <v>9360.745042</v>
      </c>
      <c r="D12" s="284"/>
      <c r="E12" s="267"/>
      <c r="F12" s="281">
        <f>CULTIVO!G63</f>
        <v>0</v>
      </c>
      <c r="G12" s="266"/>
      <c r="H12" s="334"/>
      <c r="I12" s="281" t="str">
        <f>CULTIVO!J63</f>
        <v>#DIV/0!</v>
      </c>
      <c r="J12" s="266"/>
      <c r="K12" s="334"/>
      <c r="L12" s="281" t="str">
        <f>CULTIVO!M63</f>
        <v>#DIV/0!</v>
      </c>
      <c r="M12" s="266"/>
      <c r="N12" s="334"/>
      <c r="O12" s="281">
        <f>CULTIVO!P63</f>
        <v>0</v>
      </c>
      <c r="P12" s="266"/>
      <c r="Q12" s="334"/>
      <c r="R12" s="281" t="str">
        <f>CULTIVO!S63</f>
        <v>#DIV/0!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ht="14.25" customHeight="1">
      <c r="A13" s="283" t="s">
        <v>154</v>
      </c>
      <c r="B13" s="267"/>
      <c r="C13" s="281">
        <f>CULTIVO!D88</f>
        <v>0</v>
      </c>
      <c r="D13" s="284"/>
      <c r="E13" s="267"/>
      <c r="F13" s="364">
        <v>0.0</v>
      </c>
      <c r="G13" s="266"/>
      <c r="H13" s="334"/>
      <c r="I13" s="281">
        <f>CULTIVO!J85</f>
        <v>0</v>
      </c>
      <c r="J13" s="266"/>
      <c r="K13" s="334"/>
      <c r="L13" s="281">
        <f>CULTIVO!M85</f>
        <v>0</v>
      </c>
      <c r="M13" s="266"/>
      <c r="N13" s="334"/>
      <c r="O13" s="281">
        <f>CULTIVO!P85</f>
        <v>0</v>
      </c>
      <c r="P13" s="266"/>
      <c r="Q13" s="334"/>
      <c r="R13" s="281">
        <f>CULTIVO!S85</f>
        <v>0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ht="14.25" customHeight="1">
      <c r="A14" s="286" t="s">
        <v>155</v>
      </c>
      <c r="B14" s="267"/>
      <c r="C14" s="265"/>
      <c r="D14" s="265"/>
      <c r="E14" s="267"/>
      <c r="F14" s="265"/>
      <c r="G14" s="367"/>
      <c r="H14" s="334"/>
      <c r="I14" s="265"/>
      <c r="J14" s="367"/>
      <c r="K14" s="334"/>
      <c r="L14" s="265"/>
      <c r="M14" s="344"/>
      <c r="N14" s="334"/>
      <c r="O14" s="287"/>
      <c r="P14" s="344"/>
      <c r="Q14" s="334"/>
      <c r="R14" s="287"/>
      <c r="S14" s="344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ht="14.25" customHeight="1">
      <c r="A15" s="359" t="s">
        <v>156</v>
      </c>
      <c r="B15" s="267"/>
      <c r="C15" s="265"/>
      <c r="D15" s="265">
        <f>D10-C11-C12-C13</f>
        <v>-112071.9668</v>
      </c>
      <c r="E15" s="267"/>
      <c r="F15" s="265"/>
      <c r="G15" s="367">
        <f>G10-F11-F12-F13</f>
        <v>0.003175904072</v>
      </c>
      <c r="H15" s="334"/>
      <c r="I15" s="265"/>
      <c r="J15" s="367" t="str">
        <f>J7+H8-I11-I12-I13</f>
        <v>#DIV/0!</v>
      </c>
      <c r="K15" s="334"/>
      <c r="L15" s="265"/>
      <c r="M15" s="344" t="str">
        <f>M10-L11-L12-L13</f>
        <v>#DIV/0!</v>
      </c>
      <c r="N15" s="334"/>
      <c r="O15" s="265"/>
      <c r="P15" s="344" t="str">
        <f>P10-O11-O12-O13-O14</f>
        <v>#DIV/0!</v>
      </c>
      <c r="Q15" s="334"/>
      <c r="R15" s="265"/>
      <c r="S15" s="344" t="str">
        <f>S10-R11-R12-R13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ht="14.25" customHeight="1">
      <c r="A16" s="359" t="s">
        <v>157</v>
      </c>
      <c r="B16" s="369"/>
      <c r="C16" s="370"/>
      <c r="D16" s="370">
        <f>D15/'Lista de precios'!C4</f>
        <v>-105.6037379</v>
      </c>
      <c r="E16" s="369"/>
      <c r="F16" s="370"/>
      <c r="G16" s="290">
        <f>G15/'Lista de precios'!E4</f>
        <v>0.000002726097916</v>
      </c>
      <c r="H16" s="372"/>
      <c r="I16" s="370"/>
      <c r="J16" s="290" t="str">
        <f>J15/'Lista de precios'!G4</f>
        <v>#DIV/0!</v>
      </c>
      <c r="K16" s="372"/>
      <c r="L16" s="370"/>
      <c r="M16" s="290" t="str">
        <f>M15/'Lista de precios'!I4</f>
        <v>#DIV/0!</v>
      </c>
      <c r="N16" s="372"/>
      <c r="O16" s="370"/>
      <c r="P16" s="290" t="str">
        <f>P15/'Lista de precios'!K4</f>
        <v>#DIV/0!</v>
      </c>
      <c r="Q16" s="372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ht="26.25" customHeight="1">
      <c r="A20" s="373" t="s">
        <v>158</v>
      </c>
      <c r="B20" s="292"/>
      <c r="C20" s="293"/>
      <c r="D20" s="374"/>
      <c r="E20" s="374"/>
      <c r="F20" s="374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ht="27.75" customHeight="1">
      <c r="A21" s="375" t="s">
        <v>159</v>
      </c>
      <c r="B21" s="375" t="s">
        <v>160</v>
      </c>
      <c r="C21" s="376" t="s">
        <v>161</v>
      </c>
      <c r="D21" s="377" t="s">
        <v>162</v>
      </c>
      <c r="E21" s="377" t="s">
        <v>163</v>
      </c>
      <c r="F21" s="377" t="s">
        <v>164</v>
      </c>
      <c r="G21" s="377" t="s">
        <v>165</v>
      </c>
      <c r="H21" s="377" t="s">
        <v>166</v>
      </c>
      <c r="I21" s="377" t="s">
        <v>167</v>
      </c>
      <c r="J21" s="377" t="s">
        <v>168</v>
      </c>
      <c r="K21" s="377" t="s">
        <v>169</v>
      </c>
      <c r="L21" s="377" t="s">
        <v>170</v>
      </c>
      <c r="M21" s="377" t="s">
        <v>171</v>
      </c>
      <c r="N21" s="377" t="s">
        <v>172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151" t="s">
        <v>195</v>
      </c>
      <c r="B22" s="151" t="s">
        <v>207</v>
      </c>
      <c r="C22" s="2"/>
      <c r="D22" s="78"/>
      <c r="E22" s="78"/>
      <c r="F22" s="297">
        <v>112071.97</v>
      </c>
      <c r="G22" s="78"/>
      <c r="H22" s="297"/>
      <c r="I22" s="78"/>
      <c r="J22" s="78"/>
      <c r="K22" s="78"/>
      <c r="L22" s="78"/>
      <c r="M22" s="78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379" t="s">
        <v>177</v>
      </c>
      <c r="B33" s="15"/>
      <c r="C33" s="380">
        <f t="shared" ref="C33:N33" si="1">SUM(C22:C32)</f>
        <v>0</v>
      </c>
      <c r="D33" s="380">
        <f t="shared" si="1"/>
        <v>0</v>
      </c>
      <c r="E33" s="380">
        <f t="shared" si="1"/>
        <v>0</v>
      </c>
      <c r="F33" s="380">
        <f t="shared" si="1"/>
        <v>112071.97</v>
      </c>
      <c r="G33" s="380">
        <f t="shared" si="1"/>
        <v>0</v>
      </c>
      <c r="H33" s="380">
        <f t="shared" si="1"/>
        <v>0</v>
      </c>
      <c r="I33" s="380">
        <f t="shared" si="1"/>
        <v>0</v>
      </c>
      <c r="J33" s="380">
        <f t="shared" si="1"/>
        <v>0</v>
      </c>
      <c r="K33" s="380">
        <f t="shared" si="1"/>
        <v>0</v>
      </c>
      <c r="L33" s="380">
        <f t="shared" si="1"/>
        <v>0</v>
      </c>
      <c r="M33" s="380">
        <f t="shared" si="1"/>
        <v>0</v>
      </c>
      <c r="N33" s="380">
        <f t="shared" si="1"/>
        <v>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381" t="s">
        <v>178</v>
      </c>
      <c r="B34" s="15"/>
      <c r="C34" s="381">
        <f>C33+D33</f>
        <v>0</v>
      </c>
      <c r="D34" s="15"/>
      <c r="E34" s="381">
        <f>E33+F33</f>
        <v>112071.97</v>
      </c>
      <c r="F34" s="15"/>
      <c r="G34" s="381">
        <f>G33+H33</f>
        <v>0</v>
      </c>
      <c r="H34" s="15"/>
      <c r="I34" s="381">
        <f>I33+J33</f>
        <v>0</v>
      </c>
      <c r="J34" s="15"/>
      <c r="K34" s="381">
        <f>K33+L33</f>
        <v>0</v>
      </c>
      <c r="L34" s="15"/>
      <c r="M34" s="381">
        <f>M33+N33</f>
        <v>0</v>
      </c>
      <c r="N34" s="15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15.75" customHeight="1">
      <c r="A40" s="382" t="s">
        <v>97</v>
      </c>
      <c r="B40" s="2"/>
      <c r="C40" s="2"/>
      <c r="D40" s="374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ht="15.75" customHeight="1">
      <c r="A41" s="383"/>
      <c r="B41" s="476" t="s">
        <v>98</v>
      </c>
      <c r="C41" s="477"/>
      <c r="D41" s="478"/>
      <c r="E41" s="476" t="s">
        <v>99</v>
      </c>
      <c r="F41" s="477"/>
      <c r="G41" s="478"/>
      <c r="H41" s="479" t="s">
        <v>100</v>
      </c>
      <c r="I41" s="101"/>
      <c r="J41" s="102"/>
      <c r="K41" s="479" t="s">
        <v>101</v>
      </c>
      <c r="L41" s="101"/>
      <c r="M41" s="102"/>
      <c r="N41" s="479" t="s">
        <v>102</v>
      </c>
      <c r="O41" s="101"/>
      <c r="P41" s="102"/>
      <c r="Q41" s="479" t="s">
        <v>103</v>
      </c>
      <c r="R41" s="101"/>
      <c r="S41" s="102"/>
      <c r="T41" s="479" t="s">
        <v>104</v>
      </c>
      <c r="U41" s="101"/>
      <c r="V41" s="102"/>
      <c r="W41" s="479" t="s">
        <v>105</v>
      </c>
      <c r="X41" s="101"/>
      <c r="Y41" s="102"/>
      <c r="Z41" s="479" t="s">
        <v>106</v>
      </c>
      <c r="AA41" s="101"/>
      <c r="AB41" s="102"/>
      <c r="AC41" s="479" t="s">
        <v>107</v>
      </c>
      <c r="AD41" s="101"/>
      <c r="AE41" s="102"/>
      <c r="AF41" s="479" t="s">
        <v>108</v>
      </c>
      <c r="AG41" s="101"/>
      <c r="AH41" s="102"/>
      <c r="AI41" s="479" t="s">
        <v>109</v>
      </c>
      <c r="AJ41" s="101"/>
      <c r="AK41" s="102"/>
    </row>
    <row r="42" ht="15.75" customHeight="1">
      <c r="A42" s="385" t="s">
        <v>110</v>
      </c>
      <c r="B42" s="480" t="s">
        <v>111</v>
      </c>
      <c r="C42" s="480" t="s">
        <v>112</v>
      </c>
      <c r="D42" s="480" t="s">
        <v>113</v>
      </c>
      <c r="E42" s="480" t="s">
        <v>111</v>
      </c>
      <c r="F42" s="480" t="s">
        <v>112</v>
      </c>
      <c r="G42" s="480" t="s">
        <v>113</v>
      </c>
      <c r="H42" s="386" t="s">
        <v>111</v>
      </c>
      <c r="I42" s="387" t="s">
        <v>112</v>
      </c>
      <c r="J42" s="387" t="s">
        <v>113</v>
      </c>
      <c r="K42" s="386" t="s">
        <v>111</v>
      </c>
      <c r="L42" s="387" t="s">
        <v>112</v>
      </c>
      <c r="M42" s="387" t="s">
        <v>113</v>
      </c>
      <c r="N42" s="386" t="s">
        <v>111</v>
      </c>
      <c r="O42" s="387" t="s">
        <v>112</v>
      </c>
      <c r="P42" s="387" t="s">
        <v>113</v>
      </c>
      <c r="Q42" s="386" t="s">
        <v>111</v>
      </c>
      <c r="R42" s="387" t="s">
        <v>112</v>
      </c>
      <c r="S42" s="387" t="s">
        <v>113</v>
      </c>
      <c r="T42" s="386" t="s">
        <v>111</v>
      </c>
      <c r="U42" s="387" t="s">
        <v>112</v>
      </c>
      <c r="V42" s="387" t="s">
        <v>113</v>
      </c>
      <c r="W42" s="386" t="s">
        <v>111</v>
      </c>
      <c r="X42" s="387" t="s">
        <v>112</v>
      </c>
      <c r="Y42" s="387" t="s">
        <v>113</v>
      </c>
      <c r="Z42" s="386" t="s">
        <v>111</v>
      </c>
      <c r="AA42" s="387" t="s">
        <v>112</v>
      </c>
      <c r="AB42" s="387" t="s">
        <v>113</v>
      </c>
      <c r="AC42" s="386" t="s">
        <v>111</v>
      </c>
      <c r="AD42" s="387" t="s">
        <v>112</v>
      </c>
      <c r="AE42" s="387" t="s">
        <v>113</v>
      </c>
      <c r="AF42" s="386" t="s">
        <v>111</v>
      </c>
      <c r="AG42" s="387" t="s">
        <v>112</v>
      </c>
      <c r="AH42" s="387" t="s">
        <v>113</v>
      </c>
      <c r="AI42" s="386" t="s">
        <v>111</v>
      </c>
      <c r="AJ42" s="387" t="s">
        <v>112</v>
      </c>
      <c r="AK42" s="387" t="s">
        <v>113</v>
      </c>
    </row>
    <row r="43" ht="15.75" customHeight="1">
      <c r="A43" s="385"/>
      <c r="B43" s="481"/>
      <c r="C43" s="482"/>
      <c r="D43" s="483"/>
      <c r="E43" s="484"/>
      <c r="F43" s="485"/>
      <c r="G43" s="484"/>
      <c r="H43" s="388"/>
      <c r="I43" s="117"/>
      <c r="J43" s="389"/>
      <c r="K43" s="281"/>
      <c r="L43" s="120"/>
      <c r="M43" s="278"/>
      <c r="N43" s="388"/>
      <c r="O43" s="117"/>
      <c r="P43" s="389"/>
      <c r="Q43" s="281"/>
      <c r="R43" s="120"/>
      <c r="S43" s="278"/>
      <c r="T43" s="388"/>
      <c r="U43" s="117"/>
      <c r="V43" s="389"/>
      <c r="W43" s="281"/>
      <c r="X43" s="120"/>
      <c r="Y43" s="278"/>
      <c r="Z43" s="388"/>
      <c r="AA43" s="117"/>
      <c r="AB43" s="389"/>
      <c r="AC43" s="281"/>
      <c r="AD43" s="120"/>
      <c r="AE43" s="278"/>
      <c r="AF43" s="388"/>
      <c r="AG43" s="117"/>
      <c r="AH43" s="389"/>
      <c r="AI43" s="281"/>
      <c r="AJ43" s="120"/>
      <c r="AK43" s="278"/>
    </row>
    <row r="44" ht="15.75" customHeight="1">
      <c r="A44" s="390" t="s">
        <v>18</v>
      </c>
      <c r="B44" s="486"/>
      <c r="C44" s="487">
        <f>'Lista de precios'!C7</f>
        <v>1114.3125</v>
      </c>
      <c r="D44" s="488">
        <f t="shared" ref="D44:D71" si="2">C44*B44</f>
        <v>0</v>
      </c>
      <c r="E44" s="489"/>
      <c r="F44" s="487">
        <f t="shared" ref="F44:F71" si="3">C44</f>
        <v>1114.3125</v>
      </c>
      <c r="G44" s="488">
        <f t="shared" ref="G44:G71" si="4">F44*E44</f>
        <v>0</v>
      </c>
      <c r="H44" s="391"/>
      <c r="I44" s="127">
        <f>'Lista de precios'!E7</f>
        <v>1223.25</v>
      </c>
      <c r="J44" s="128">
        <f t="shared" ref="J44:J71" si="5">H44*I44</f>
        <v>0</v>
      </c>
      <c r="K44" s="391"/>
      <c r="L44" s="127">
        <v>1223.25</v>
      </c>
      <c r="M44" s="128">
        <f t="shared" ref="M44:M71" si="6">L44*K44</f>
        <v>0</v>
      </c>
      <c r="N44" s="391"/>
      <c r="O44" s="127">
        <f>'Lista de precios'!G7</f>
        <v>0</v>
      </c>
      <c r="P44" s="128">
        <f t="shared" ref="P44:P67" si="7">N44*O44</f>
        <v>0</v>
      </c>
      <c r="Q44" s="391"/>
      <c r="R44" s="127">
        <f t="shared" ref="R44:R67" si="8">O44</f>
        <v>0</v>
      </c>
      <c r="S44" s="128">
        <f t="shared" ref="S44:S67" si="9">R44*Q44</f>
        <v>0</v>
      </c>
      <c r="T44" s="391"/>
      <c r="U44" s="127">
        <f>'Lista de precios'!I7</f>
        <v>0</v>
      </c>
      <c r="V44" s="128">
        <f t="shared" ref="V44:V67" si="10">T44*U44</f>
        <v>0</v>
      </c>
      <c r="W44" s="391"/>
      <c r="X44" s="127">
        <f t="shared" ref="X44:X67" si="11">U44</f>
        <v>0</v>
      </c>
      <c r="Y44" s="128">
        <f t="shared" ref="Y44:Y67" si="12">X44*W44</f>
        <v>0</v>
      </c>
      <c r="Z44" s="391"/>
      <c r="AA44" s="127">
        <f>'Lista de precios'!K7</f>
        <v>0</v>
      </c>
      <c r="AB44" s="128">
        <f t="shared" ref="AB44:AB67" si="13">Z44*AA44</f>
        <v>0</v>
      </c>
      <c r="AC44" s="391"/>
      <c r="AD44" s="127">
        <f t="shared" ref="AD44:AD67" si="14">AA44</f>
        <v>0</v>
      </c>
      <c r="AE44" s="128">
        <f t="shared" ref="AE44:AE67" si="15">AD44*AC44</f>
        <v>0</v>
      </c>
      <c r="AF44" s="391"/>
      <c r="AG44" s="127" t="str">
        <f>'Lista de precios'!Q7</f>
        <v/>
      </c>
      <c r="AH44" s="128">
        <f t="shared" ref="AH44:AH67" si="16">AF44*AG44</f>
        <v>0</v>
      </c>
      <c r="AI44" s="391"/>
      <c r="AJ44" s="127" t="str">
        <f t="shared" ref="AJ44:AJ67" si="17">AG44</f>
        <v/>
      </c>
      <c r="AK44" s="128">
        <f t="shared" ref="AK44:AK67" si="18">AJ44*AI44</f>
        <v>0</v>
      </c>
    </row>
    <row r="45" ht="15.75" customHeight="1">
      <c r="A45" s="390" t="s">
        <v>19</v>
      </c>
      <c r="B45" s="486"/>
      <c r="C45" s="487">
        <f>'Lista de precios'!C8</f>
        <v>1231.05</v>
      </c>
      <c r="D45" s="488">
        <f t="shared" si="2"/>
        <v>0</v>
      </c>
      <c r="E45" s="489"/>
      <c r="F45" s="487">
        <f t="shared" si="3"/>
        <v>1231.05</v>
      </c>
      <c r="G45" s="488">
        <f t="shared" si="4"/>
        <v>0</v>
      </c>
      <c r="H45" s="391"/>
      <c r="I45" s="127">
        <f>'Lista de precios'!E8</f>
        <v>1351.4</v>
      </c>
      <c r="J45" s="128">
        <f t="shared" si="5"/>
        <v>0</v>
      </c>
      <c r="K45" s="391"/>
      <c r="L45" s="127">
        <v>1351.3999999999999</v>
      </c>
      <c r="M45" s="128">
        <f t="shared" si="6"/>
        <v>0</v>
      </c>
      <c r="N45" s="391"/>
      <c r="O45" s="127">
        <f>'Lista de precios'!G8</f>
        <v>0</v>
      </c>
      <c r="P45" s="128">
        <f t="shared" si="7"/>
        <v>0</v>
      </c>
      <c r="Q45" s="391"/>
      <c r="R45" s="127">
        <f t="shared" si="8"/>
        <v>0</v>
      </c>
      <c r="S45" s="128">
        <f t="shared" si="9"/>
        <v>0</v>
      </c>
      <c r="T45" s="391"/>
      <c r="U45" s="127">
        <f>'Lista de precios'!I8</f>
        <v>0</v>
      </c>
      <c r="V45" s="128">
        <f t="shared" si="10"/>
        <v>0</v>
      </c>
      <c r="W45" s="391"/>
      <c r="X45" s="127">
        <f t="shared" si="11"/>
        <v>0</v>
      </c>
      <c r="Y45" s="128">
        <f t="shared" si="12"/>
        <v>0</v>
      </c>
      <c r="Z45" s="391"/>
      <c r="AA45" s="127">
        <f>'Lista de precios'!K8</f>
        <v>0</v>
      </c>
      <c r="AB45" s="128">
        <f t="shared" si="13"/>
        <v>0</v>
      </c>
      <c r="AC45" s="391"/>
      <c r="AD45" s="127">
        <f t="shared" si="14"/>
        <v>0</v>
      </c>
      <c r="AE45" s="128">
        <f t="shared" si="15"/>
        <v>0</v>
      </c>
      <c r="AF45" s="391"/>
      <c r="AG45" s="127" t="str">
        <f>'Lista de precios'!Q8</f>
        <v/>
      </c>
      <c r="AH45" s="128">
        <f t="shared" si="16"/>
        <v>0</v>
      </c>
      <c r="AI45" s="391"/>
      <c r="AJ45" s="127" t="str">
        <f t="shared" si="17"/>
        <v/>
      </c>
      <c r="AK45" s="128">
        <f t="shared" si="18"/>
        <v>0</v>
      </c>
    </row>
    <row r="46" ht="15.75" customHeight="1">
      <c r="A46" s="390" t="s">
        <v>20</v>
      </c>
      <c r="B46" s="486"/>
      <c r="C46" s="487">
        <f>'Lista de precios'!C9</f>
        <v>1273.5</v>
      </c>
      <c r="D46" s="488">
        <f t="shared" si="2"/>
        <v>0</v>
      </c>
      <c r="E46" s="490">
        <v>2.0</v>
      </c>
      <c r="F46" s="487">
        <f t="shared" si="3"/>
        <v>1273.5</v>
      </c>
      <c r="G46" s="488">
        <f t="shared" si="4"/>
        <v>2547</v>
      </c>
      <c r="H46" s="391"/>
      <c r="I46" s="127">
        <f>'Lista de precios'!E9</f>
        <v>1398</v>
      </c>
      <c r="J46" s="128">
        <f t="shared" si="5"/>
        <v>0</v>
      </c>
      <c r="K46" s="391"/>
      <c r="L46" s="127">
        <v>1398.0</v>
      </c>
      <c r="M46" s="128">
        <f t="shared" si="6"/>
        <v>0</v>
      </c>
      <c r="N46" s="391"/>
      <c r="O46" s="127">
        <f>'Lista de precios'!G9</f>
        <v>0</v>
      </c>
      <c r="P46" s="128">
        <f t="shared" si="7"/>
        <v>0</v>
      </c>
      <c r="Q46" s="391"/>
      <c r="R46" s="127">
        <f t="shared" si="8"/>
        <v>0</v>
      </c>
      <c r="S46" s="128">
        <f t="shared" si="9"/>
        <v>0</v>
      </c>
      <c r="T46" s="392"/>
      <c r="U46" s="127">
        <f>'Lista de precios'!I9</f>
        <v>0</v>
      </c>
      <c r="V46" s="128">
        <f t="shared" si="10"/>
        <v>0</v>
      </c>
      <c r="W46" s="391"/>
      <c r="X46" s="127">
        <f t="shared" si="11"/>
        <v>0</v>
      </c>
      <c r="Y46" s="128">
        <f t="shared" si="12"/>
        <v>0</v>
      </c>
      <c r="Z46" s="391"/>
      <c r="AA46" s="127">
        <f>'Lista de precios'!K9</f>
        <v>0</v>
      </c>
      <c r="AB46" s="128">
        <f t="shared" si="13"/>
        <v>0</v>
      </c>
      <c r="AC46" s="392"/>
      <c r="AD46" s="127">
        <f t="shared" si="14"/>
        <v>0</v>
      </c>
      <c r="AE46" s="128">
        <f t="shared" si="15"/>
        <v>0</v>
      </c>
      <c r="AF46" s="391"/>
      <c r="AG46" s="127" t="str">
        <f>'Lista de precios'!Q9</f>
        <v/>
      </c>
      <c r="AH46" s="128">
        <f t="shared" si="16"/>
        <v>0</v>
      </c>
      <c r="AI46" s="392"/>
      <c r="AJ46" s="127" t="str">
        <f t="shared" si="17"/>
        <v/>
      </c>
      <c r="AK46" s="128">
        <f t="shared" si="18"/>
        <v>0</v>
      </c>
    </row>
    <row r="47" ht="15.75" customHeight="1">
      <c r="A47" s="390" t="s">
        <v>21</v>
      </c>
      <c r="B47" s="486"/>
      <c r="C47" s="487">
        <f>'Lista de precios'!C10</f>
        <v>4775.625</v>
      </c>
      <c r="D47" s="488">
        <f t="shared" si="2"/>
        <v>0</v>
      </c>
      <c r="E47" s="489"/>
      <c r="F47" s="487">
        <f t="shared" si="3"/>
        <v>4775.625</v>
      </c>
      <c r="G47" s="488">
        <f t="shared" si="4"/>
        <v>0</v>
      </c>
      <c r="H47" s="391"/>
      <c r="I47" s="127">
        <f>'Lista de precios'!E10</f>
        <v>5242.5</v>
      </c>
      <c r="J47" s="128">
        <f t="shared" si="5"/>
        <v>0</v>
      </c>
      <c r="K47" s="391"/>
      <c r="L47" s="127">
        <v>5242.5</v>
      </c>
      <c r="M47" s="128">
        <f t="shared" si="6"/>
        <v>0</v>
      </c>
      <c r="N47" s="391"/>
      <c r="O47" s="127">
        <f>'Lista de precios'!G10</f>
        <v>0</v>
      </c>
      <c r="P47" s="128">
        <f t="shared" si="7"/>
        <v>0</v>
      </c>
      <c r="Q47" s="391"/>
      <c r="R47" s="127">
        <f t="shared" si="8"/>
        <v>0</v>
      </c>
      <c r="S47" s="128">
        <f t="shared" si="9"/>
        <v>0</v>
      </c>
      <c r="T47" s="391"/>
      <c r="U47" s="127">
        <f>'Lista de precios'!I10</f>
        <v>0</v>
      </c>
      <c r="V47" s="128">
        <f t="shared" si="10"/>
        <v>0</v>
      </c>
      <c r="W47" s="391"/>
      <c r="X47" s="127">
        <f t="shared" si="11"/>
        <v>0</v>
      </c>
      <c r="Y47" s="128">
        <f t="shared" si="12"/>
        <v>0</v>
      </c>
      <c r="Z47" s="391"/>
      <c r="AA47" s="127">
        <f>'Lista de precios'!K10</f>
        <v>0</v>
      </c>
      <c r="AB47" s="128">
        <f t="shared" si="13"/>
        <v>0</v>
      </c>
      <c r="AC47" s="391"/>
      <c r="AD47" s="127">
        <f t="shared" si="14"/>
        <v>0</v>
      </c>
      <c r="AE47" s="128">
        <f t="shared" si="15"/>
        <v>0</v>
      </c>
      <c r="AF47" s="391"/>
      <c r="AG47" s="127" t="str">
        <f>'Lista de precios'!Q10</f>
        <v/>
      </c>
      <c r="AH47" s="128">
        <f t="shared" si="16"/>
        <v>0</v>
      </c>
      <c r="AI47" s="391"/>
      <c r="AJ47" s="127" t="str">
        <f t="shared" si="17"/>
        <v/>
      </c>
      <c r="AK47" s="128">
        <f t="shared" si="18"/>
        <v>0</v>
      </c>
    </row>
    <row r="48" ht="15.75" customHeight="1">
      <c r="A48" s="390" t="s">
        <v>22</v>
      </c>
      <c r="B48" s="486"/>
      <c r="C48" s="487">
        <f>'Lista de precios'!C11</f>
        <v>4775.625</v>
      </c>
      <c r="D48" s="488">
        <f t="shared" si="2"/>
        <v>0</v>
      </c>
      <c r="E48" s="491"/>
      <c r="F48" s="487">
        <f t="shared" si="3"/>
        <v>4775.625</v>
      </c>
      <c r="G48" s="488">
        <f t="shared" si="4"/>
        <v>0</v>
      </c>
      <c r="H48" s="391"/>
      <c r="I48" s="127">
        <f>'Lista de precios'!E11</f>
        <v>5242.5</v>
      </c>
      <c r="J48" s="137">
        <f t="shared" si="5"/>
        <v>0</v>
      </c>
      <c r="K48" s="391"/>
      <c r="L48" s="127">
        <v>5242.5</v>
      </c>
      <c r="M48" s="128">
        <f t="shared" si="6"/>
        <v>0</v>
      </c>
      <c r="N48" s="391"/>
      <c r="O48" s="127">
        <f>'Lista de precios'!G11</f>
        <v>0</v>
      </c>
      <c r="P48" s="137">
        <f t="shared" si="7"/>
        <v>0</v>
      </c>
      <c r="Q48" s="391"/>
      <c r="R48" s="127">
        <f t="shared" si="8"/>
        <v>0</v>
      </c>
      <c r="S48" s="128">
        <f t="shared" si="9"/>
        <v>0</v>
      </c>
      <c r="T48" s="391"/>
      <c r="U48" s="127">
        <f>'Lista de precios'!I11</f>
        <v>0</v>
      </c>
      <c r="V48" s="137">
        <f t="shared" si="10"/>
        <v>0</v>
      </c>
      <c r="W48" s="391"/>
      <c r="X48" s="127">
        <f t="shared" si="11"/>
        <v>0</v>
      </c>
      <c r="Y48" s="128">
        <f t="shared" si="12"/>
        <v>0</v>
      </c>
      <c r="Z48" s="391"/>
      <c r="AA48" s="127">
        <f>'Lista de precios'!K11</f>
        <v>0</v>
      </c>
      <c r="AB48" s="137">
        <f t="shared" si="13"/>
        <v>0</v>
      </c>
      <c r="AC48" s="391"/>
      <c r="AD48" s="127">
        <f t="shared" si="14"/>
        <v>0</v>
      </c>
      <c r="AE48" s="128">
        <f t="shared" si="15"/>
        <v>0</v>
      </c>
      <c r="AF48" s="391"/>
      <c r="AG48" s="127" t="str">
        <f>'Lista de precios'!Q11</f>
        <v/>
      </c>
      <c r="AH48" s="137">
        <f t="shared" si="16"/>
        <v>0</v>
      </c>
      <c r="AI48" s="391"/>
      <c r="AJ48" s="127" t="str">
        <f t="shared" si="17"/>
        <v/>
      </c>
      <c r="AK48" s="128">
        <f t="shared" si="18"/>
        <v>0</v>
      </c>
    </row>
    <row r="49" ht="15.75" customHeight="1">
      <c r="A49" s="390" t="s">
        <v>23</v>
      </c>
      <c r="B49" s="486"/>
      <c r="C49" s="487">
        <f>'Lista de precios'!C12</f>
        <v>4987.875</v>
      </c>
      <c r="D49" s="488">
        <f t="shared" si="2"/>
        <v>0</v>
      </c>
      <c r="E49" s="486"/>
      <c r="F49" s="487">
        <f t="shared" si="3"/>
        <v>4987.875</v>
      </c>
      <c r="G49" s="488">
        <f t="shared" si="4"/>
        <v>0</v>
      </c>
      <c r="H49" s="391"/>
      <c r="I49" s="127">
        <f>'Lista de precios'!E12</f>
        <v>5475.5</v>
      </c>
      <c r="J49" s="137">
        <f t="shared" si="5"/>
        <v>0</v>
      </c>
      <c r="K49" s="391"/>
      <c r="L49" s="127">
        <v>5475.5</v>
      </c>
      <c r="M49" s="128">
        <f t="shared" si="6"/>
        <v>0</v>
      </c>
      <c r="N49" s="391"/>
      <c r="O49" s="127">
        <f>'Lista de precios'!G12</f>
        <v>0</v>
      </c>
      <c r="P49" s="137">
        <f t="shared" si="7"/>
        <v>0</v>
      </c>
      <c r="Q49" s="391"/>
      <c r="R49" s="127">
        <f t="shared" si="8"/>
        <v>0</v>
      </c>
      <c r="S49" s="128">
        <f t="shared" si="9"/>
        <v>0</v>
      </c>
      <c r="T49" s="391"/>
      <c r="U49" s="127">
        <f>'Lista de precios'!I12</f>
        <v>0</v>
      </c>
      <c r="V49" s="137">
        <f t="shared" si="10"/>
        <v>0</v>
      </c>
      <c r="W49" s="391"/>
      <c r="X49" s="127">
        <f t="shared" si="11"/>
        <v>0</v>
      </c>
      <c r="Y49" s="128">
        <f t="shared" si="12"/>
        <v>0</v>
      </c>
      <c r="Z49" s="391"/>
      <c r="AA49" s="127">
        <f>'Lista de precios'!K12</f>
        <v>0</v>
      </c>
      <c r="AB49" s="137">
        <f t="shared" si="13"/>
        <v>0</v>
      </c>
      <c r="AC49" s="392"/>
      <c r="AD49" s="127">
        <f t="shared" si="14"/>
        <v>0</v>
      </c>
      <c r="AE49" s="128">
        <f t="shared" si="15"/>
        <v>0</v>
      </c>
      <c r="AF49" s="391"/>
      <c r="AG49" s="127" t="str">
        <f>'Lista de precios'!Q12</f>
        <v/>
      </c>
      <c r="AH49" s="137">
        <f t="shared" si="16"/>
        <v>0</v>
      </c>
      <c r="AI49" s="392"/>
      <c r="AJ49" s="127" t="str">
        <f t="shared" si="17"/>
        <v/>
      </c>
      <c r="AK49" s="128">
        <f t="shared" si="18"/>
        <v>0</v>
      </c>
    </row>
    <row r="50" ht="15.75" customHeight="1">
      <c r="A50" s="390" t="s">
        <v>24</v>
      </c>
      <c r="B50" s="486"/>
      <c r="C50" s="487">
        <f>'Lista de precios'!C13</f>
        <v>477.5625</v>
      </c>
      <c r="D50" s="488">
        <f t="shared" si="2"/>
        <v>0</v>
      </c>
      <c r="E50" s="491">
        <v>4.0</v>
      </c>
      <c r="F50" s="487">
        <f t="shared" si="3"/>
        <v>477.5625</v>
      </c>
      <c r="G50" s="488">
        <f t="shared" si="4"/>
        <v>1910.25</v>
      </c>
      <c r="H50" s="391"/>
      <c r="I50" s="127">
        <f>'Lista de precios'!E13</f>
        <v>524.25</v>
      </c>
      <c r="J50" s="137">
        <f t="shared" si="5"/>
        <v>0</v>
      </c>
      <c r="K50" s="391"/>
      <c r="L50" s="127">
        <v>524.25</v>
      </c>
      <c r="M50" s="128">
        <f t="shared" si="6"/>
        <v>0</v>
      </c>
      <c r="N50" s="391"/>
      <c r="O50" s="127">
        <f>'Lista de precios'!G13</f>
        <v>0</v>
      </c>
      <c r="P50" s="137">
        <f t="shared" si="7"/>
        <v>0</v>
      </c>
      <c r="Q50" s="391"/>
      <c r="R50" s="127">
        <f t="shared" si="8"/>
        <v>0</v>
      </c>
      <c r="S50" s="128">
        <f t="shared" si="9"/>
        <v>0</v>
      </c>
      <c r="T50" s="391"/>
      <c r="U50" s="127">
        <f>'Lista de precios'!I13</f>
        <v>0</v>
      </c>
      <c r="V50" s="137">
        <f t="shared" si="10"/>
        <v>0</v>
      </c>
      <c r="W50" s="391"/>
      <c r="X50" s="127">
        <f t="shared" si="11"/>
        <v>0</v>
      </c>
      <c r="Y50" s="128">
        <f t="shared" si="12"/>
        <v>0</v>
      </c>
      <c r="Z50" s="391"/>
      <c r="AA50" s="127">
        <f>'Lista de precios'!K13</f>
        <v>0</v>
      </c>
      <c r="AB50" s="137">
        <f t="shared" si="13"/>
        <v>0</v>
      </c>
      <c r="AC50" s="392"/>
      <c r="AD50" s="127">
        <f t="shared" si="14"/>
        <v>0</v>
      </c>
      <c r="AE50" s="128">
        <f t="shared" si="15"/>
        <v>0</v>
      </c>
      <c r="AF50" s="391"/>
      <c r="AG50" s="127" t="str">
        <f>'Lista de precios'!Q13</f>
        <v/>
      </c>
      <c r="AH50" s="137">
        <f t="shared" si="16"/>
        <v>0</v>
      </c>
      <c r="AI50" s="392"/>
      <c r="AJ50" s="127" t="str">
        <f t="shared" si="17"/>
        <v/>
      </c>
      <c r="AK50" s="128">
        <f t="shared" si="18"/>
        <v>0</v>
      </c>
    </row>
    <row r="51" ht="15.75" customHeight="1">
      <c r="A51" s="390" t="s">
        <v>25</v>
      </c>
      <c r="B51" s="486"/>
      <c r="C51" s="487">
        <f>'Lista de precios'!C14</f>
        <v>742.875</v>
      </c>
      <c r="D51" s="488">
        <f t="shared" si="2"/>
        <v>0</v>
      </c>
      <c r="E51" s="491">
        <v>3.0</v>
      </c>
      <c r="F51" s="487">
        <f t="shared" si="3"/>
        <v>742.875</v>
      </c>
      <c r="G51" s="488">
        <f t="shared" si="4"/>
        <v>2228.625</v>
      </c>
      <c r="H51" s="391"/>
      <c r="I51" s="127">
        <f>'Lista de precios'!E14</f>
        <v>815.5</v>
      </c>
      <c r="J51" s="137">
        <f t="shared" si="5"/>
        <v>0</v>
      </c>
      <c r="K51" s="391"/>
      <c r="L51" s="127">
        <v>815.5</v>
      </c>
      <c r="M51" s="128">
        <f t="shared" si="6"/>
        <v>0</v>
      </c>
      <c r="N51" s="391"/>
      <c r="O51" s="127">
        <f>'Lista de precios'!G14</f>
        <v>0</v>
      </c>
      <c r="P51" s="137">
        <f t="shared" si="7"/>
        <v>0</v>
      </c>
      <c r="Q51" s="391"/>
      <c r="R51" s="127">
        <f t="shared" si="8"/>
        <v>0</v>
      </c>
      <c r="S51" s="128">
        <f t="shared" si="9"/>
        <v>0</v>
      </c>
      <c r="T51" s="391"/>
      <c r="U51" s="127">
        <f>'Lista de precios'!I14</f>
        <v>0</v>
      </c>
      <c r="V51" s="137">
        <f t="shared" si="10"/>
        <v>0</v>
      </c>
      <c r="W51" s="391"/>
      <c r="X51" s="127">
        <f t="shared" si="11"/>
        <v>0</v>
      </c>
      <c r="Y51" s="128">
        <f t="shared" si="12"/>
        <v>0</v>
      </c>
      <c r="Z51" s="391"/>
      <c r="AA51" s="127">
        <f>'Lista de precios'!K14</f>
        <v>0</v>
      </c>
      <c r="AB51" s="137">
        <f t="shared" si="13"/>
        <v>0</v>
      </c>
      <c r="AC51" s="391"/>
      <c r="AD51" s="127">
        <f t="shared" si="14"/>
        <v>0</v>
      </c>
      <c r="AE51" s="128">
        <f t="shared" si="15"/>
        <v>0</v>
      </c>
      <c r="AF51" s="391"/>
      <c r="AG51" s="127" t="str">
        <f>'Lista de precios'!Q14</f>
        <v/>
      </c>
      <c r="AH51" s="137">
        <f t="shared" si="16"/>
        <v>0</v>
      </c>
      <c r="AI51" s="391"/>
      <c r="AJ51" s="127" t="str">
        <f t="shared" si="17"/>
        <v/>
      </c>
      <c r="AK51" s="128">
        <f t="shared" si="18"/>
        <v>0</v>
      </c>
    </row>
    <row r="52" ht="15.75" customHeight="1">
      <c r="A52" s="390" t="s">
        <v>26</v>
      </c>
      <c r="B52" s="486"/>
      <c r="C52" s="487">
        <f>'Lista de precios'!C15</f>
        <v>2207.4</v>
      </c>
      <c r="D52" s="488">
        <f t="shared" si="2"/>
        <v>0</v>
      </c>
      <c r="E52" s="486"/>
      <c r="F52" s="487">
        <f t="shared" si="3"/>
        <v>2207.4</v>
      </c>
      <c r="G52" s="488">
        <f t="shared" si="4"/>
        <v>0</v>
      </c>
      <c r="H52" s="391"/>
      <c r="I52" s="127">
        <f>'Lista de precios'!E15</f>
        <v>2423.2</v>
      </c>
      <c r="J52" s="137">
        <f t="shared" si="5"/>
        <v>0</v>
      </c>
      <c r="K52" s="391"/>
      <c r="L52" s="127">
        <v>2423.2000000000003</v>
      </c>
      <c r="M52" s="128">
        <f t="shared" si="6"/>
        <v>0</v>
      </c>
      <c r="N52" s="391"/>
      <c r="O52" s="127">
        <f>'Lista de precios'!G15</f>
        <v>0</v>
      </c>
      <c r="P52" s="137">
        <f t="shared" si="7"/>
        <v>0</v>
      </c>
      <c r="Q52" s="391"/>
      <c r="R52" s="127">
        <f t="shared" si="8"/>
        <v>0</v>
      </c>
      <c r="S52" s="128">
        <f t="shared" si="9"/>
        <v>0</v>
      </c>
      <c r="T52" s="391"/>
      <c r="U52" s="127">
        <f>'Lista de precios'!I15</f>
        <v>0</v>
      </c>
      <c r="V52" s="137">
        <f t="shared" si="10"/>
        <v>0</v>
      </c>
      <c r="W52" s="391"/>
      <c r="X52" s="127">
        <f t="shared" si="11"/>
        <v>0</v>
      </c>
      <c r="Y52" s="128">
        <f t="shared" si="12"/>
        <v>0</v>
      </c>
      <c r="Z52" s="391"/>
      <c r="AA52" s="127">
        <f>'Lista de precios'!K15</f>
        <v>0</v>
      </c>
      <c r="AB52" s="137">
        <f t="shared" si="13"/>
        <v>0</v>
      </c>
      <c r="AC52" s="391"/>
      <c r="AD52" s="127">
        <f t="shared" si="14"/>
        <v>0</v>
      </c>
      <c r="AE52" s="128">
        <f t="shared" si="15"/>
        <v>0</v>
      </c>
      <c r="AF52" s="391"/>
      <c r="AG52" s="127" t="str">
        <f>'Lista de precios'!Q15</f>
        <v/>
      </c>
      <c r="AH52" s="137">
        <f t="shared" si="16"/>
        <v>0</v>
      </c>
      <c r="AI52" s="391"/>
      <c r="AJ52" s="127" t="str">
        <f t="shared" si="17"/>
        <v/>
      </c>
      <c r="AK52" s="128">
        <f t="shared" si="18"/>
        <v>0</v>
      </c>
    </row>
    <row r="53" ht="15.75" customHeight="1">
      <c r="A53" s="390" t="s">
        <v>27</v>
      </c>
      <c r="B53" s="486"/>
      <c r="C53" s="487">
        <f>'Lista de precios'!C16</f>
        <v>4733.175</v>
      </c>
      <c r="D53" s="488">
        <f t="shared" si="2"/>
        <v>0</v>
      </c>
      <c r="E53" s="486"/>
      <c r="F53" s="487">
        <f t="shared" si="3"/>
        <v>4733.175</v>
      </c>
      <c r="G53" s="488">
        <f t="shared" si="4"/>
        <v>0</v>
      </c>
      <c r="H53" s="391"/>
      <c r="I53" s="127">
        <f>'Lista de precios'!E16</f>
        <v>5195.9</v>
      </c>
      <c r="J53" s="137">
        <f t="shared" si="5"/>
        <v>0</v>
      </c>
      <c r="K53" s="391"/>
      <c r="L53" s="127">
        <v>5195.9</v>
      </c>
      <c r="M53" s="128">
        <f t="shared" si="6"/>
        <v>0</v>
      </c>
      <c r="N53" s="391"/>
      <c r="O53" s="127">
        <f>'Lista de precios'!G16</f>
        <v>0</v>
      </c>
      <c r="P53" s="137">
        <f t="shared" si="7"/>
        <v>0</v>
      </c>
      <c r="Q53" s="391"/>
      <c r="R53" s="127">
        <f t="shared" si="8"/>
        <v>0</v>
      </c>
      <c r="S53" s="128">
        <f t="shared" si="9"/>
        <v>0</v>
      </c>
      <c r="T53" s="391"/>
      <c r="U53" s="127">
        <f>'Lista de precios'!I16</f>
        <v>0</v>
      </c>
      <c r="V53" s="137">
        <f t="shared" si="10"/>
        <v>0</v>
      </c>
      <c r="W53" s="391"/>
      <c r="X53" s="127">
        <f t="shared" si="11"/>
        <v>0</v>
      </c>
      <c r="Y53" s="128">
        <f t="shared" si="12"/>
        <v>0</v>
      </c>
      <c r="Z53" s="391"/>
      <c r="AA53" s="127">
        <f>'Lista de precios'!K16</f>
        <v>0</v>
      </c>
      <c r="AB53" s="137">
        <f t="shared" si="13"/>
        <v>0</v>
      </c>
      <c r="AC53" s="391"/>
      <c r="AD53" s="127">
        <f t="shared" si="14"/>
        <v>0</v>
      </c>
      <c r="AE53" s="128">
        <f t="shared" si="15"/>
        <v>0</v>
      </c>
      <c r="AF53" s="391"/>
      <c r="AG53" s="127" t="str">
        <f>'Lista de precios'!Q16</f>
        <v/>
      </c>
      <c r="AH53" s="137">
        <f t="shared" si="16"/>
        <v>0</v>
      </c>
      <c r="AI53" s="391"/>
      <c r="AJ53" s="127" t="str">
        <f t="shared" si="17"/>
        <v/>
      </c>
      <c r="AK53" s="128">
        <f t="shared" si="18"/>
        <v>0</v>
      </c>
    </row>
    <row r="54" ht="15.75" customHeight="1">
      <c r="A54" s="390" t="s">
        <v>28</v>
      </c>
      <c r="B54" s="486"/>
      <c r="C54" s="487">
        <f>'Lista de precios'!C17</f>
        <v>742.875</v>
      </c>
      <c r="D54" s="488">
        <f t="shared" si="2"/>
        <v>0</v>
      </c>
      <c r="E54" s="486"/>
      <c r="F54" s="487">
        <f t="shared" si="3"/>
        <v>742.875</v>
      </c>
      <c r="G54" s="488">
        <f t="shared" si="4"/>
        <v>0</v>
      </c>
      <c r="H54" s="391"/>
      <c r="I54" s="127">
        <f>'Lista de precios'!E17</f>
        <v>815.5</v>
      </c>
      <c r="J54" s="137">
        <f t="shared" si="5"/>
        <v>0</v>
      </c>
      <c r="K54" s="391"/>
      <c r="L54" s="127">
        <v>815.5</v>
      </c>
      <c r="M54" s="128">
        <f t="shared" si="6"/>
        <v>0</v>
      </c>
      <c r="N54" s="391"/>
      <c r="O54" s="127">
        <f>'Lista de precios'!G17</f>
        <v>0</v>
      </c>
      <c r="P54" s="137">
        <f t="shared" si="7"/>
        <v>0</v>
      </c>
      <c r="Q54" s="391"/>
      <c r="R54" s="127">
        <f t="shared" si="8"/>
        <v>0</v>
      </c>
      <c r="S54" s="128">
        <f t="shared" si="9"/>
        <v>0</v>
      </c>
      <c r="T54" s="391"/>
      <c r="U54" s="127">
        <f>'Lista de precios'!I17</f>
        <v>0</v>
      </c>
      <c r="V54" s="137">
        <f t="shared" si="10"/>
        <v>0</v>
      </c>
      <c r="W54" s="391"/>
      <c r="X54" s="127">
        <f t="shared" si="11"/>
        <v>0</v>
      </c>
      <c r="Y54" s="128">
        <f t="shared" si="12"/>
        <v>0</v>
      </c>
      <c r="Z54" s="391"/>
      <c r="AA54" s="127">
        <f>'Lista de precios'!K17</f>
        <v>0</v>
      </c>
      <c r="AB54" s="137">
        <f t="shared" si="13"/>
        <v>0</v>
      </c>
      <c r="AC54" s="391"/>
      <c r="AD54" s="127">
        <f t="shared" si="14"/>
        <v>0</v>
      </c>
      <c r="AE54" s="128">
        <f t="shared" si="15"/>
        <v>0</v>
      </c>
      <c r="AF54" s="391"/>
      <c r="AG54" s="127" t="str">
        <f>'Lista de precios'!Q17</f>
        <v/>
      </c>
      <c r="AH54" s="137">
        <f t="shared" si="16"/>
        <v>0</v>
      </c>
      <c r="AI54" s="391"/>
      <c r="AJ54" s="127" t="str">
        <f t="shared" si="17"/>
        <v/>
      </c>
      <c r="AK54" s="128">
        <f t="shared" si="18"/>
        <v>0</v>
      </c>
    </row>
    <row r="55" ht="15.75" customHeight="1">
      <c r="A55" s="390" t="s">
        <v>29</v>
      </c>
      <c r="B55" s="486"/>
      <c r="C55" s="487">
        <f>'Lista de precios'!C18</f>
        <v>3289.875</v>
      </c>
      <c r="D55" s="488">
        <f t="shared" si="2"/>
        <v>0</v>
      </c>
      <c r="E55" s="491">
        <v>1.0</v>
      </c>
      <c r="F55" s="487">
        <f t="shared" si="3"/>
        <v>3289.875</v>
      </c>
      <c r="G55" s="488">
        <f t="shared" si="4"/>
        <v>3289.875</v>
      </c>
      <c r="H55" s="391"/>
      <c r="I55" s="127">
        <f>'Lista de precios'!E18</f>
        <v>3611.5</v>
      </c>
      <c r="J55" s="137">
        <f t="shared" si="5"/>
        <v>0</v>
      </c>
      <c r="K55" s="391"/>
      <c r="L55" s="127">
        <v>3611.5</v>
      </c>
      <c r="M55" s="128">
        <f t="shared" si="6"/>
        <v>0</v>
      </c>
      <c r="N55" s="391"/>
      <c r="O55" s="127">
        <f>'Lista de precios'!G18</f>
        <v>0</v>
      </c>
      <c r="P55" s="137">
        <f t="shared" si="7"/>
        <v>0</v>
      </c>
      <c r="Q55" s="391"/>
      <c r="R55" s="127">
        <f t="shared" si="8"/>
        <v>0</v>
      </c>
      <c r="S55" s="128">
        <f t="shared" si="9"/>
        <v>0</v>
      </c>
      <c r="T55" s="391"/>
      <c r="U55" s="127">
        <f>'Lista de precios'!I18</f>
        <v>0</v>
      </c>
      <c r="V55" s="137">
        <f t="shared" si="10"/>
        <v>0</v>
      </c>
      <c r="W55" s="391"/>
      <c r="X55" s="127">
        <f t="shared" si="11"/>
        <v>0</v>
      </c>
      <c r="Y55" s="128">
        <f t="shared" si="12"/>
        <v>0</v>
      </c>
      <c r="Z55" s="391"/>
      <c r="AA55" s="127">
        <f>'Lista de precios'!K18</f>
        <v>0</v>
      </c>
      <c r="AB55" s="137">
        <f t="shared" si="13"/>
        <v>0</v>
      </c>
      <c r="AC55" s="391"/>
      <c r="AD55" s="127">
        <f t="shared" si="14"/>
        <v>0</v>
      </c>
      <c r="AE55" s="128">
        <f t="shared" si="15"/>
        <v>0</v>
      </c>
      <c r="AF55" s="391"/>
      <c r="AG55" s="127" t="str">
        <f>'Lista de precios'!Q18</f>
        <v/>
      </c>
      <c r="AH55" s="137">
        <f t="shared" si="16"/>
        <v>0</v>
      </c>
      <c r="AI55" s="391"/>
      <c r="AJ55" s="127" t="str">
        <f t="shared" si="17"/>
        <v/>
      </c>
      <c r="AK55" s="128">
        <f t="shared" si="18"/>
        <v>0</v>
      </c>
    </row>
    <row r="56" ht="15.75" customHeight="1">
      <c r="A56" s="390" t="s">
        <v>30</v>
      </c>
      <c r="B56" s="486"/>
      <c r="C56" s="487">
        <f>'Lista de precios'!C19</f>
        <v>530.625</v>
      </c>
      <c r="D56" s="488">
        <f t="shared" si="2"/>
        <v>0</v>
      </c>
      <c r="E56" s="491"/>
      <c r="F56" s="487">
        <f t="shared" si="3"/>
        <v>530.625</v>
      </c>
      <c r="G56" s="488">
        <f t="shared" si="4"/>
        <v>0</v>
      </c>
      <c r="H56" s="391"/>
      <c r="I56" s="127">
        <f>'Lista de precios'!E19</f>
        <v>582.5</v>
      </c>
      <c r="J56" s="137">
        <f t="shared" si="5"/>
        <v>0</v>
      </c>
      <c r="K56" s="391"/>
      <c r="L56" s="127">
        <v>582.5</v>
      </c>
      <c r="M56" s="128">
        <f t="shared" si="6"/>
        <v>0</v>
      </c>
      <c r="N56" s="391"/>
      <c r="O56" s="127">
        <f>'Lista de precios'!G19</f>
        <v>0</v>
      </c>
      <c r="P56" s="137">
        <f t="shared" si="7"/>
        <v>0</v>
      </c>
      <c r="Q56" s="391"/>
      <c r="R56" s="127">
        <f t="shared" si="8"/>
        <v>0</v>
      </c>
      <c r="S56" s="128">
        <f t="shared" si="9"/>
        <v>0</v>
      </c>
      <c r="T56" s="391"/>
      <c r="U56" s="127">
        <f>'Lista de precios'!I19</f>
        <v>0</v>
      </c>
      <c r="V56" s="137">
        <f t="shared" si="10"/>
        <v>0</v>
      </c>
      <c r="W56" s="391"/>
      <c r="X56" s="127">
        <f t="shared" si="11"/>
        <v>0</v>
      </c>
      <c r="Y56" s="128">
        <f t="shared" si="12"/>
        <v>0</v>
      </c>
      <c r="Z56" s="391"/>
      <c r="AA56" s="127">
        <f>'Lista de precios'!K19</f>
        <v>0</v>
      </c>
      <c r="AB56" s="137">
        <f t="shared" si="13"/>
        <v>0</v>
      </c>
      <c r="AC56" s="391"/>
      <c r="AD56" s="127">
        <f t="shared" si="14"/>
        <v>0</v>
      </c>
      <c r="AE56" s="128">
        <f t="shared" si="15"/>
        <v>0</v>
      </c>
      <c r="AF56" s="391"/>
      <c r="AG56" s="127" t="str">
        <f>'Lista de precios'!Q19</f>
        <v/>
      </c>
      <c r="AH56" s="137">
        <f t="shared" si="16"/>
        <v>0</v>
      </c>
      <c r="AI56" s="391"/>
      <c r="AJ56" s="127" t="str">
        <f t="shared" si="17"/>
        <v/>
      </c>
      <c r="AK56" s="128">
        <f t="shared" si="18"/>
        <v>0</v>
      </c>
    </row>
    <row r="57" ht="15.75" customHeight="1">
      <c r="A57" s="390" t="s">
        <v>31</v>
      </c>
      <c r="B57" s="486"/>
      <c r="C57" s="487">
        <f>'Lista de precios'!C20</f>
        <v>647.3625</v>
      </c>
      <c r="D57" s="488">
        <f t="shared" si="2"/>
        <v>0</v>
      </c>
      <c r="E57" s="491"/>
      <c r="F57" s="487">
        <f t="shared" si="3"/>
        <v>647.3625</v>
      </c>
      <c r="G57" s="488">
        <f t="shared" si="4"/>
        <v>0</v>
      </c>
      <c r="H57" s="391"/>
      <c r="I57" s="127">
        <f>'Lista de precios'!E20</f>
        <v>710.65</v>
      </c>
      <c r="J57" s="137">
        <f t="shared" si="5"/>
        <v>0</v>
      </c>
      <c r="K57" s="391"/>
      <c r="L57" s="127">
        <v>710.65</v>
      </c>
      <c r="M57" s="128">
        <f t="shared" si="6"/>
        <v>0</v>
      </c>
      <c r="N57" s="391"/>
      <c r="O57" s="127">
        <f>'Lista de precios'!G20</f>
        <v>0</v>
      </c>
      <c r="P57" s="137">
        <f t="shared" si="7"/>
        <v>0</v>
      </c>
      <c r="Q57" s="391"/>
      <c r="R57" s="127">
        <f t="shared" si="8"/>
        <v>0</v>
      </c>
      <c r="S57" s="128">
        <f t="shared" si="9"/>
        <v>0</v>
      </c>
      <c r="T57" s="391"/>
      <c r="U57" s="127">
        <f>'Lista de precios'!I20</f>
        <v>0</v>
      </c>
      <c r="V57" s="137">
        <f t="shared" si="10"/>
        <v>0</v>
      </c>
      <c r="W57" s="391"/>
      <c r="X57" s="127">
        <f t="shared" si="11"/>
        <v>0</v>
      </c>
      <c r="Y57" s="128">
        <f t="shared" si="12"/>
        <v>0</v>
      </c>
      <c r="Z57" s="391"/>
      <c r="AA57" s="127">
        <f>'Lista de precios'!K20</f>
        <v>0</v>
      </c>
      <c r="AB57" s="137">
        <f t="shared" si="13"/>
        <v>0</v>
      </c>
      <c r="AC57" s="391"/>
      <c r="AD57" s="127">
        <f t="shared" si="14"/>
        <v>0</v>
      </c>
      <c r="AE57" s="128">
        <f t="shared" si="15"/>
        <v>0</v>
      </c>
      <c r="AF57" s="391"/>
      <c r="AG57" s="127" t="str">
        <f>'Lista de precios'!Q20</f>
        <v/>
      </c>
      <c r="AH57" s="137">
        <f t="shared" si="16"/>
        <v>0</v>
      </c>
      <c r="AI57" s="391"/>
      <c r="AJ57" s="127" t="str">
        <f t="shared" si="17"/>
        <v/>
      </c>
      <c r="AK57" s="128">
        <f t="shared" si="18"/>
        <v>0</v>
      </c>
    </row>
    <row r="58" ht="15.75" customHeight="1">
      <c r="A58" s="390" t="s">
        <v>32</v>
      </c>
      <c r="B58" s="491"/>
      <c r="C58" s="487">
        <f>'Lista de precios'!C21</f>
        <v>4775.625</v>
      </c>
      <c r="D58" s="488">
        <f t="shared" si="2"/>
        <v>0</v>
      </c>
      <c r="E58" s="491">
        <v>2.0</v>
      </c>
      <c r="F58" s="487">
        <f t="shared" si="3"/>
        <v>4775.625</v>
      </c>
      <c r="G58" s="488">
        <f t="shared" si="4"/>
        <v>9551.25</v>
      </c>
      <c r="H58" s="391"/>
      <c r="I58" s="127">
        <f>'Lista de precios'!E21</f>
        <v>5242.5</v>
      </c>
      <c r="J58" s="137">
        <f t="shared" si="5"/>
        <v>0</v>
      </c>
      <c r="K58" s="391"/>
      <c r="L58" s="127">
        <v>5242.5</v>
      </c>
      <c r="M58" s="128">
        <f t="shared" si="6"/>
        <v>0</v>
      </c>
      <c r="N58" s="391"/>
      <c r="O58" s="127">
        <f>'Lista de precios'!G21</f>
        <v>0</v>
      </c>
      <c r="P58" s="137">
        <f t="shared" si="7"/>
        <v>0</v>
      </c>
      <c r="Q58" s="391"/>
      <c r="R58" s="127">
        <f t="shared" si="8"/>
        <v>0</v>
      </c>
      <c r="S58" s="128">
        <f t="shared" si="9"/>
        <v>0</v>
      </c>
      <c r="T58" s="391"/>
      <c r="U58" s="127">
        <f>'Lista de precios'!I21</f>
        <v>0</v>
      </c>
      <c r="V58" s="137">
        <f t="shared" si="10"/>
        <v>0</v>
      </c>
      <c r="W58" s="391"/>
      <c r="X58" s="127">
        <f t="shared" si="11"/>
        <v>0</v>
      </c>
      <c r="Y58" s="128">
        <f t="shared" si="12"/>
        <v>0</v>
      </c>
      <c r="Z58" s="391"/>
      <c r="AA58" s="127">
        <f>'Lista de precios'!K21</f>
        <v>0</v>
      </c>
      <c r="AB58" s="137">
        <f t="shared" si="13"/>
        <v>0</v>
      </c>
      <c r="AC58" s="391"/>
      <c r="AD58" s="127">
        <f t="shared" si="14"/>
        <v>0</v>
      </c>
      <c r="AE58" s="128">
        <f t="shared" si="15"/>
        <v>0</v>
      </c>
      <c r="AF58" s="391"/>
      <c r="AG58" s="127" t="str">
        <f>'Lista de precios'!Q21</f>
        <v/>
      </c>
      <c r="AH58" s="137">
        <f t="shared" si="16"/>
        <v>0</v>
      </c>
      <c r="AI58" s="391"/>
      <c r="AJ58" s="127" t="str">
        <f t="shared" si="17"/>
        <v/>
      </c>
      <c r="AK58" s="128">
        <f t="shared" si="18"/>
        <v>0</v>
      </c>
    </row>
    <row r="59" ht="15.75" customHeight="1">
      <c r="A59" s="390" t="s">
        <v>33</v>
      </c>
      <c r="B59" s="491"/>
      <c r="C59" s="487">
        <f>'Lista de precios'!C22</f>
        <v>4775.625</v>
      </c>
      <c r="D59" s="488">
        <f t="shared" si="2"/>
        <v>0</v>
      </c>
      <c r="E59" s="491">
        <v>2.0</v>
      </c>
      <c r="F59" s="487">
        <f t="shared" si="3"/>
        <v>4775.625</v>
      </c>
      <c r="G59" s="488">
        <f t="shared" si="4"/>
        <v>9551.25</v>
      </c>
      <c r="H59" s="391"/>
      <c r="I59" s="127">
        <f>'Lista de precios'!E22</f>
        <v>5242.5</v>
      </c>
      <c r="J59" s="137">
        <f t="shared" si="5"/>
        <v>0</v>
      </c>
      <c r="K59" s="391"/>
      <c r="L59" s="127">
        <v>5242.5</v>
      </c>
      <c r="M59" s="128">
        <f t="shared" si="6"/>
        <v>0</v>
      </c>
      <c r="N59" s="391"/>
      <c r="O59" s="127">
        <f>'Lista de precios'!G22</f>
        <v>0</v>
      </c>
      <c r="P59" s="137">
        <f t="shared" si="7"/>
        <v>0</v>
      </c>
      <c r="Q59" s="391"/>
      <c r="R59" s="127">
        <f t="shared" si="8"/>
        <v>0</v>
      </c>
      <c r="S59" s="128">
        <f t="shared" si="9"/>
        <v>0</v>
      </c>
      <c r="T59" s="391"/>
      <c r="U59" s="127">
        <f>'Lista de precios'!I22</f>
        <v>0</v>
      </c>
      <c r="V59" s="137">
        <f t="shared" si="10"/>
        <v>0</v>
      </c>
      <c r="W59" s="391"/>
      <c r="X59" s="127">
        <f t="shared" si="11"/>
        <v>0</v>
      </c>
      <c r="Y59" s="128">
        <f t="shared" si="12"/>
        <v>0</v>
      </c>
      <c r="Z59" s="391"/>
      <c r="AA59" s="127">
        <f>'Lista de precios'!K22</f>
        <v>0</v>
      </c>
      <c r="AB59" s="137">
        <f t="shared" si="13"/>
        <v>0</v>
      </c>
      <c r="AC59" s="391"/>
      <c r="AD59" s="127">
        <f t="shared" si="14"/>
        <v>0</v>
      </c>
      <c r="AE59" s="128">
        <f t="shared" si="15"/>
        <v>0</v>
      </c>
      <c r="AF59" s="391"/>
      <c r="AG59" s="127" t="str">
        <f>'Lista de precios'!Q22</f>
        <v/>
      </c>
      <c r="AH59" s="137">
        <f t="shared" si="16"/>
        <v>0</v>
      </c>
      <c r="AI59" s="391"/>
      <c r="AJ59" s="127" t="str">
        <f t="shared" si="17"/>
        <v/>
      </c>
      <c r="AK59" s="128">
        <f t="shared" si="18"/>
        <v>0</v>
      </c>
    </row>
    <row r="60" ht="15.75" customHeight="1">
      <c r="A60" s="390" t="s">
        <v>34</v>
      </c>
      <c r="B60" s="486"/>
      <c r="C60" s="487">
        <f>'Lista de precios'!C23</f>
        <v>4775.625</v>
      </c>
      <c r="D60" s="488">
        <f t="shared" si="2"/>
        <v>0</v>
      </c>
      <c r="E60" s="486"/>
      <c r="F60" s="487">
        <f t="shared" si="3"/>
        <v>4775.625</v>
      </c>
      <c r="G60" s="488">
        <f t="shared" si="4"/>
        <v>0</v>
      </c>
      <c r="H60" s="391"/>
      <c r="I60" s="127">
        <f>'Lista de precios'!E23</f>
        <v>5242.5</v>
      </c>
      <c r="J60" s="137">
        <f t="shared" si="5"/>
        <v>0</v>
      </c>
      <c r="K60" s="391"/>
      <c r="L60" s="127">
        <v>5242.5</v>
      </c>
      <c r="M60" s="128">
        <f t="shared" si="6"/>
        <v>0</v>
      </c>
      <c r="N60" s="391"/>
      <c r="O60" s="127">
        <f>'Lista de precios'!G23</f>
        <v>0</v>
      </c>
      <c r="P60" s="137">
        <f t="shared" si="7"/>
        <v>0</v>
      </c>
      <c r="Q60" s="391"/>
      <c r="R60" s="127">
        <f t="shared" si="8"/>
        <v>0</v>
      </c>
      <c r="S60" s="128">
        <f t="shared" si="9"/>
        <v>0</v>
      </c>
      <c r="T60" s="391"/>
      <c r="U60" s="127">
        <f>'Lista de precios'!I23</f>
        <v>0</v>
      </c>
      <c r="V60" s="137">
        <f t="shared" si="10"/>
        <v>0</v>
      </c>
      <c r="W60" s="391"/>
      <c r="X60" s="127">
        <f t="shared" si="11"/>
        <v>0</v>
      </c>
      <c r="Y60" s="128">
        <f t="shared" si="12"/>
        <v>0</v>
      </c>
      <c r="Z60" s="391"/>
      <c r="AA60" s="127">
        <f>'Lista de precios'!K23</f>
        <v>0</v>
      </c>
      <c r="AB60" s="137">
        <f t="shared" si="13"/>
        <v>0</v>
      </c>
      <c r="AC60" s="391"/>
      <c r="AD60" s="127">
        <f t="shared" si="14"/>
        <v>0</v>
      </c>
      <c r="AE60" s="128">
        <f t="shared" si="15"/>
        <v>0</v>
      </c>
      <c r="AF60" s="391"/>
      <c r="AG60" s="127" t="str">
        <f>'Lista de precios'!Q23</f>
        <v/>
      </c>
      <c r="AH60" s="137">
        <f t="shared" si="16"/>
        <v>0</v>
      </c>
      <c r="AI60" s="391"/>
      <c r="AJ60" s="127" t="str">
        <f t="shared" si="17"/>
        <v/>
      </c>
      <c r="AK60" s="128">
        <f t="shared" si="18"/>
        <v>0</v>
      </c>
    </row>
    <row r="61" ht="15.75" customHeight="1">
      <c r="A61" s="390" t="s">
        <v>35</v>
      </c>
      <c r="B61" s="486"/>
      <c r="C61" s="487">
        <f>'Lista de precios'!C24</f>
        <v>4775.625</v>
      </c>
      <c r="D61" s="488">
        <f t="shared" si="2"/>
        <v>0</v>
      </c>
      <c r="E61" s="486"/>
      <c r="F61" s="487">
        <f t="shared" si="3"/>
        <v>4775.625</v>
      </c>
      <c r="G61" s="488">
        <f t="shared" si="4"/>
        <v>0</v>
      </c>
      <c r="H61" s="391"/>
      <c r="I61" s="127">
        <f>'Lista de precios'!E24</f>
        <v>5242.5</v>
      </c>
      <c r="J61" s="137">
        <f t="shared" si="5"/>
        <v>0</v>
      </c>
      <c r="K61" s="391"/>
      <c r="L61" s="127">
        <v>5242.5</v>
      </c>
      <c r="M61" s="128">
        <f t="shared" si="6"/>
        <v>0</v>
      </c>
      <c r="N61" s="391"/>
      <c r="O61" s="127">
        <f>'Lista de precios'!G24</f>
        <v>0</v>
      </c>
      <c r="P61" s="137">
        <f t="shared" si="7"/>
        <v>0</v>
      </c>
      <c r="Q61" s="391"/>
      <c r="R61" s="127">
        <f t="shared" si="8"/>
        <v>0</v>
      </c>
      <c r="S61" s="128">
        <f t="shared" si="9"/>
        <v>0</v>
      </c>
      <c r="T61" s="391"/>
      <c r="U61" s="127">
        <f>'Lista de precios'!I24</f>
        <v>0</v>
      </c>
      <c r="V61" s="137">
        <f t="shared" si="10"/>
        <v>0</v>
      </c>
      <c r="W61" s="391"/>
      <c r="X61" s="127">
        <f t="shared" si="11"/>
        <v>0</v>
      </c>
      <c r="Y61" s="128">
        <f t="shared" si="12"/>
        <v>0</v>
      </c>
      <c r="Z61" s="391"/>
      <c r="AA61" s="127">
        <f>'Lista de precios'!K24</f>
        <v>0</v>
      </c>
      <c r="AB61" s="137">
        <f t="shared" si="13"/>
        <v>0</v>
      </c>
      <c r="AC61" s="391"/>
      <c r="AD61" s="127">
        <f t="shared" si="14"/>
        <v>0</v>
      </c>
      <c r="AE61" s="128">
        <f t="shared" si="15"/>
        <v>0</v>
      </c>
      <c r="AF61" s="391"/>
      <c r="AG61" s="127" t="str">
        <f>'Lista de precios'!Q24</f>
        <v/>
      </c>
      <c r="AH61" s="137">
        <f t="shared" si="16"/>
        <v>0</v>
      </c>
      <c r="AI61" s="391"/>
      <c r="AJ61" s="127" t="str">
        <f t="shared" si="17"/>
        <v/>
      </c>
      <c r="AK61" s="128">
        <f t="shared" si="18"/>
        <v>0</v>
      </c>
    </row>
    <row r="62" ht="15.75" customHeight="1">
      <c r="A62" s="390" t="s">
        <v>36</v>
      </c>
      <c r="B62" s="486"/>
      <c r="C62" s="487">
        <f>'Lista de precios'!C25</f>
        <v>1379.625</v>
      </c>
      <c r="D62" s="488">
        <f t="shared" si="2"/>
        <v>0</v>
      </c>
      <c r="E62" s="491">
        <v>1.0</v>
      </c>
      <c r="F62" s="487">
        <f t="shared" si="3"/>
        <v>1379.625</v>
      </c>
      <c r="G62" s="488">
        <f t="shared" si="4"/>
        <v>1379.625</v>
      </c>
      <c r="H62" s="391"/>
      <c r="I62" s="127">
        <f>'Lista de precios'!E25</f>
        <v>1514.5</v>
      </c>
      <c r="J62" s="137">
        <f t="shared" si="5"/>
        <v>0</v>
      </c>
      <c r="K62" s="391"/>
      <c r="L62" s="127">
        <v>1514.5</v>
      </c>
      <c r="M62" s="128">
        <f t="shared" si="6"/>
        <v>0</v>
      </c>
      <c r="N62" s="391"/>
      <c r="O62" s="127">
        <f>'Lista de precios'!G25</f>
        <v>0</v>
      </c>
      <c r="P62" s="137">
        <f t="shared" si="7"/>
        <v>0</v>
      </c>
      <c r="Q62" s="391"/>
      <c r="R62" s="127">
        <f t="shared" si="8"/>
        <v>0</v>
      </c>
      <c r="S62" s="128">
        <f t="shared" si="9"/>
        <v>0</v>
      </c>
      <c r="T62" s="391"/>
      <c r="U62" s="127">
        <f>'Lista de precios'!I25</f>
        <v>0</v>
      </c>
      <c r="V62" s="137">
        <f t="shared" si="10"/>
        <v>0</v>
      </c>
      <c r="W62" s="391"/>
      <c r="X62" s="127">
        <f t="shared" si="11"/>
        <v>0</v>
      </c>
      <c r="Y62" s="128">
        <f t="shared" si="12"/>
        <v>0</v>
      </c>
      <c r="Z62" s="391"/>
      <c r="AA62" s="127">
        <f>'Lista de precios'!K25</f>
        <v>0</v>
      </c>
      <c r="AB62" s="137">
        <f t="shared" si="13"/>
        <v>0</v>
      </c>
      <c r="AC62" s="391"/>
      <c r="AD62" s="127">
        <f t="shared" si="14"/>
        <v>0</v>
      </c>
      <c r="AE62" s="128">
        <f t="shared" si="15"/>
        <v>0</v>
      </c>
      <c r="AF62" s="391"/>
      <c r="AG62" s="127" t="str">
        <f>'Lista de precios'!Q25</f>
        <v/>
      </c>
      <c r="AH62" s="137">
        <f t="shared" si="16"/>
        <v>0</v>
      </c>
      <c r="AI62" s="391"/>
      <c r="AJ62" s="127" t="str">
        <f t="shared" si="17"/>
        <v/>
      </c>
      <c r="AK62" s="128">
        <f t="shared" si="18"/>
        <v>0</v>
      </c>
    </row>
    <row r="63" ht="15.75" customHeight="1">
      <c r="A63" s="390" t="s">
        <v>37</v>
      </c>
      <c r="B63" s="486"/>
      <c r="C63" s="487">
        <f>'Lista de precios'!C26</f>
        <v>2568.225</v>
      </c>
      <c r="D63" s="488">
        <f t="shared" si="2"/>
        <v>0</v>
      </c>
      <c r="E63" s="489"/>
      <c r="F63" s="487">
        <f t="shared" si="3"/>
        <v>2568.225</v>
      </c>
      <c r="G63" s="488">
        <f t="shared" si="4"/>
        <v>0</v>
      </c>
      <c r="H63" s="391"/>
      <c r="I63" s="127">
        <f>'Lista de precios'!E26</f>
        <v>2819.3</v>
      </c>
      <c r="J63" s="128">
        <f t="shared" si="5"/>
        <v>0</v>
      </c>
      <c r="K63" s="391"/>
      <c r="L63" s="127">
        <v>2819.2999999999997</v>
      </c>
      <c r="M63" s="128">
        <f t="shared" si="6"/>
        <v>0</v>
      </c>
      <c r="N63" s="391"/>
      <c r="O63" s="127">
        <f>'Lista de precios'!G26</f>
        <v>0</v>
      </c>
      <c r="P63" s="128">
        <f t="shared" si="7"/>
        <v>0</v>
      </c>
      <c r="Q63" s="391"/>
      <c r="R63" s="127">
        <f t="shared" si="8"/>
        <v>0</v>
      </c>
      <c r="S63" s="128">
        <f t="shared" si="9"/>
        <v>0</v>
      </c>
      <c r="T63" s="391"/>
      <c r="U63" s="127">
        <f>'Lista de precios'!I26</f>
        <v>0</v>
      </c>
      <c r="V63" s="128">
        <f t="shared" si="10"/>
        <v>0</v>
      </c>
      <c r="W63" s="391"/>
      <c r="X63" s="127">
        <f t="shared" si="11"/>
        <v>0</v>
      </c>
      <c r="Y63" s="128">
        <f t="shared" si="12"/>
        <v>0</v>
      </c>
      <c r="Z63" s="391"/>
      <c r="AA63" s="127">
        <f>'Lista de precios'!K26</f>
        <v>0</v>
      </c>
      <c r="AB63" s="128">
        <f t="shared" si="13"/>
        <v>0</v>
      </c>
      <c r="AC63" s="391"/>
      <c r="AD63" s="127">
        <f t="shared" si="14"/>
        <v>0</v>
      </c>
      <c r="AE63" s="128">
        <f t="shared" si="15"/>
        <v>0</v>
      </c>
      <c r="AF63" s="391"/>
      <c r="AG63" s="127" t="str">
        <f>'Lista de precios'!Q26</f>
        <v/>
      </c>
      <c r="AH63" s="128">
        <f t="shared" si="16"/>
        <v>0</v>
      </c>
      <c r="AI63" s="391"/>
      <c r="AJ63" s="127" t="str">
        <f t="shared" si="17"/>
        <v/>
      </c>
      <c r="AK63" s="128">
        <f t="shared" si="18"/>
        <v>0</v>
      </c>
    </row>
    <row r="64" ht="15.75" customHeight="1">
      <c r="A64" s="390" t="s">
        <v>38</v>
      </c>
      <c r="B64" s="486"/>
      <c r="C64" s="487">
        <f>'Lista de precios'!C27</f>
        <v>51258.375</v>
      </c>
      <c r="D64" s="488">
        <f t="shared" si="2"/>
        <v>0</v>
      </c>
      <c r="E64" s="489"/>
      <c r="F64" s="487">
        <f t="shared" si="3"/>
        <v>51258.375</v>
      </c>
      <c r="G64" s="488">
        <f t="shared" si="4"/>
        <v>0</v>
      </c>
      <c r="H64" s="391"/>
      <c r="I64" s="127">
        <f>'Lista de precios'!E27</f>
        <v>56269.5</v>
      </c>
      <c r="J64" s="128">
        <f t="shared" si="5"/>
        <v>0</v>
      </c>
      <c r="K64" s="391"/>
      <c r="L64" s="127">
        <v>56269.5</v>
      </c>
      <c r="M64" s="128">
        <f t="shared" si="6"/>
        <v>0</v>
      </c>
      <c r="N64" s="391"/>
      <c r="O64" s="127">
        <f>'Lista de precios'!G27</f>
        <v>0</v>
      </c>
      <c r="P64" s="128">
        <f t="shared" si="7"/>
        <v>0</v>
      </c>
      <c r="Q64" s="391"/>
      <c r="R64" s="127">
        <f t="shared" si="8"/>
        <v>0</v>
      </c>
      <c r="S64" s="128">
        <f t="shared" si="9"/>
        <v>0</v>
      </c>
      <c r="T64" s="391"/>
      <c r="U64" s="127">
        <f>'Lista de precios'!I27</f>
        <v>0</v>
      </c>
      <c r="V64" s="128">
        <f t="shared" si="10"/>
        <v>0</v>
      </c>
      <c r="W64" s="391"/>
      <c r="X64" s="127">
        <f t="shared" si="11"/>
        <v>0</v>
      </c>
      <c r="Y64" s="128">
        <f t="shared" si="12"/>
        <v>0</v>
      </c>
      <c r="Z64" s="391"/>
      <c r="AA64" s="127">
        <f>'Lista de precios'!K27</f>
        <v>0</v>
      </c>
      <c r="AB64" s="128">
        <f t="shared" si="13"/>
        <v>0</v>
      </c>
      <c r="AC64" s="391"/>
      <c r="AD64" s="127">
        <f t="shared" si="14"/>
        <v>0</v>
      </c>
      <c r="AE64" s="128">
        <f t="shared" si="15"/>
        <v>0</v>
      </c>
      <c r="AF64" s="391"/>
      <c r="AG64" s="127" t="str">
        <f>'Lista de precios'!Q27</f>
        <v/>
      </c>
      <c r="AH64" s="128">
        <f t="shared" si="16"/>
        <v>0</v>
      </c>
      <c r="AI64" s="391"/>
      <c r="AJ64" s="127" t="str">
        <f t="shared" si="17"/>
        <v/>
      </c>
      <c r="AK64" s="128">
        <f t="shared" si="18"/>
        <v>0</v>
      </c>
    </row>
    <row r="65" ht="15.75" customHeight="1">
      <c r="A65" s="390" t="s">
        <v>39</v>
      </c>
      <c r="B65" s="486"/>
      <c r="C65" s="487">
        <f>'Lista de precios'!C28</f>
        <v>700.425</v>
      </c>
      <c r="D65" s="488">
        <f t="shared" si="2"/>
        <v>0</v>
      </c>
      <c r="E65" s="490">
        <v>1.0</v>
      </c>
      <c r="F65" s="487">
        <f t="shared" si="3"/>
        <v>700.425</v>
      </c>
      <c r="G65" s="488">
        <f t="shared" si="4"/>
        <v>700.425</v>
      </c>
      <c r="H65" s="391"/>
      <c r="I65" s="127">
        <f>'Lista de precios'!E28</f>
        <v>768.9</v>
      </c>
      <c r="J65" s="128">
        <f t="shared" si="5"/>
        <v>0</v>
      </c>
      <c r="K65" s="391"/>
      <c r="L65" s="127">
        <v>768.9000000000001</v>
      </c>
      <c r="M65" s="128">
        <f t="shared" si="6"/>
        <v>0</v>
      </c>
      <c r="N65" s="391"/>
      <c r="O65" s="127">
        <f>'Lista de precios'!G28</f>
        <v>0</v>
      </c>
      <c r="P65" s="128">
        <f t="shared" si="7"/>
        <v>0</v>
      </c>
      <c r="Q65" s="391"/>
      <c r="R65" s="127">
        <f t="shared" si="8"/>
        <v>0</v>
      </c>
      <c r="S65" s="128">
        <f t="shared" si="9"/>
        <v>0</v>
      </c>
      <c r="T65" s="391"/>
      <c r="U65" s="127">
        <f>'Lista de precios'!I28</f>
        <v>0</v>
      </c>
      <c r="V65" s="128">
        <f t="shared" si="10"/>
        <v>0</v>
      </c>
      <c r="W65" s="391"/>
      <c r="X65" s="127">
        <f t="shared" si="11"/>
        <v>0</v>
      </c>
      <c r="Y65" s="128">
        <f t="shared" si="12"/>
        <v>0</v>
      </c>
      <c r="Z65" s="391"/>
      <c r="AA65" s="127">
        <f>'Lista de precios'!K28</f>
        <v>0</v>
      </c>
      <c r="AB65" s="128">
        <f t="shared" si="13"/>
        <v>0</v>
      </c>
      <c r="AC65" s="391"/>
      <c r="AD65" s="127">
        <f t="shared" si="14"/>
        <v>0</v>
      </c>
      <c r="AE65" s="128">
        <f t="shared" si="15"/>
        <v>0</v>
      </c>
      <c r="AF65" s="391"/>
      <c r="AG65" s="127" t="str">
        <f>'Lista de precios'!Q28</f>
        <v/>
      </c>
      <c r="AH65" s="128">
        <f t="shared" si="16"/>
        <v>0</v>
      </c>
      <c r="AI65" s="391"/>
      <c r="AJ65" s="127" t="str">
        <f t="shared" si="17"/>
        <v/>
      </c>
      <c r="AK65" s="128">
        <f t="shared" si="18"/>
        <v>0</v>
      </c>
    </row>
    <row r="66" ht="15.75" customHeight="1">
      <c r="A66" s="390" t="s">
        <v>40</v>
      </c>
      <c r="B66" s="486"/>
      <c r="C66" s="487">
        <f>'Lista de precios'!C29</f>
        <v>26000.625</v>
      </c>
      <c r="D66" s="488">
        <f t="shared" si="2"/>
        <v>0</v>
      </c>
      <c r="E66" s="489"/>
      <c r="F66" s="487">
        <f t="shared" si="3"/>
        <v>26000.625</v>
      </c>
      <c r="G66" s="488">
        <f t="shared" si="4"/>
        <v>0</v>
      </c>
      <c r="H66" s="391"/>
      <c r="I66" s="127">
        <f>'Lista de precios'!E29</f>
        <v>17475</v>
      </c>
      <c r="J66" s="128">
        <f t="shared" si="5"/>
        <v>0</v>
      </c>
      <c r="K66" s="391"/>
      <c r="L66" s="127">
        <v>17475.0</v>
      </c>
      <c r="M66" s="128">
        <f t="shared" si="6"/>
        <v>0</v>
      </c>
      <c r="N66" s="391"/>
      <c r="O66" s="127">
        <f>'Lista de precios'!G29</f>
        <v>0</v>
      </c>
      <c r="P66" s="128">
        <f t="shared" si="7"/>
        <v>0</v>
      </c>
      <c r="Q66" s="391"/>
      <c r="R66" s="127">
        <f t="shared" si="8"/>
        <v>0</v>
      </c>
      <c r="S66" s="128">
        <f t="shared" si="9"/>
        <v>0</v>
      </c>
      <c r="T66" s="391"/>
      <c r="U66" s="127">
        <f>'Lista de precios'!I29</f>
        <v>0</v>
      </c>
      <c r="V66" s="128">
        <f t="shared" si="10"/>
        <v>0</v>
      </c>
      <c r="W66" s="391"/>
      <c r="X66" s="127">
        <f t="shared" si="11"/>
        <v>0</v>
      </c>
      <c r="Y66" s="128">
        <f t="shared" si="12"/>
        <v>0</v>
      </c>
      <c r="Z66" s="391"/>
      <c r="AA66" s="127">
        <f>'Lista de precios'!K29</f>
        <v>0</v>
      </c>
      <c r="AB66" s="128">
        <f t="shared" si="13"/>
        <v>0</v>
      </c>
      <c r="AC66" s="391"/>
      <c r="AD66" s="127">
        <f t="shared" si="14"/>
        <v>0</v>
      </c>
      <c r="AE66" s="128">
        <f t="shared" si="15"/>
        <v>0</v>
      </c>
      <c r="AF66" s="391"/>
      <c r="AG66" s="127" t="str">
        <f>'Lista de precios'!Q29</f>
        <v/>
      </c>
      <c r="AH66" s="128">
        <f t="shared" si="16"/>
        <v>0</v>
      </c>
      <c r="AI66" s="391"/>
      <c r="AJ66" s="127" t="str">
        <f t="shared" si="17"/>
        <v/>
      </c>
      <c r="AK66" s="128">
        <f t="shared" si="18"/>
        <v>0</v>
      </c>
    </row>
    <row r="67" ht="15.75" customHeight="1">
      <c r="A67" s="414" t="s">
        <v>41</v>
      </c>
      <c r="B67" s="486"/>
      <c r="C67" s="487">
        <f>'Lista de precios'!C30</f>
        <v>711.0375</v>
      </c>
      <c r="D67" s="488">
        <f t="shared" si="2"/>
        <v>0</v>
      </c>
      <c r="E67" s="489"/>
      <c r="F67" s="487">
        <f t="shared" si="3"/>
        <v>711.0375</v>
      </c>
      <c r="G67" s="488">
        <f t="shared" si="4"/>
        <v>0</v>
      </c>
      <c r="H67" s="391"/>
      <c r="I67" s="127">
        <f>'Lista de precios'!E30</f>
        <v>780.55</v>
      </c>
      <c r="J67" s="128">
        <f t="shared" si="5"/>
        <v>0</v>
      </c>
      <c r="K67" s="391"/>
      <c r="L67" s="127">
        <v>780.5500000000001</v>
      </c>
      <c r="M67" s="128">
        <f t="shared" si="6"/>
        <v>0</v>
      </c>
      <c r="N67" s="391"/>
      <c r="O67" s="127">
        <f>'Lista de precios'!G30</f>
        <v>0</v>
      </c>
      <c r="P67" s="128">
        <f t="shared" si="7"/>
        <v>0</v>
      </c>
      <c r="Q67" s="391"/>
      <c r="R67" s="127">
        <f t="shared" si="8"/>
        <v>0</v>
      </c>
      <c r="S67" s="128">
        <f t="shared" si="9"/>
        <v>0</v>
      </c>
      <c r="T67" s="391"/>
      <c r="U67" s="127">
        <f>'Lista de precios'!I30</f>
        <v>0</v>
      </c>
      <c r="V67" s="128">
        <f t="shared" si="10"/>
        <v>0</v>
      </c>
      <c r="W67" s="391"/>
      <c r="X67" s="127">
        <f t="shared" si="11"/>
        <v>0</v>
      </c>
      <c r="Y67" s="128">
        <f t="shared" si="12"/>
        <v>0</v>
      </c>
      <c r="Z67" s="391"/>
      <c r="AA67" s="127">
        <f>'Lista de precios'!K30</f>
        <v>0</v>
      </c>
      <c r="AB67" s="128">
        <f t="shared" si="13"/>
        <v>0</v>
      </c>
      <c r="AC67" s="391"/>
      <c r="AD67" s="127">
        <f t="shared" si="14"/>
        <v>0</v>
      </c>
      <c r="AE67" s="128">
        <f t="shared" si="15"/>
        <v>0</v>
      </c>
      <c r="AF67" s="391"/>
      <c r="AG67" s="127" t="str">
        <f>'Lista de precios'!Q30</f>
        <v/>
      </c>
      <c r="AH67" s="128">
        <f t="shared" si="16"/>
        <v>0</v>
      </c>
      <c r="AI67" s="391"/>
      <c r="AJ67" s="127" t="str">
        <f t="shared" si="17"/>
        <v/>
      </c>
      <c r="AK67" s="128">
        <f t="shared" si="18"/>
        <v>0</v>
      </c>
    </row>
    <row r="68" ht="15.75" customHeight="1">
      <c r="A68" s="415" t="s">
        <v>42</v>
      </c>
      <c r="B68" s="492"/>
      <c r="C68" s="487">
        <f>'Lista de precios'!C31</f>
        <v>849</v>
      </c>
      <c r="D68" s="488">
        <f t="shared" si="2"/>
        <v>0</v>
      </c>
      <c r="E68" s="492"/>
      <c r="F68" s="487">
        <f t="shared" si="3"/>
        <v>849</v>
      </c>
      <c r="G68" s="488">
        <f t="shared" si="4"/>
        <v>0</v>
      </c>
      <c r="H68" s="393"/>
      <c r="I68" s="127">
        <f>'Lista de precios'!E31</f>
        <v>932</v>
      </c>
      <c r="J68" s="128">
        <f t="shared" si="5"/>
        <v>0</v>
      </c>
      <c r="K68" s="393"/>
      <c r="L68" s="143">
        <v>932.0</v>
      </c>
      <c r="M68" s="128">
        <f t="shared" si="6"/>
        <v>0</v>
      </c>
      <c r="N68" s="393"/>
      <c r="O68" s="127"/>
      <c r="P68" s="144"/>
      <c r="Q68" s="393"/>
      <c r="R68" s="143"/>
      <c r="S68" s="144"/>
      <c r="T68" s="393"/>
      <c r="U68" s="127"/>
      <c r="V68" s="144"/>
      <c r="W68" s="393"/>
      <c r="X68" s="143"/>
      <c r="Y68" s="144"/>
      <c r="Z68" s="393"/>
      <c r="AA68" s="127"/>
      <c r="AB68" s="144"/>
      <c r="AC68" s="393"/>
      <c r="AD68" s="143"/>
      <c r="AE68" s="144"/>
      <c r="AF68" s="393"/>
      <c r="AG68" s="127"/>
      <c r="AH68" s="144"/>
      <c r="AI68" s="393"/>
      <c r="AJ68" s="143"/>
      <c r="AK68" s="144"/>
    </row>
    <row r="69" ht="15.75" customHeight="1">
      <c r="A69" s="419" t="s">
        <v>43</v>
      </c>
      <c r="B69" s="492"/>
      <c r="C69" s="487">
        <f>'Lista de precios'!C32</f>
        <v>530.625</v>
      </c>
      <c r="D69" s="488">
        <f t="shared" si="2"/>
        <v>0</v>
      </c>
      <c r="E69" s="492"/>
      <c r="F69" s="487">
        <f t="shared" si="3"/>
        <v>530.625</v>
      </c>
      <c r="G69" s="488">
        <f t="shared" si="4"/>
        <v>0</v>
      </c>
      <c r="H69" s="393"/>
      <c r="I69" s="127">
        <f>'Lista de precios'!E32</f>
        <v>582.5</v>
      </c>
      <c r="J69" s="128">
        <f t="shared" si="5"/>
        <v>0</v>
      </c>
      <c r="K69" s="393"/>
      <c r="L69" s="143">
        <v>582.5</v>
      </c>
      <c r="M69" s="128">
        <f t="shared" si="6"/>
        <v>0</v>
      </c>
      <c r="N69" s="393"/>
      <c r="O69" s="127"/>
      <c r="P69" s="144"/>
      <c r="Q69" s="393"/>
      <c r="R69" s="143"/>
      <c r="S69" s="144"/>
      <c r="T69" s="393"/>
      <c r="U69" s="127"/>
      <c r="V69" s="144"/>
      <c r="W69" s="393"/>
      <c r="X69" s="143"/>
      <c r="Y69" s="144"/>
      <c r="Z69" s="393"/>
      <c r="AA69" s="127"/>
      <c r="AB69" s="144"/>
      <c r="AC69" s="393"/>
      <c r="AD69" s="143"/>
      <c r="AE69" s="144"/>
      <c r="AF69" s="393"/>
      <c r="AG69" s="127"/>
      <c r="AH69" s="144"/>
      <c r="AI69" s="393"/>
      <c r="AJ69" s="143"/>
      <c r="AK69" s="144"/>
    </row>
    <row r="70" ht="15.75" customHeight="1">
      <c r="A70" s="415" t="s">
        <v>44</v>
      </c>
      <c r="B70" s="492"/>
      <c r="C70" s="487">
        <f>'Lista de precios'!C33</f>
        <v>1061.25</v>
      </c>
      <c r="D70" s="488">
        <f t="shared" si="2"/>
        <v>0</v>
      </c>
      <c r="E70" s="492"/>
      <c r="F70" s="487">
        <f t="shared" si="3"/>
        <v>1061.25</v>
      </c>
      <c r="G70" s="488">
        <f t="shared" si="4"/>
        <v>0</v>
      </c>
      <c r="H70" s="393"/>
      <c r="I70" s="127">
        <f>'Lista de precios'!E33</f>
        <v>1165</v>
      </c>
      <c r="J70" s="128">
        <f t="shared" si="5"/>
        <v>0</v>
      </c>
      <c r="K70" s="393"/>
      <c r="L70" s="143">
        <v>1165.0</v>
      </c>
      <c r="M70" s="128">
        <f t="shared" si="6"/>
        <v>0</v>
      </c>
      <c r="N70" s="393"/>
      <c r="O70" s="127"/>
      <c r="P70" s="144"/>
      <c r="Q70" s="393"/>
      <c r="R70" s="143"/>
      <c r="S70" s="144"/>
      <c r="T70" s="393"/>
      <c r="U70" s="127"/>
      <c r="V70" s="144"/>
      <c r="W70" s="393"/>
      <c r="X70" s="143"/>
      <c r="Y70" s="144"/>
      <c r="Z70" s="393"/>
      <c r="AA70" s="127"/>
      <c r="AB70" s="144"/>
      <c r="AC70" s="393"/>
      <c r="AD70" s="143"/>
      <c r="AE70" s="144"/>
      <c r="AF70" s="393"/>
      <c r="AG70" s="127"/>
      <c r="AH70" s="144"/>
      <c r="AI70" s="393"/>
      <c r="AJ70" s="143"/>
      <c r="AK70" s="144"/>
    </row>
    <row r="71" ht="15.75" customHeight="1">
      <c r="A71" s="453" t="s">
        <v>179</v>
      </c>
      <c r="B71" s="492"/>
      <c r="C71" s="487">
        <f>'Lista de precios'!C34</f>
        <v>3576.4125</v>
      </c>
      <c r="D71" s="488">
        <f t="shared" si="2"/>
        <v>0</v>
      </c>
      <c r="E71" s="492"/>
      <c r="F71" s="487">
        <f t="shared" si="3"/>
        <v>3576.4125</v>
      </c>
      <c r="G71" s="488">
        <f t="shared" si="4"/>
        <v>0</v>
      </c>
      <c r="H71" s="393"/>
      <c r="I71" s="127">
        <f>'Lista de precios'!E34</f>
        <v>3926.05</v>
      </c>
      <c r="J71" s="128">
        <f t="shared" si="5"/>
        <v>0</v>
      </c>
      <c r="K71" s="393"/>
      <c r="L71" s="143">
        <v>3926.05</v>
      </c>
      <c r="M71" s="128">
        <f t="shared" si="6"/>
        <v>0</v>
      </c>
      <c r="N71" s="393"/>
      <c r="O71" s="127"/>
      <c r="P71" s="144"/>
      <c r="Q71" s="393"/>
      <c r="R71" s="143"/>
      <c r="S71" s="144"/>
      <c r="T71" s="393"/>
      <c r="U71" s="127"/>
      <c r="V71" s="144"/>
      <c r="W71" s="393"/>
      <c r="X71" s="143"/>
      <c r="Y71" s="144"/>
      <c r="Z71" s="393"/>
      <c r="AA71" s="127"/>
      <c r="AB71" s="144"/>
      <c r="AC71" s="393"/>
      <c r="AD71" s="143"/>
      <c r="AE71" s="144"/>
      <c r="AF71" s="393"/>
      <c r="AG71" s="127"/>
      <c r="AH71" s="144"/>
      <c r="AI71" s="393"/>
      <c r="AJ71" s="143"/>
      <c r="AK71" s="144"/>
    </row>
    <row r="72" ht="15.75" customHeight="1">
      <c r="A72" s="396" t="s">
        <v>127</v>
      </c>
      <c r="B72" s="492"/>
      <c r="C72" s="493"/>
      <c r="D72" s="494">
        <f>SUM(D44:D71)</f>
        <v>0</v>
      </c>
      <c r="E72" s="495"/>
      <c r="F72" s="496"/>
      <c r="G72" s="497">
        <f>SUM(G44:G71)</f>
        <v>31158.3</v>
      </c>
      <c r="H72" s="393"/>
      <c r="I72" s="397"/>
      <c r="J72" s="319">
        <f>SUM(J44:J71)</f>
        <v>0</v>
      </c>
      <c r="K72" s="398"/>
      <c r="L72" s="399"/>
      <c r="M72" s="320">
        <f>SUM(M44:M71)</f>
        <v>0</v>
      </c>
      <c r="N72" s="393"/>
      <c r="O72" s="127"/>
      <c r="P72" s="319">
        <f>SUM(P44:P67)</f>
        <v>0</v>
      </c>
      <c r="Q72" s="398"/>
      <c r="R72" s="399"/>
      <c r="S72" s="320">
        <f>SUM(S44:S67)</f>
        <v>0</v>
      </c>
      <c r="T72" s="393"/>
      <c r="U72" s="127"/>
      <c r="V72" s="319">
        <f>SUM(V44:V67)</f>
        <v>0</v>
      </c>
      <c r="W72" s="398"/>
      <c r="X72" s="399"/>
      <c r="Y72" s="320">
        <f>SUM(Y44:Y67)</f>
        <v>0</v>
      </c>
      <c r="Z72" s="393"/>
      <c r="AA72" s="127"/>
      <c r="AB72" s="319">
        <f>SUM(AB44:AB67)</f>
        <v>0</v>
      </c>
      <c r="AC72" s="398"/>
      <c r="AD72" s="399"/>
      <c r="AE72" s="320">
        <f>SUM(AE44:AE67)</f>
        <v>0</v>
      </c>
      <c r="AF72" s="393"/>
      <c r="AG72" s="127"/>
      <c r="AH72" s="319">
        <f>SUM(AH44:AH67)</f>
        <v>0</v>
      </c>
      <c r="AI72" s="398"/>
      <c r="AJ72" s="399"/>
      <c r="AK72" s="320">
        <f>SUM(AK44:AK67)</f>
        <v>0</v>
      </c>
    </row>
    <row r="73" ht="15.75" customHeight="1">
      <c r="A73" s="400" t="s">
        <v>128</v>
      </c>
      <c r="B73" s="498">
        <f>D72+G72</f>
        <v>31158.3</v>
      </c>
      <c r="C73" s="183"/>
      <c r="D73" s="183"/>
      <c r="E73" s="183"/>
      <c r="F73" s="183"/>
      <c r="G73" s="15"/>
      <c r="H73" s="325">
        <f>J72+M72</f>
        <v>0</v>
      </c>
      <c r="I73" s="183"/>
      <c r="J73" s="183"/>
      <c r="K73" s="183"/>
      <c r="L73" s="183"/>
      <c r="M73" s="15"/>
      <c r="N73" s="325">
        <f>P72+S72</f>
        <v>0</v>
      </c>
      <c r="O73" s="183"/>
      <c r="P73" s="183"/>
      <c r="Q73" s="183"/>
      <c r="R73" s="183"/>
      <c r="S73" s="15"/>
      <c r="T73" s="325">
        <f>V72+Y72</f>
        <v>0</v>
      </c>
      <c r="U73" s="183"/>
      <c r="V73" s="183"/>
      <c r="W73" s="183"/>
      <c r="X73" s="183"/>
      <c r="Y73" s="15"/>
      <c r="Z73" s="325">
        <f>AB72+AE72</f>
        <v>0</v>
      </c>
      <c r="AA73" s="183"/>
      <c r="AB73" s="183"/>
      <c r="AC73" s="183"/>
      <c r="AD73" s="183"/>
      <c r="AE73" s="15"/>
      <c r="AF73" s="325">
        <f>AH72+AK72</f>
        <v>0</v>
      </c>
      <c r="AG73" s="183"/>
      <c r="AH73" s="183"/>
      <c r="AI73" s="183"/>
      <c r="AJ73" s="183"/>
      <c r="AK73" s="15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8.0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8.0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</sheetData>
  <mergeCells count="53">
    <mergeCell ref="K34:L34"/>
    <mergeCell ref="M34:N34"/>
    <mergeCell ref="A20:C20"/>
    <mergeCell ref="A33:B33"/>
    <mergeCell ref="A34:B34"/>
    <mergeCell ref="C34:D34"/>
    <mergeCell ref="E34:F34"/>
    <mergeCell ref="G34:H34"/>
    <mergeCell ref="I34:J34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41:Y41"/>
    <mergeCell ref="Z41:AB41"/>
    <mergeCell ref="AC41:AE41"/>
    <mergeCell ref="AF41:AH41"/>
    <mergeCell ref="AI41:AK41"/>
    <mergeCell ref="B41:D41"/>
    <mergeCell ref="E41:G41"/>
    <mergeCell ref="H41:J41"/>
    <mergeCell ref="K41:M41"/>
    <mergeCell ref="N41:P41"/>
    <mergeCell ref="Q41:S41"/>
    <mergeCell ref="T41:V41"/>
    <mergeCell ref="B73:G73"/>
    <mergeCell ref="H73:M73"/>
    <mergeCell ref="N73:S73"/>
    <mergeCell ref="T73:Y73"/>
    <mergeCell ref="Z73:AE73"/>
    <mergeCell ref="AF73:AK73"/>
  </mergeCells>
  <conditionalFormatting sqref="A9:A10">
    <cfRule type="cellIs" dxfId="1" priority="1" operator="lessThan">
      <formula>0</formula>
    </cfRule>
  </conditionalFormatting>
  <conditionalFormatting sqref="A1:AK1020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352" t="s">
        <v>71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353" t="s">
        <v>144</v>
      </c>
      <c r="B5" s="354" t="s">
        <v>10</v>
      </c>
      <c r="C5" s="104"/>
      <c r="D5" s="329"/>
      <c r="E5" s="354" t="s">
        <v>11</v>
      </c>
      <c r="F5" s="104"/>
      <c r="G5" s="105"/>
      <c r="H5" s="355" t="s">
        <v>12</v>
      </c>
      <c r="I5" s="104"/>
      <c r="J5" s="329"/>
      <c r="K5" s="354" t="s">
        <v>13</v>
      </c>
      <c r="L5" s="104"/>
      <c r="M5" s="105"/>
      <c r="N5" s="354" t="s">
        <v>14</v>
      </c>
      <c r="O5" s="104"/>
      <c r="P5" s="105"/>
      <c r="Q5" s="354" t="s">
        <v>15</v>
      </c>
      <c r="R5" s="104"/>
      <c r="S5" s="105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5"/>
      <c r="B6" s="256" t="s">
        <v>145</v>
      </c>
      <c r="C6" s="356" t="s">
        <v>146</v>
      </c>
      <c r="D6" s="357" t="s">
        <v>147</v>
      </c>
      <c r="E6" s="256" t="s">
        <v>145</v>
      </c>
      <c r="F6" s="356" t="s">
        <v>146</v>
      </c>
      <c r="G6" s="358" t="s">
        <v>147</v>
      </c>
      <c r="H6" s="332" t="s">
        <v>145</v>
      </c>
      <c r="I6" s="356" t="s">
        <v>146</v>
      </c>
      <c r="J6" s="357" t="s">
        <v>147</v>
      </c>
      <c r="K6" s="256" t="s">
        <v>145</v>
      </c>
      <c r="L6" s="356" t="s">
        <v>146</v>
      </c>
      <c r="M6" s="358" t="s">
        <v>147</v>
      </c>
      <c r="N6" s="256" t="s">
        <v>145</v>
      </c>
      <c r="O6" s="356" t="s">
        <v>146</v>
      </c>
      <c r="P6" s="358" t="s">
        <v>147</v>
      </c>
      <c r="Q6" s="256" t="s">
        <v>145</v>
      </c>
      <c r="R6" s="356" t="s">
        <v>146</v>
      </c>
      <c r="S6" s="358" t="s">
        <v>147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259"/>
      <c r="B7" s="260"/>
      <c r="C7" s="261"/>
      <c r="D7" s="259"/>
      <c r="E7" s="260"/>
      <c r="F7" s="261"/>
      <c r="G7" s="262"/>
      <c r="H7" s="186"/>
      <c r="I7" s="261"/>
      <c r="J7" s="259"/>
      <c r="K7" s="260"/>
      <c r="L7" s="261"/>
      <c r="M7" s="262"/>
      <c r="N7" s="260"/>
      <c r="O7" s="261"/>
      <c r="P7" s="262"/>
      <c r="Q7" s="260"/>
      <c r="R7" s="261"/>
      <c r="S7" s="26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59" t="s">
        <v>148</v>
      </c>
      <c r="B8" s="267"/>
      <c r="C8" s="265"/>
      <c r="D8" s="87">
        <v>-3951.697446207945</v>
      </c>
      <c r="E8" s="267"/>
      <c r="F8" s="265"/>
      <c r="G8" s="268">
        <f>D16</f>
        <v>-5855.832011</v>
      </c>
      <c r="H8" s="334"/>
      <c r="I8" s="265"/>
      <c r="J8" s="454">
        <v>0.0</v>
      </c>
      <c r="K8" s="267"/>
      <c r="L8" s="265"/>
      <c r="M8" s="268" t="str">
        <f>J16</f>
        <v>#DIV/0!</v>
      </c>
      <c r="N8" s="267"/>
      <c r="O8" s="265"/>
      <c r="P8" s="268" t="str">
        <f>M16</f>
        <v>#DIV/0!</v>
      </c>
      <c r="Q8" s="267"/>
      <c r="R8" s="265"/>
      <c r="S8" s="266" t="str">
        <f>P16</f>
        <v>#DIV/0!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61" t="s">
        <v>145</v>
      </c>
      <c r="B9" s="267">
        <f>C34</f>
        <v>0</v>
      </c>
      <c r="C9" s="271"/>
      <c r="D9" s="333"/>
      <c r="E9" s="267">
        <f>E34</f>
        <v>0</v>
      </c>
      <c r="F9" s="271"/>
      <c r="G9" s="266"/>
      <c r="H9" s="334">
        <f>G34</f>
        <v>0</v>
      </c>
      <c r="I9" s="271"/>
      <c r="J9" s="333"/>
      <c r="K9" s="267">
        <f>I34</f>
        <v>0</v>
      </c>
      <c r="L9" s="271"/>
      <c r="M9" s="266"/>
      <c r="N9" s="267">
        <f>K34</f>
        <v>0</v>
      </c>
      <c r="O9" s="271"/>
      <c r="P9" s="266"/>
      <c r="Q9" s="267">
        <f>M34</f>
        <v>0</v>
      </c>
      <c r="R9" s="271"/>
      <c r="S9" s="266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>
      <c r="A10" s="336" t="s">
        <v>182</v>
      </c>
      <c r="B10" s="273"/>
      <c r="C10" s="274"/>
      <c r="D10" s="337">
        <f>(D8+B9)/1032.5</f>
        <v>-3.827309875</v>
      </c>
      <c r="E10" s="273"/>
      <c r="F10" s="274"/>
      <c r="G10" s="275">
        <f>(G8+E9)/'Lista de precios'!C4</f>
        <v>-5.517862908</v>
      </c>
      <c r="H10" s="338"/>
      <c r="I10" s="274"/>
      <c r="J10" s="337">
        <f>(J8+H9)/'Lista de precios'!E4</f>
        <v>0</v>
      </c>
      <c r="K10" s="273"/>
      <c r="L10" s="274"/>
      <c r="M10" s="275" t="str">
        <f>(M8+K9)/'Lista de precios'!G4</f>
        <v>#DIV/0!</v>
      </c>
      <c r="N10" s="273"/>
      <c r="O10" s="274"/>
      <c r="P10" s="275" t="str">
        <f>(P8+N9)/'Lista de precios'!I4</f>
        <v>#DIV/0!</v>
      </c>
      <c r="Q10" s="273"/>
      <c r="R10" s="274"/>
      <c r="S10" s="275" t="str">
        <f>(S8+Q9)/'Lista de precios'!K4</f>
        <v>#DIV/0!</v>
      </c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</row>
    <row r="11">
      <c r="A11" s="270" t="s">
        <v>151</v>
      </c>
      <c r="B11" s="277"/>
      <c r="C11" s="278"/>
      <c r="D11" s="340">
        <f>D10*'Lista de precios'!C4</f>
        <v>-4061.732605</v>
      </c>
      <c r="E11" s="277"/>
      <c r="F11" s="278"/>
      <c r="G11" s="279">
        <f>G10*'Lista de precios'!E4</f>
        <v>-6428.310288</v>
      </c>
      <c r="H11" s="341"/>
      <c r="I11" s="278"/>
      <c r="J11" s="340">
        <f>J10*'Lista de precios'!G4</f>
        <v>0</v>
      </c>
      <c r="K11" s="277"/>
      <c r="L11" s="278"/>
      <c r="M11" s="279" t="str">
        <f>M10*'Lista de precios'!I4</f>
        <v>#DIV/0!</v>
      </c>
      <c r="N11" s="277"/>
      <c r="O11" s="278"/>
      <c r="P11" s="279" t="str">
        <f>P10*'Lista de precios'!K4</f>
        <v>#DIV/0!</v>
      </c>
      <c r="Q11" s="277"/>
      <c r="R11" s="278"/>
      <c r="S11" s="279" t="str">
        <f>S10*'Lista de precios'!M4</f>
        <v>#DIV/0!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59" t="s">
        <v>152</v>
      </c>
      <c r="B12" s="267"/>
      <c r="C12" s="281">
        <f>B74</f>
        <v>1379.625</v>
      </c>
      <c r="D12" s="333"/>
      <c r="E12" s="267"/>
      <c r="F12" s="281">
        <f>H74</f>
        <v>16857.55</v>
      </c>
      <c r="G12" s="266"/>
      <c r="H12" s="334"/>
      <c r="I12" s="281">
        <f>N74</f>
        <v>0</v>
      </c>
      <c r="J12" s="333"/>
      <c r="K12" s="267"/>
      <c r="L12" s="281">
        <f>T74</f>
        <v>0</v>
      </c>
      <c r="M12" s="266"/>
      <c r="N12" s="267"/>
      <c r="O12" s="281">
        <f>Z74</f>
        <v>0</v>
      </c>
      <c r="P12" s="266"/>
      <c r="Q12" s="267"/>
      <c r="R12" s="281">
        <f>AF74</f>
        <v>0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365" t="s">
        <v>153</v>
      </c>
      <c r="B13" s="267"/>
      <c r="C13" s="364">
        <f>CULTIVO!D64</f>
        <v>414.4744058</v>
      </c>
      <c r="D13" s="333"/>
      <c r="E13" s="267"/>
      <c r="F13" s="281">
        <f>'Cálculo con horas de uso'!I18</f>
        <v>12658.622</v>
      </c>
      <c r="G13" s="266"/>
      <c r="H13" s="334"/>
      <c r="I13" s="281" t="str">
        <f>CULTIVO!J64</f>
        <v>#DIV/0!</v>
      </c>
      <c r="J13" s="333"/>
      <c r="K13" s="267"/>
      <c r="L13" s="281" t="str">
        <f>CULTIVO!M66</f>
        <v>#DIV/0!</v>
      </c>
      <c r="M13" s="266"/>
      <c r="N13" s="267"/>
      <c r="O13" s="281">
        <f>CULTIVO!P64</f>
        <v>0</v>
      </c>
      <c r="P13" s="266"/>
      <c r="Q13" s="267"/>
      <c r="R13" s="281" t="str">
        <f>CULTIVO!S64</f>
        <v>#DIV/0!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3" t="s">
        <v>154</v>
      </c>
      <c r="B14" s="267"/>
      <c r="C14" s="281">
        <f>CULTIVO!D89</f>
        <v>0</v>
      </c>
      <c r="D14" s="333"/>
      <c r="E14" s="267"/>
      <c r="F14" s="281">
        <f>CULTIVO!G89</f>
        <v>1820</v>
      </c>
      <c r="G14" s="266"/>
      <c r="H14" s="334"/>
      <c r="I14" s="281">
        <f>CULTIVO!J91</f>
        <v>0</v>
      </c>
      <c r="J14" s="333"/>
      <c r="K14" s="267"/>
      <c r="L14" s="281">
        <f>CULTIVO!M87</f>
        <v>0</v>
      </c>
      <c r="M14" s="266"/>
      <c r="N14" s="267"/>
      <c r="O14" s="281">
        <f>CULTIVO!P87</f>
        <v>0</v>
      </c>
      <c r="P14" s="266"/>
      <c r="Q14" s="267"/>
      <c r="R14" s="281">
        <f>CULTIVO!S87</f>
        <v>0</v>
      </c>
      <c r="S14" s="266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286" t="s">
        <v>155</v>
      </c>
      <c r="B15" s="267"/>
      <c r="C15" s="265"/>
      <c r="D15" s="366"/>
      <c r="E15" s="267"/>
      <c r="F15" s="265"/>
      <c r="G15" s="367"/>
      <c r="H15" s="334"/>
      <c r="I15" s="265"/>
      <c r="J15" s="366"/>
      <c r="K15" s="267"/>
      <c r="L15" s="265"/>
      <c r="M15" s="367"/>
      <c r="N15" s="267"/>
      <c r="O15" s="287"/>
      <c r="P15" s="367"/>
      <c r="Q15" s="267"/>
      <c r="R15" s="265"/>
      <c r="S15" s="367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156</v>
      </c>
      <c r="B16" s="267"/>
      <c r="C16" s="265"/>
      <c r="D16" s="366">
        <f>D11-C12-C13-C14</f>
        <v>-5855.832011</v>
      </c>
      <c r="E16" s="267"/>
      <c r="F16" s="265"/>
      <c r="G16" s="367">
        <f>G11-F12-F13-F14</f>
        <v>-37764.48229</v>
      </c>
      <c r="H16" s="334"/>
      <c r="I16" s="265"/>
      <c r="J16" s="366" t="str">
        <f>J11-I12-I13-I14</f>
        <v>#DIV/0!</v>
      </c>
      <c r="K16" s="267"/>
      <c r="L16" s="265"/>
      <c r="M16" s="367" t="str">
        <f>M11-L12-L13-L14</f>
        <v>#DIV/0!</v>
      </c>
      <c r="N16" s="267"/>
      <c r="O16" s="265"/>
      <c r="P16" s="344" t="str">
        <f>P11-O12-O13-O14-O15</f>
        <v>#DIV/0!</v>
      </c>
      <c r="Q16" s="267"/>
      <c r="R16" s="265"/>
      <c r="S16" s="367" t="str">
        <f>S11-R12-R13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359" t="s">
        <v>157</v>
      </c>
      <c r="B17" s="369"/>
      <c r="C17" s="370"/>
      <c r="D17" s="371">
        <f>D16/'Lista de precios'!C4</f>
        <v>-5.517862908</v>
      </c>
      <c r="E17" s="369"/>
      <c r="F17" s="370"/>
      <c r="G17" s="290">
        <f>G16/'Lista de precios'!E4</f>
        <v>-32.41586463</v>
      </c>
      <c r="H17" s="372"/>
      <c r="I17" s="370"/>
      <c r="J17" s="371" t="str">
        <f>J16/'Lista de precios'!G4</f>
        <v>#DIV/0!</v>
      </c>
      <c r="K17" s="369"/>
      <c r="L17" s="370"/>
      <c r="M17" s="290" t="str">
        <f>M16/'Lista de precios'!I4</f>
        <v>#DIV/0!</v>
      </c>
      <c r="N17" s="369"/>
      <c r="O17" s="370"/>
      <c r="P17" s="290" t="str">
        <f>P16/'Lista de precios'!K4</f>
        <v>#DIV/0!</v>
      </c>
      <c r="Q17" s="369"/>
      <c r="R17" s="370"/>
      <c r="S17" s="290" t="str">
        <f>S16/'Lista de precios'!M4</f>
        <v>#DIV/0!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ht="26.25" customHeight="1">
      <c r="A21" s="373" t="s">
        <v>158</v>
      </c>
      <c r="B21" s="292"/>
      <c r="C21" s="293"/>
      <c r="D21" s="374"/>
      <c r="E21" s="374"/>
      <c r="F21" s="37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ht="27.75" customHeight="1">
      <c r="A22" s="375" t="s">
        <v>159</v>
      </c>
      <c r="B22" s="375" t="s">
        <v>160</v>
      </c>
      <c r="C22" s="376" t="s">
        <v>161</v>
      </c>
      <c r="D22" s="377" t="s">
        <v>162</v>
      </c>
      <c r="E22" s="377" t="s">
        <v>163</v>
      </c>
      <c r="F22" s="377" t="s">
        <v>164</v>
      </c>
      <c r="G22" s="377" t="s">
        <v>165</v>
      </c>
      <c r="H22" s="377" t="s">
        <v>166</v>
      </c>
      <c r="I22" s="377" t="s">
        <v>167</v>
      </c>
      <c r="J22" s="377" t="s">
        <v>168</v>
      </c>
      <c r="K22" s="377" t="s">
        <v>169</v>
      </c>
      <c r="L22" s="377" t="s">
        <v>170</v>
      </c>
      <c r="M22" s="377" t="s">
        <v>171</v>
      </c>
      <c r="N22" s="377" t="s">
        <v>172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297"/>
      <c r="B23" s="297"/>
      <c r="C23" s="2"/>
      <c r="D23" s="455"/>
      <c r="E23" s="78"/>
      <c r="F23" s="78"/>
      <c r="G23" s="78"/>
      <c r="H23" s="297"/>
      <c r="I23" s="78"/>
      <c r="J23" s="78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297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297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297"/>
      <c r="B25" s="297"/>
      <c r="C25" s="78"/>
      <c r="D25" s="78"/>
      <c r="E25" s="78"/>
      <c r="F25" s="78"/>
      <c r="G25" s="78"/>
      <c r="H25" s="78"/>
      <c r="I25" s="78"/>
      <c r="J25" s="78"/>
      <c r="K25" s="78"/>
      <c r="L25" s="297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499"/>
      <c r="B26" s="499"/>
      <c r="C26" s="78"/>
      <c r="D26" s="78"/>
      <c r="E26" s="78"/>
      <c r="F26" s="78"/>
      <c r="G26" s="78"/>
      <c r="H26" s="78"/>
      <c r="I26" s="78"/>
      <c r="J26" s="78"/>
      <c r="K26" s="78"/>
      <c r="L26" s="297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379" t="s">
        <v>177</v>
      </c>
      <c r="B33" s="15"/>
      <c r="C33" s="380">
        <f t="shared" ref="C33:N33" si="1">SUM(C23:C32)</f>
        <v>0</v>
      </c>
      <c r="D33" s="380">
        <f t="shared" si="1"/>
        <v>0</v>
      </c>
      <c r="E33" s="380">
        <f t="shared" si="1"/>
        <v>0</v>
      </c>
      <c r="F33" s="380">
        <f t="shared" si="1"/>
        <v>0</v>
      </c>
      <c r="G33" s="380">
        <f t="shared" si="1"/>
        <v>0</v>
      </c>
      <c r="H33" s="380">
        <f t="shared" si="1"/>
        <v>0</v>
      </c>
      <c r="I33" s="380">
        <f t="shared" si="1"/>
        <v>0</v>
      </c>
      <c r="J33" s="380">
        <f t="shared" si="1"/>
        <v>0</v>
      </c>
      <c r="K33" s="380">
        <f t="shared" si="1"/>
        <v>0</v>
      </c>
      <c r="L33" s="380">
        <f t="shared" si="1"/>
        <v>0</v>
      </c>
      <c r="M33" s="380">
        <f t="shared" si="1"/>
        <v>0</v>
      </c>
      <c r="N33" s="380">
        <f t="shared" si="1"/>
        <v>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381" t="s">
        <v>178</v>
      </c>
      <c r="B34" s="15"/>
      <c r="C34" s="381">
        <f>C33+D33</f>
        <v>0</v>
      </c>
      <c r="D34" s="15"/>
      <c r="E34" s="381">
        <f>E33+F33</f>
        <v>0</v>
      </c>
      <c r="F34" s="15"/>
      <c r="G34" s="381">
        <f>G33+H33</f>
        <v>0</v>
      </c>
      <c r="H34" s="15"/>
      <c r="I34" s="381">
        <f>I33+J33</f>
        <v>0</v>
      </c>
      <c r="J34" s="15"/>
      <c r="K34" s="381">
        <f>K33+L33</f>
        <v>0</v>
      </c>
      <c r="L34" s="15"/>
      <c r="M34" s="381">
        <f>M33+N33</f>
        <v>0</v>
      </c>
      <c r="N34" s="15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15.75" customHeight="1">
      <c r="A40" s="382" t="s">
        <v>97</v>
      </c>
      <c r="B40" s="2"/>
      <c r="C40" s="2"/>
      <c r="D40" s="374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ht="15.75" customHeight="1">
      <c r="A41" s="383"/>
      <c r="B41" s="384" t="s">
        <v>98</v>
      </c>
      <c r="C41" s="101"/>
      <c r="D41" s="102"/>
      <c r="E41" s="384" t="s">
        <v>99</v>
      </c>
      <c r="F41" s="101"/>
      <c r="G41" s="102"/>
      <c r="H41" s="384" t="s">
        <v>100</v>
      </c>
      <c r="I41" s="101"/>
      <c r="J41" s="102"/>
      <c r="K41" s="384" t="s">
        <v>101</v>
      </c>
      <c r="L41" s="101"/>
      <c r="M41" s="102"/>
      <c r="N41" s="384" t="s">
        <v>102</v>
      </c>
      <c r="O41" s="101"/>
      <c r="P41" s="102"/>
      <c r="Q41" s="384" t="s">
        <v>103</v>
      </c>
      <c r="R41" s="101"/>
      <c r="S41" s="102"/>
      <c r="T41" s="384" t="s">
        <v>104</v>
      </c>
      <c r="U41" s="101"/>
      <c r="V41" s="102"/>
      <c r="W41" s="384" t="s">
        <v>105</v>
      </c>
      <c r="X41" s="101"/>
      <c r="Y41" s="102"/>
      <c r="Z41" s="384" t="s">
        <v>106</v>
      </c>
      <c r="AA41" s="101"/>
      <c r="AB41" s="102"/>
      <c r="AC41" s="384" t="s">
        <v>107</v>
      </c>
      <c r="AD41" s="101"/>
      <c r="AE41" s="102"/>
      <c r="AF41" s="384" t="s">
        <v>108</v>
      </c>
      <c r="AG41" s="101"/>
      <c r="AH41" s="102"/>
      <c r="AI41" s="384" t="s">
        <v>109</v>
      </c>
      <c r="AJ41" s="101"/>
      <c r="AK41" s="102"/>
    </row>
    <row r="42" ht="15.75" customHeight="1">
      <c r="A42" s="385" t="s">
        <v>110</v>
      </c>
      <c r="B42" s="386" t="s">
        <v>111</v>
      </c>
      <c r="C42" s="387" t="s">
        <v>112</v>
      </c>
      <c r="D42" s="387" t="s">
        <v>113</v>
      </c>
      <c r="E42" s="386" t="s">
        <v>111</v>
      </c>
      <c r="F42" s="387" t="s">
        <v>112</v>
      </c>
      <c r="G42" s="387" t="s">
        <v>113</v>
      </c>
      <c r="H42" s="386" t="s">
        <v>111</v>
      </c>
      <c r="I42" s="387" t="s">
        <v>112</v>
      </c>
      <c r="J42" s="387" t="s">
        <v>113</v>
      </c>
      <c r="K42" s="386" t="s">
        <v>111</v>
      </c>
      <c r="L42" s="387" t="s">
        <v>112</v>
      </c>
      <c r="M42" s="387" t="s">
        <v>113</v>
      </c>
      <c r="N42" s="386" t="s">
        <v>111</v>
      </c>
      <c r="O42" s="387" t="s">
        <v>112</v>
      </c>
      <c r="P42" s="387" t="s">
        <v>113</v>
      </c>
      <c r="Q42" s="386" t="s">
        <v>111</v>
      </c>
      <c r="R42" s="387" t="s">
        <v>112</v>
      </c>
      <c r="S42" s="387" t="s">
        <v>113</v>
      </c>
      <c r="T42" s="386" t="s">
        <v>111</v>
      </c>
      <c r="U42" s="387" t="s">
        <v>112</v>
      </c>
      <c r="V42" s="387" t="s">
        <v>113</v>
      </c>
      <c r="W42" s="386" t="s">
        <v>111</v>
      </c>
      <c r="X42" s="387" t="s">
        <v>112</v>
      </c>
      <c r="Y42" s="387" t="s">
        <v>113</v>
      </c>
      <c r="Z42" s="386" t="s">
        <v>111</v>
      </c>
      <c r="AA42" s="387" t="s">
        <v>112</v>
      </c>
      <c r="AB42" s="387" t="s">
        <v>113</v>
      </c>
      <c r="AC42" s="386" t="s">
        <v>111</v>
      </c>
      <c r="AD42" s="387" t="s">
        <v>112</v>
      </c>
      <c r="AE42" s="387" t="s">
        <v>113</v>
      </c>
      <c r="AF42" s="386" t="s">
        <v>111</v>
      </c>
      <c r="AG42" s="387" t="s">
        <v>112</v>
      </c>
      <c r="AH42" s="387" t="s">
        <v>113</v>
      </c>
      <c r="AI42" s="386" t="s">
        <v>111</v>
      </c>
      <c r="AJ42" s="387" t="s">
        <v>112</v>
      </c>
      <c r="AK42" s="387" t="s">
        <v>113</v>
      </c>
    </row>
    <row r="43" ht="15.75" customHeight="1">
      <c r="A43" s="385"/>
      <c r="B43" s="388"/>
      <c r="C43" s="117"/>
      <c r="D43" s="389"/>
      <c r="E43" s="281"/>
      <c r="F43" s="120"/>
      <c r="G43" s="278"/>
      <c r="H43" s="388"/>
      <c r="I43" s="117"/>
      <c r="J43" s="389"/>
      <c r="K43" s="281"/>
      <c r="L43" s="120"/>
      <c r="M43" s="278"/>
      <c r="N43" s="388"/>
      <c r="O43" s="117"/>
      <c r="P43" s="389"/>
      <c r="Q43" s="281"/>
      <c r="R43" s="120"/>
      <c r="S43" s="278"/>
      <c r="T43" s="388"/>
      <c r="U43" s="117"/>
      <c r="V43" s="389"/>
      <c r="W43" s="281"/>
      <c r="X43" s="120"/>
      <c r="Y43" s="278"/>
      <c r="Z43" s="388"/>
      <c r="AA43" s="117"/>
      <c r="AB43" s="389"/>
      <c r="AC43" s="281"/>
      <c r="AD43" s="120"/>
      <c r="AE43" s="278"/>
      <c r="AF43" s="388"/>
      <c r="AG43" s="117"/>
      <c r="AH43" s="389"/>
      <c r="AI43" s="281"/>
      <c r="AJ43" s="120"/>
      <c r="AK43" s="278"/>
    </row>
    <row r="44" ht="15.75" customHeight="1">
      <c r="A44" s="390" t="s">
        <v>18</v>
      </c>
      <c r="B44" s="391"/>
      <c r="C44" s="127">
        <f>'Lista de precios'!C7</f>
        <v>1114.3125</v>
      </c>
      <c r="D44" s="128">
        <f t="shared" ref="D44:D72" si="2">B44*C44</f>
        <v>0</v>
      </c>
      <c r="E44" s="391"/>
      <c r="F44" s="127">
        <f>'Lista de precios'!C7</f>
        <v>1114.3125</v>
      </c>
      <c r="G44" s="128">
        <f t="shared" ref="G44:G72" si="3">F44*E44</f>
        <v>0</v>
      </c>
      <c r="H44" s="392"/>
      <c r="I44" s="127">
        <f>'Lista de precios'!E7</f>
        <v>1223.25</v>
      </c>
      <c r="J44" s="128">
        <f t="shared" ref="J44:J71" si="4">H44*I44</f>
        <v>0</v>
      </c>
      <c r="K44" s="392"/>
      <c r="L44" s="127">
        <f>'Lista de precios'!E7</f>
        <v>1223.25</v>
      </c>
      <c r="M44" s="128">
        <f t="shared" ref="M44:M71" si="5">L44*K44</f>
        <v>0</v>
      </c>
      <c r="N44" s="391"/>
      <c r="O44" s="127">
        <f>'Lista de precios'!G7</f>
        <v>0</v>
      </c>
      <c r="P44" s="128">
        <f t="shared" ref="P44:P66" si="6">N44*O44</f>
        <v>0</v>
      </c>
      <c r="Q44" s="392"/>
      <c r="R44" s="127">
        <f>'Lista de precios'!G7</f>
        <v>0</v>
      </c>
      <c r="S44" s="128">
        <f t="shared" ref="S44:S66" si="7">R44*Q44</f>
        <v>0</v>
      </c>
      <c r="T44" s="392"/>
      <c r="U44" s="127">
        <f>'Lista de precios'!I7</f>
        <v>0</v>
      </c>
      <c r="V44" s="128">
        <f t="shared" ref="V44:V67" si="8">T44*U44</f>
        <v>0</v>
      </c>
      <c r="W44" s="392"/>
      <c r="X44" s="127">
        <f t="shared" ref="X44:X67" si="9">U44</f>
        <v>0</v>
      </c>
      <c r="Y44" s="128">
        <f t="shared" ref="Y44:Y67" si="10">X44*W44</f>
        <v>0</v>
      </c>
      <c r="Z44" s="391"/>
      <c r="AA44" s="127">
        <f>'Lista de precios'!K7</f>
        <v>0</v>
      </c>
      <c r="AB44" s="128">
        <f t="shared" ref="AB44:AB67" si="11">Z44*AA44</f>
        <v>0</v>
      </c>
      <c r="AC44" s="391"/>
      <c r="AD44" s="127">
        <f t="shared" ref="AD44:AD67" si="12">AA44</f>
        <v>0</v>
      </c>
      <c r="AE44" s="128">
        <f t="shared" ref="AE44:AE67" si="13">AD44*AC44</f>
        <v>0</v>
      </c>
      <c r="AF44" s="391"/>
      <c r="AG44" s="127">
        <f>'Lista de precios'!M7</f>
        <v>0</v>
      </c>
      <c r="AH44" s="128">
        <f t="shared" ref="AH44:AH67" si="14">AF44*AG44</f>
        <v>0</v>
      </c>
      <c r="AI44" s="391"/>
      <c r="AJ44" s="127">
        <f t="shared" ref="AJ44:AJ67" si="15">AG44</f>
        <v>0</v>
      </c>
      <c r="AK44" s="128">
        <f t="shared" ref="AK44:AK67" si="16">AJ44*AI44</f>
        <v>0</v>
      </c>
    </row>
    <row r="45" ht="15.75" customHeight="1">
      <c r="A45" s="390" t="s">
        <v>19</v>
      </c>
      <c r="B45" s="391"/>
      <c r="C45" s="127">
        <f>'Lista de precios'!C8</f>
        <v>1231.05</v>
      </c>
      <c r="D45" s="128">
        <f t="shared" si="2"/>
        <v>0</v>
      </c>
      <c r="E45" s="391"/>
      <c r="F45" s="127">
        <f>'Lista de precios'!C8</f>
        <v>1231.05</v>
      </c>
      <c r="G45" s="128">
        <f t="shared" si="3"/>
        <v>0</v>
      </c>
      <c r="H45" s="392"/>
      <c r="I45" s="127">
        <f>'Lista de precios'!E8</f>
        <v>1351.4</v>
      </c>
      <c r="J45" s="128">
        <f t="shared" si="4"/>
        <v>0</v>
      </c>
      <c r="K45" s="392"/>
      <c r="L45" s="127">
        <f>'Lista de precios'!E8</f>
        <v>1351.4</v>
      </c>
      <c r="M45" s="128">
        <f t="shared" si="5"/>
        <v>0</v>
      </c>
      <c r="N45" s="392"/>
      <c r="O45" s="127">
        <f>'Lista de precios'!G8</f>
        <v>0</v>
      </c>
      <c r="P45" s="128">
        <f t="shared" si="6"/>
        <v>0</v>
      </c>
      <c r="Q45" s="391"/>
      <c r="R45" s="127">
        <f>'Lista de precios'!G8</f>
        <v>0</v>
      </c>
      <c r="S45" s="128">
        <f t="shared" si="7"/>
        <v>0</v>
      </c>
      <c r="T45" s="391"/>
      <c r="U45" s="127">
        <f>'Lista de precios'!I8</f>
        <v>0</v>
      </c>
      <c r="V45" s="128">
        <f t="shared" si="8"/>
        <v>0</v>
      </c>
      <c r="W45" s="392"/>
      <c r="X45" s="127">
        <f t="shared" si="9"/>
        <v>0</v>
      </c>
      <c r="Y45" s="128">
        <f t="shared" si="10"/>
        <v>0</v>
      </c>
      <c r="Z45" s="391"/>
      <c r="AA45" s="127">
        <f>'Lista de precios'!K8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precios'!M8</f>
        <v>0</v>
      </c>
      <c r="AH45" s="128">
        <f t="shared" si="14"/>
        <v>0</v>
      </c>
      <c r="AI45" s="391"/>
      <c r="AJ45" s="127">
        <f t="shared" si="15"/>
        <v>0</v>
      </c>
      <c r="AK45" s="128">
        <f t="shared" si="16"/>
        <v>0</v>
      </c>
    </row>
    <row r="46" ht="15.75" customHeight="1">
      <c r="A46" s="390" t="s">
        <v>20</v>
      </c>
      <c r="B46" s="391"/>
      <c r="C46" s="127">
        <f>'Lista de precios'!C9</f>
        <v>1273.5</v>
      </c>
      <c r="D46" s="128">
        <f t="shared" si="2"/>
        <v>0</v>
      </c>
      <c r="E46" s="391"/>
      <c r="F46" s="127">
        <f>'Lista de precios'!C9</f>
        <v>1273.5</v>
      </c>
      <c r="G46" s="128">
        <f t="shared" si="3"/>
        <v>0</v>
      </c>
      <c r="H46" s="392"/>
      <c r="I46" s="127">
        <f>'Lista de precios'!E9</f>
        <v>1398</v>
      </c>
      <c r="J46" s="128">
        <f t="shared" si="4"/>
        <v>0</v>
      </c>
      <c r="K46" s="391"/>
      <c r="L46" s="127">
        <f>'Lista de precios'!E9</f>
        <v>1398</v>
      </c>
      <c r="M46" s="128">
        <f t="shared" si="5"/>
        <v>0</v>
      </c>
      <c r="N46" s="391"/>
      <c r="O46" s="127">
        <f>'Lista de precios'!G9</f>
        <v>0</v>
      </c>
      <c r="P46" s="128">
        <f t="shared" si="6"/>
        <v>0</v>
      </c>
      <c r="Q46" s="391"/>
      <c r="R46" s="127">
        <f>'Lista de precios'!G9</f>
        <v>0</v>
      </c>
      <c r="S46" s="128">
        <f t="shared" si="7"/>
        <v>0</v>
      </c>
      <c r="T46" s="391"/>
      <c r="U46" s="127">
        <f>'Lista de precios'!I9</f>
        <v>0</v>
      </c>
      <c r="V46" s="128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precios'!K9</f>
        <v>0</v>
      </c>
      <c r="AB46" s="128">
        <f t="shared" si="11"/>
        <v>0</v>
      </c>
      <c r="AC46" s="392"/>
      <c r="AD46" s="127">
        <f t="shared" si="12"/>
        <v>0</v>
      </c>
      <c r="AE46" s="128">
        <f t="shared" si="13"/>
        <v>0</v>
      </c>
      <c r="AF46" s="391"/>
      <c r="AG46" s="127">
        <f>'Lista de precios'!M9</f>
        <v>0</v>
      </c>
      <c r="AH46" s="128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21</v>
      </c>
      <c r="B47" s="391"/>
      <c r="C47" s="127">
        <f>'Lista de precios'!C10</f>
        <v>4775.625</v>
      </c>
      <c r="D47" s="128">
        <f t="shared" si="2"/>
        <v>0</v>
      </c>
      <c r="E47" s="391"/>
      <c r="F47" s="127">
        <f>'Lista de precios'!C10</f>
        <v>4775.625</v>
      </c>
      <c r="G47" s="128">
        <f t="shared" si="3"/>
        <v>0</v>
      </c>
      <c r="H47" s="391"/>
      <c r="I47" s="127">
        <f>'Lista de precios'!E10</f>
        <v>5242.5</v>
      </c>
      <c r="J47" s="128">
        <f t="shared" si="4"/>
        <v>0</v>
      </c>
      <c r="K47" s="391"/>
      <c r="L47" s="127">
        <f>'Lista de precios'!E10</f>
        <v>5242.5</v>
      </c>
      <c r="M47" s="128">
        <f t="shared" si="5"/>
        <v>0</v>
      </c>
      <c r="N47" s="391"/>
      <c r="O47" s="127">
        <f>'Lista de precios'!G10</f>
        <v>0</v>
      </c>
      <c r="P47" s="128">
        <f t="shared" si="6"/>
        <v>0</v>
      </c>
      <c r="Q47" s="391"/>
      <c r="R47" s="127">
        <f>'Lista de precios'!G10</f>
        <v>0</v>
      </c>
      <c r="S47" s="128">
        <f t="shared" si="7"/>
        <v>0</v>
      </c>
      <c r="T47" s="391"/>
      <c r="U47" s="127">
        <f>'Lista de precios'!I10</f>
        <v>0</v>
      </c>
      <c r="V47" s="128">
        <f t="shared" si="8"/>
        <v>0</v>
      </c>
      <c r="W47" s="391"/>
      <c r="X47" s="127">
        <f t="shared" si="9"/>
        <v>0</v>
      </c>
      <c r="Y47" s="128">
        <f t="shared" si="10"/>
        <v>0</v>
      </c>
      <c r="Z47" s="391"/>
      <c r="AA47" s="127">
        <f>'Lista de precios'!K10</f>
        <v>0</v>
      </c>
      <c r="AB47" s="128">
        <f t="shared" si="11"/>
        <v>0</v>
      </c>
      <c r="AC47" s="392"/>
      <c r="AD47" s="127">
        <f t="shared" si="12"/>
        <v>0</v>
      </c>
      <c r="AE47" s="128">
        <f t="shared" si="13"/>
        <v>0</v>
      </c>
      <c r="AF47" s="392"/>
      <c r="AG47" s="127">
        <f>'Lista de precios'!M10</f>
        <v>0</v>
      </c>
      <c r="AH47" s="128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22</v>
      </c>
      <c r="B48" s="391"/>
      <c r="C48" s="127">
        <f>'Lista de precios'!C11</f>
        <v>4775.625</v>
      </c>
      <c r="D48" s="137">
        <f t="shared" si="2"/>
        <v>0</v>
      </c>
      <c r="E48" s="391"/>
      <c r="F48" s="127">
        <f>'Lista de precios'!C11</f>
        <v>4775.625</v>
      </c>
      <c r="G48" s="128">
        <f t="shared" si="3"/>
        <v>0</v>
      </c>
      <c r="H48" s="391"/>
      <c r="I48" s="127">
        <f>'Lista de precios'!E11</f>
        <v>5242.5</v>
      </c>
      <c r="J48" s="137">
        <f t="shared" si="4"/>
        <v>0</v>
      </c>
      <c r="K48" s="391"/>
      <c r="L48" s="127">
        <f>'Lista de precios'!E11</f>
        <v>5242.5</v>
      </c>
      <c r="M48" s="128">
        <f t="shared" si="5"/>
        <v>0</v>
      </c>
      <c r="N48" s="391"/>
      <c r="O48" s="127">
        <f>'Lista de precios'!G11</f>
        <v>0</v>
      </c>
      <c r="P48" s="137">
        <f t="shared" si="6"/>
        <v>0</v>
      </c>
      <c r="Q48" s="392"/>
      <c r="R48" s="127">
        <f>'Lista de precios'!G11</f>
        <v>0</v>
      </c>
      <c r="S48" s="128">
        <f t="shared" si="7"/>
        <v>0</v>
      </c>
      <c r="T48" s="391"/>
      <c r="U48" s="127">
        <f>'Lista de precios'!I11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1"/>
      <c r="AA48" s="127">
        <f>'Lista de precios'!K11</f>
        <v>0</v>
      </c>
      <c r="AB48" s="137">
        <f t="shared" si="11"/>
        <v>0</v>
      </c>
      <c r="AC48" s="391"/>
      <c r="AD48" s="127">
        <f t="shared" si="12"/>
        <v>0</v>
      </c>
      <c r="AE48" s="128">
        <f t="shared" si="13"/>
        <v>0</v>
      </c>
      <c r="AF48" s="391"/>
      <c r="AG48" s="127">
        <f>'Lista de precios'!M11</f>
        <v>0</v>
      </c>
      <c r="AH48" s="137">
        <f t="shared" si="14"/>
        <v>0</v>
      </c>
      <c r="AI48" s="391"/>
      <c r="AJ48" s="127">
        <f t="shared" si="15"/>
        <v>0</v>
      </c>
      <c r="AK48" s="128">
        <f t="shared" si="16"/>
        <v>0</v>
      </c>
    </row>
    <row r="49" ht="15.75" customHeight="1">
      <c r="A49" s="390" t="s">
        <v>23</v>
      </c>
      <c r="B49" s="391"/>
      <c r="C49" s="127">
        <f>'Lista de precios'!C12</f>
        <v>4987.875</v>
      </c>
      <c r="D49" s="137">
        <f t="shared" si="2"/>
        <v>0</v>
      </c>
      <c r="E49" s="391"/>
      <c r="F49" s="127">
        <f>'Lista de precios'!C12</f>
        <v>4987.875</v>
      </c>
      <c r="G49" s="128">
        <f t="shared" si="3"/>
        <v>0</v>
      </c>
      <c r="H49" s="391"/>
      <c r="I49" s="127">
        <f>'Lista de precios'!E12</f>
        <v>5475.5</v>
      </c>
      <c r="J49" s="137">
        <f t="shared" si="4"/>
        <v>0</v>
      </c>
      <c r="K49" s="391"/>
      <c r="L49" s="127">
        <f>'Lista de precios'!E12</f>
        <v>5475.5</v>
      </c>
      <c r="M49" s="128">
        <f t="shared" si="5"/>
        <v>0</v>
      </c>
      <c r="N49" s="392"/>
      <c r="O49" s="127">
        <f>'Lista de precios'!G12</f>
        <v>0</v>
      </c>
      <c r="P49" s="137">
        <f t="shared" si="6"/>
        <v>0</v>
      </c>
      <c r="Q49" s="391"/>
      <c r="R49" s="127">
        <f>'Lista de precios'!G12</f>
        <v>0</v>
      </c>
      <c r="S49" s="128">
        <f t="shared" si="7"/>
        <v>0</v>
      </c>
      <c r="T49" s="391"/>
      <c r="U49" s="127">
        <f>'Lista de precios'!I12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precios'!K12</f>
        <v>0</v>
      </c>
      <c r="AB49" s="137">
        <f t="shared" si="11"/>
        <v>0</v>
      </c>
      <c r="AC49" s="391"/>
      <c r="AD49" s="127">
        <f t="shared" si="12"/>
        <v>0</v>
      </c>
      <c r="AE49" s="128">
        <f t="shared" si="13"/>
        <v>0</v>
      </c>
      <c r="AF49" s="391"/>
      <c r="AG49" s="127">
        <f>'Lista de precios'!M12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24</v>
      </c>
      <c r="B50" s="391"/>
      <c r="C50" s="127">
        <f>'Lista de precios'!C13</f>
        <v>477.5625</v>
      </c>
      <c r="D50" s="137">
        <f t="shared" si="2"/>
        <v>0</v>
      </c>
      <c r="E50" s="391"/>
      <c r="F50" s="127">
        <f>'Lista de precios'!C13</f>
        <v>477.5625</v>
      </c>
      <c r="G50" s="128">
        <f t="shared" si="3"/>
        <v>0</v>
      </c>
      <c r="H50" s="392"/>
      <c r="I50" s="127">
        <f>'Lista de precios'!E13</f>
        <v>524.25</v>
      </c>
      <c r="J50" s="137">
        <f t="shared" si="4"/>
        <v>0</v>
      </c>
      <c r="K50" s="392">
        <v>2.0</v>
      </c>
      <c r="L50" s="127">
        <f>'Lista de precios'!E13</f>
        <v>524.25</v>
      </c>
      <c r="M50" s="128">
        <f t="shared" si="5"/>
        <v>1048.5</v>
      </c>
      <c r="N50" s="392"/>
      <c r="O50" s="127">
        <f>'Lista de precios'!G13</f>
        <v>0</v>
      </c>
      <c r="P50" s="137">
        <f t="shared" si="6"/>
        <v>0</v>
      </c>
      <c r="Q50" s="392"/>
      <c r="R50" s="127">
        <f>'Lista de precios'!G13</f>
        <v>0</v>
      </c>
      <c r="S50" s="128">
        <f t="shared" si="7"/>
        <v>0</v>
      </c>
      <c r="T50" s="392"/>
      <c r="U50" s="127">
        <f>'Lista de precios'!I13</f>
        <v>0</v>
      </c>
      <c r="V50" s="137">
        <f t="shared" si="8"/>
        <v>0</v>
      </c>
      <c r="W50" s="392"/>
      <c r="X50" s="127">
        <f t="shared" si="9"/>
        <v>0</v>
      </c>
      <c r="Y50" s="128">
        <f t="shared" si="10"/>
        <v>0</v>
      </c>
      <c r="Z50" s="391"/>
      <c r="AA50" s="127">
        <f>'Lista de precios'!K13</f>
        <v>0</v>
      </c>
      <c r="AB50" s="137">
        <f t="shared" si="11"/>
        <v>0</v>
      </c>
      <c r="AC50" s="392"/>
      <c r="AD50" s="127">
        <f t="shared" si="12"/>
        <v>0</v>
      </c>
      <c r="AE50" s="128">
        <f t="shared" si="13"/>
        <v>0</v>
      </c>
      <c r="AF50" s="392"/>
      <c r="AG50" s="127">
        <f>'Lista de precios'!M13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25</v>
      </c>
      <c r="B51" s="391"/>
      <c r="C51" s="127">
        <f>'Lista de precios'!C14</f>
        <v>742.875</v>
      </c>
      <c r="D51" s="137">
        <f t="shared" si="2"/>
        <v>0</v>
      </c>
      <c r="E51" s="391"/>
      <c r="F51" s="127">
        <f>'Lista de precios'!C14</f>
        <v>742.875</v>
      </c>
      <c r="G51" s="128">
        <f t="shared" si="3"/>
        <v>0</v>
      </c>
      <c r="H51" s="392"/>
      <c r="I51" s="127">
        <f>'Lista de precios'!E14</f>
        <v>815.5</v>
      </c>
      <c r="J51" s="137">
        <f t="shared" si="4"/>
        <v>0</v>
      </c>
      <c r="K51" s="392"/>
      <c r="L51" s="127">
        <f>'Lista de precios'!E14</f>
        <v>815.5</v>
      </c>
      <c r="M51" s="128">
        <f t="shared" si="5"/>
        <v>0</v>
      </c>
      <c r="N51" s="391"/>
      <c r="O51" s="127">
        <f>'Lista de precios'!G14</f>
        <v>0</v>
      </c>
      <c r="P51" s="137">
        <f t="shared" si="6"/>
        <v>0</v>
      </c>
      <c r="Q51" s="391"/>
      <c r="R51" s="127">
        <f>'Lista de precios'!G14</f>
        <v>0</v>
      </c>
      <c r="S51" s="128">
        <f t="shared" si="7"/>
        <v>0</v>
      </c>
      <c r="T51" s="392"/>
      <c r="U51" s="127">
        <f>'Lista de precios'!I14</f>
        <v>0</v>
      </c>
      <c r="V51" s="137">
        <f t="shared" si="8"/>
        <v>0</v>
      </c>
      <c r="W51" s="392"/>
      <c r="X51" s="127">
        <f t="shared" si="9"/>
        <v>0</v>
      </c>
      <c r="Y51" s="128">
        <f t="shared" si="10"/>
        <v>0</v>
      </c>
      <c r="Z51" s="391"/>
      <c r="AA51" s="127">
        <f>'Lista de precios'!K14</f>
        <v>0</v>
      </c>
      <c r="AB51" s="137">
        <f t="shared" si="11"/>
        <v>0</v>
      </c>
      <c r="AC51" s="392"/>
      <c r="AD51" s="127">
        <f t="shared" si="12"/>
        <v>0</v>
      </c>
      <c r="AE51" s="128">
        <f t="shared" si="13"/>
        <v>0</v>
      </c>
      <c r="AF51" s="392"/>
      <c r="AG51" s="127">
        <f>'Lista de precios'!M14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26</v>
      </c>
      <c r="B52" s="391"/>
      <c r="C52" s="127">
        <f>'Lista de precios'!C15</f>
        <v>2207.4</v>
      </c>
      <c r="D52" s="137">
        <f t="shared" si="2"/>
        <v>0</v>
      </c>
      <c r="E52" s="391"/>
      <c r="F52" s="127">
        <f>'Lista de precios'!C15</f>
        <v>2207.4</v>
      </c>
      <c r="G52" s="128">
        <f t="shared" si="3"/>
        <v>0</v>
      </c>
      <c r="H52" s="391"/>
      <c r="I52" s="127">
        <f>'Lista de precios'!E15</f>
        <v>2423.2</v>
      </c>
      <c r="J52" s="137">
        <f t="shared" si="4"/>
        <v>0</v>
      </c>
      <c r="K52" s="391"/>
      <c r="L52" s="127">
        <f>'Lista de precios'!E15</f>
        <v>2423.2</v>
      </c>
      <c r="M52" s="128">
        <f t="shared" si="5"/>
        <v>0</v>
      </c>
      <c r="N52" s="391"/>
      <c r="O52" s="127">
        <f>'Lista de precios'!G15</f>
        <v>0</v>
      </c>
      <c r="P52" s="137">
        <f t="shared" si="6"/>
        <v>0</v>
      </c>
      <c r="Q52" s="391"/>
      <c r="R52" s="127">
        <f>'Lista de precios'!G15</f>
        <v>0</v>
      </c>
      <c r="S52" s="128">
        <f t="shared" si="7"/>
        <v>0</v>
      </c>
      <c r="T52" s="391"/>
      <c r="U52" s="127">
        <f>'Lista de precios'!I15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precios'!K15</f>
        <v>0</v>
      </c>
      <c r="AB52" s="137">
        <f t="shared" si="11"/>
        <v>0</v>
      </c>
      <c r="AC52" s="391"/>
      <c r="AD52" s="127">
        <f t="shared" si="12"/>
        <v>0</v>
      </c>
      <c r="AE52" s="128">
        <f t="shared" si="13"/>
        <v>0</v>
      </c>
      <c r="AF52" s="391"/>
      <c r="AG52" s="127">
        <f>'Lista de precios'!M15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27</v>
      </c>
      <c r="B53" s="391"/>
      <c r="C53" s="127">
        <f>'Lista de precios'!C16</f>
        <v>4733.175</v>
      </c>
      <c r="D53" s="137">
        <f t="shared" si="2"/>
        <v>0</v>
      </c>
      <c r="E53" s="391"/>
      <c r="F53" s="127">
        <f>'Lista de precios'!C16</f>
        <v>4733.175</v>
      </c>
      <c r="G53" s="128">
        <f t="shared" si="3"/>
        <v>0</v>
      </c>
      <c r="H53" s="391"/>
      <c r="I53" s="127">
        <f>'Lista de precios'!E16</f>
        <v>5195.9</v>
      </c>
      <c r="J53" s="137">
        <f t="shared" si="4"/>
        <v>0</v>
      </c>
      <c r="K53" s="391"/>
      <c r="L53" s="127">
        <f>'Lista de precios'!E16</f>
        <v>5195.9</v>
      </c>
      <c r="M53" s="128">
        <f t="shared" si="5"/>
        <v>0</v>
      </c>
      <c r="N53" s="391"/>
      <c r="O53" s="127">
        <f>'Lista de precios'!G16</f>
        <v>0</v>
      </c>
      <c r="P53" s="137">
        <f t="shared" si="6"/>
        <v>0</v>
      </c>
      <c r="Q53" s="391"/>
      <c r="R53" s="127">
        <f>'Lista de precios'!G16</f>
        <v>0</v>
      </c>
      <c r="S53" s="128">
        <f t="shared" si="7"/>
        <v>0</v>
      </c>
      <c r="T53" s="391"/>
      <c r="U53" s="127">
        <f>'Lista de precios'!I16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precios'!K16</f>
        <v>0</v>
      </c>
      <c r="AB53" s="137">
        <f t="shared" si="11"/>
        <v>0</v>
      </c>
      <c r="AC53" s="391"/>
      <c r="AD53" s="127">
        <f t="shared" si="12"/>
        <v>0</v>
      </c>
      <c r="AE53" s="128">
        <f t="shared" si="13"/>
        <v>0</v>
      </c>
      <c r="AF53" s="391"/>
      <c r="AG53" s="127">
        <f>'Lista de precios'!M16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28</v>
      </c>
      <c r="B54" s="391"/>
      <c r="C54" s="127">
        <f>'Lista de precios'!C17</f>
        <v>742.875</v>
      </c>
      <c r="D54" s="137">
        <f t="shared" si="2"/>
        <v>0</v>
      </c>
      <c r="E54" s="391"/>
      <c r="F54" s="127">
        <f>'Lista de precios'!C17</f>
        <v>742.875</v>
      </c>
      <c r="G54" s="128">
        <f t="shared" si="3"/>
        <v>0</v>
      </c>
      <c r="H54" s="391"/>
      <c r="I54" s="127">
        <f>'Lista de precios'!E17</f>
        <v>815.5</v>
      </c>
      <c r="J54" s="137">
        <f t="shared" si="4"/>
        <v>0</v>
      </c>
      <c r="K54" s="391"/>
      <c r="L54" s="127">
        <f>'Lista de precios'!E17</f>
        <v>815.5</v>
      </c>
      <c r="M54" s="128">
        <f t="shared" si="5"/>
        <v>0</v>
      </c>
      <c r="N54" s="391"/>
      <c r="O54" s="127">
        <f>'Lista de precios'!G17</f>
        <v>0</v>
      </c>
      <c r="P54" s="137">
        <f t="shared" si="6"/>
        <v>0</v>
      </c>
      <c r="Q54" s="391"/>
      <c r="R54" s="127">
        <f>'Lista de precios'!G17</f>
        <v>0</v>
      </c>
      <c r="S54" s="128">
        <f t="shared" si="7"/>
        <v>0</v>
      </c>
      <c r="T54" s="391"/>
      <c r="U54" s="127">
        <f>'Lista de precios'!I17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1"/>
      <c r="AA54" s="127">
        <f>'Lista de precios'!K17</f>
        <v>0</v>
      </c>
      <c r="AB54" s="137">
        <f t="shared" si="11"/>
        <v>0</v>
      </c>
      <c r="AC54" s="391"/>
      <c r="AD54" s="127">
        <f t="shared" si="12"/>
        <v>0</v>
      </c>
      <c r="AE54" s="128">
        <f t="shared" si="13"/>
        <v>0</v>
      </c>
      <c r="AF54" s="391"/>
      <c r="AG54" s="127">
        <f>'Lista de precios'!M17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29</v>
      </c>
      <c r="B55" s="391"/>
      <c r="C55" s="127">
        <f>'Lista de precios'!C18</f>
        <v>3289.875</v>
      </c>
      <c r="D55" s="137">
        <f t="shared" si="2"/>
        <v>0</v>
      </c>
      <c r="E55" s="391"/>
      <c r="F55" s="127">
        <f>'Lista de precios'!C18</f>
        <v>3289.875</v>
      </c>
      <c r="G55" s="128">
        <f t="shared" si="3"/>
        <v>0</v>
      </c>
      <c r="H55" s="392"/>
      <c r="I55" s="127">
        <f>'Lista de precios'!E18</f>
        <v>3611.5</v>
      </c>
      <c r="J55" s="137">
        <f t="shared" si="4"/>
        <v>0</v>
      </c>
      <c r="K55" s="392"/>
      <c r="L55" s="127">
        <f>'Lista de precios'!E18</f>
        <v>3611.5</v>
      </c>
      <c r="M55" s="128">
        <f t="shared" si="5"/>
        <v>0</v>
      </c>
      <c r="N55" s="391"/>
      <c r="O55" s="127">
        <f>'Lista de precios'!G18</f>
        <v>0</v>
      </c>
      <c r="P55" s="137">
        <f t="shared" si="6"/>
        <v>0</v>
      </c>
      <c r="Q55" s="391"/>
      <c r="R55" s="127">
        <f>'Lista de precios'!G18</f>
        <v>0</v>
      </c>
      <c r="S55" s="128">
        <f t="shared" si="7"/>
        <v>0</v>
      </c>
      <c r="T55" s="392"/>
      <c r="U55" s="127">
        <f>'Lista de precios'!I18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1"/>
      <c r="AA55" s="127">
        <f>'Lista de precios'!K18</f>
        <v>0</v>
      </c>
      <c r="AB55" s="137">
        <f t="shared" si="11"/>
        <v>0</v>
      </c>
      <c r="AC55" s="391"/>
      <c r="AD55" s="127">
        <f t="shared" si="12"/>
        <v>0</v>
      </c>
      <c r="AE55" s="128">
        <f t="shared" si="13"/>
        <v>0</v>
      </c>
      <c r="AF55" s="391"/>
      <c r="AG55" s="127">
        <f>'Lista de precios'!M18</f>
        <v>0</v>
      </c>
      <c r="AH55" s="137">
        <f t="shared" si="14"/>
        <v>0</v>
      </c>
      <c r="AI55" s="392"/>
      <c r="AJ55" s="127">
        <f t="shared" si="15"/>
        <v>0</v>
      </c>
      <c r="AK55" s="128">
        <f t="shared" si="16"/>
        <v>0</v>
      </c>
    </row>
    <row r="56" ht="15.75" customHeight="1">
      <c r="A56" s="390" t="s">
        <v>30</v>
      </c>
      <c r="B56" s="391"/>
      <c r="C56" s="127">
        <f>'Lista de precios'!C19</f>
        <v>530.625</v>
      </c>
      <c r="D56" s="137">
        <f t="shared" si="2"/>
        <v>0</v>
      </c>
      <c r="E56" s="391"/>
      <c r="F56" s="127">
        <f>'Lista de precios'!C19</f>
        <v>530.625</v>
      </c>
      <c r="G56" s="128">
        <f t="shared" si="3"/>
        <v>0</v>
      </c>
      <c r="H56" s="391"/>
      <c r="I56" s="127">
        <f>'Lista de precios'!E19</f>
        <v>582.5</v>
      </c>
      <c r="J56" s="137">
        <f t="shared" si="4"/>
        <v>0</v>
      </c>
      <c r="K56" s="392"/>
      <c r="L56" s="127">
        <f>'Lista de precios'!E19</f>
        <v>582.5</v>
      </c>
      <c r="M56" s="128">
        <f t="shared" si="5"/>
        <v>0</v>
      </c>
      <c r="N56" s="392"/>
      <c r="O56" s="127">
        <f>'Lista de precios'!G19</f>
        <v>0</v>
      </c>
      <c r="P56" s="137">
        <f t="shared" si="6"/>
        <v>0</v>
      </c>
      <c r="Q56" s="391"/>
      <c r="R56" s="127">
        <f>'Lista de precios'!G19</f>
        <v>0</v>
      </c>
      <c r="S56" s="128">
        <f t="shared" si="7"/>
        <v>0</v>
      </c>
      <c r="T56" s="392"/>
      <c r="U56" s="127">
        <f>'Lista de precios'!I19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1"/>
      <c r="AA56" s="127">
        <f>'Lista de precios'!K19</f>
        <v>0</v>
      </c>
      <c r="AB56" s="137">
        <f t="shared" si="11"/>
        <v>0</v>
      </c>
      <c r="AC56" s="391"/>
      <c r="AD56" s="127">
        <f t="shared" si="12"/>
        <v>0</v>
      </c>
      <c r="AE56" s="128">
        <f t="shared" si="13"/>
        <v>0</v>
      </c>
      <c r="AF56" s="391"/>
      <c r="AG56" s="127">
        <f>'Lista de precios'!M19</f>
        <v>0</v>
      </c>
      <c r="AH56" s="137">
        <f t="shared" si="14"/>
        <v>0</v>
      </c>
      <c r="AI56" s="391"/>
      <c r="AJ56" s="127">
        <f t="shared" si="15"/>
        <v>0</v>
      </c>
      <c r="AK56" s="128">
        <f t="shared" si="16"/>
        <v>0</v>
      </c>
    </row>
    <row r="57" ht="15.75" customHeight="1">
      <c r="A57" s="390" t="s">
        <v>31</v>
      </c>
      <c r="B57" s="391"/>
      <c r="C57" s="127">
        <f>'Lista de precios'!C20</f>
        <v>647.3625</v>
      </c>
      <c r="D57" s="137">
        <f t="shared" si="2"/>
        <v>0</v>
      </c>
      <c r="E57" s="391"/>
      <c r="F57" s="127">
        <f>'Lista de precios'!C20</f>
        <v>647.3625</v>
      </c>
      <c r="G57" s="128">
        <f t="shared" si="3"/>
        <v>0</v>
      </c>
      <c r="H57" s="391"/>
      <c r="I57" s="127">
        <f>'Lista de precios'!E20</f>
        <v>710.65</v>
      </c>
      <c r="J57" s="137">
        <f t="shared" si="4"/>
        <v>0</v>
      </c>
      <c r="K57" s="392">
        <v>11.0</v>
      </c>
      <c r="L57" s="127">
        <f>'Lista de precios'!E20</f>
        <v>710.65</v>
      </c>
      <c r="M57" s="128">
        <f t="shared" si="5"/>
        <v>7817.15</v>
      </c>
      <c r="N57" s="391"/>
      <c r="O57" s="127">
        <f>'Lista de precios'!G20</f>
        <v>0</v>
      </c>
      <c r="P57" s="137">
        <f t="shared" si="6"/>
        <v>0</v>
      </c>
      <c r="Q57" s="391"/>
      <c r="R57" s="127">
        <f>'Lista de precios'!G20</f>
        <v>0</v>
      </c>
      <c r="S57" s="128">
        <f t="shared" si="7"/>
        <v>0</v>
      </c>
      <c r="T57" s="392"/>
      <c r="U57" s="127">
        <f>'Lista de precios'!I20</f>
        <v>0</v>
      </c>
      <c r="V57" s="137">
        <f t="shared" si="8"/>
        <v>0</v>
      </c>
      <c r="W57" s="392"/>
      <c r="X57" s="127">
        <f t="shared" si="9"/>
        <v>0</v>
      </c>
      <c r="Y57" s="128">
        <f t="shared" si="10"/>
        <v>0</v>
      </c>
      <c r="Z57" s="391"/>
      <c r="AA57" s="127">
        <f>'Lista de precios'!K20</f>
        <v>0</v>
      </c>
      <c r="AB57" s="137">
        <f t="shared" si="11"/>
        <v>0</v>
      </c>
      <c r="AC57" s="392"/>
      <c r="AD57" s="127">
        <f t="shared" si="12"/>
        <v>0</v>
      </c>
      <c r="AE57" s="128">
        <f t="shared" si="13"/>
        <v>0</v>
      </c>
      <c r="AF57" s="391"/>
      <c r="AG57" s="127">
        <f>'Lista de precios'!M20</f>
        <v>0</v>
      </c>
      <c r="AH57" s="137">
        <f t="shared" si="14"/>
        <v>0</v>
      </c>
      <c r="AI57" s="391"/>
      <c r="AJ57" s="127">
        <f t="shared" si="15"/>
        <v>0</v>
      </c>
      <c r="AK57" s="128">
        <f t="shared" si="16"/>
        <v>0</v>
      </c>
    </row>
    <row r="58" ht="15.75" customHeight="1">
      <c r="A58" s="390" t="s">
        <v>32</v>
      </c>
      <c r="B58" s="391"/>
      <c r="C58" s="127">
        <f>'Lista de precios'!C21</f>
        <v>4775.625</v>
      </c>
      <c r="D58" s="137">
        <f t="shared" si="2"/>
        <v>0</v>
      </c>
      <c r="E58" s="391"/>
      <c r="F58" s="127">
        <f>'Lista de precios'!C21</f>
        <v>4775.625</v>
      </c>
      <c r="G58" s="128">
        <f t="shared" si="3"/>
        <v>0</v>
      </c>
      <c r="H58" s="391"/>
      <c r="I58" s="127">
        <f>'Lista de precios'!E21</f>
        <v>5242.5</v>
      </c>
      <c r="J58" s="137">
        <f t="shared" si="4"/>
        <v>0</v>
      </c>
      <c r="K58" s="392"/>
      <c r="L58" s="127">
        <f>'Lista de precios'!E21</f>
        <v>5242.5</v>
      </c>
      <c r="M58" s="128">
        <f t="shared" si="5"/>
        <v>0</v>
      </c>
      <c r="N58" s="391"/>
      <c r="O58" s="127">
        <f>'Lista de precios'!G21</f>
        <v>0</v>
      </c>
      <c r="P58" s="137">
        <f t="shared" si="6"/>
        <v>0</v>
      </c>
      <c r="Q58" s="391"/>
      <c r="R58" s="127">
        <f>'Lista de precios'!G21</f>
        <v>0</v>
      </c>
      <c r="S58" s="128">
        <f t="shared" si="7"/>
        <v>0</v>
      </c>
      <c r="T58" s="391"/>
      <c r="U58" s="127">
        <f>'Lista de precios'!I21</f>
        <v>0</v>
      </c>
      <c r="V58" s="137">
        <f t="shared" si="8"/>
        <v>0</v>
      </c>
      <c r="W58" s="391"/>
      <c r="X58" s="127">
        <f t="shared" si="9"/>
        <v>0</v>
      </c>
      <c r="Y58" s="128">
        <f t="shared" si="10"/>
        <v>0</v>
      </c>
      <c r="Z58" s="391"/>
      <c r="AA58" s="127">
        <f>'Lista de precios'!K21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2"/>
      <c r="AG58" s="127">
        <f>'Lista de precios'!M21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33</v>
      </c>
      <c r="B59" s="391"/>
      <c r="C59" s="127">
        <f>'Lista de precios'!C22</f>
        <v>4775.625</v>
      </c>
      <c r="D59" s="137">
        <f t="shared" si="2"/>
        <v>0</v>
      </c>
      <c r="E59" s="391"/>
      <c r="F59" s="127">
        <f>'Lista de precios'!C22</f>
        <v>4775.625</v>
      </c>
      <c r="G59" s="128">
        <f t="shared" si="3"/>
        <v>0</v>
      </c>
      <c r="H59" s="391"/>
      <c r="I59" s="127">
        <f>'Lista de precios'!E22</f>
        <v>5242.5</v>
      </c>
      <c r="J59" s="137">
        <f t="shared" si="4"/>
        <v>0</v>
      </c>
      <c r="K59" s="392"/>
      <c r="L59" s="127">
        <f>'Lista de precios'!E22</f>
        <v>5242.5</v>
      </c>
      <c r="M59" s="128">
        <f t="shared" si="5"/>
        <v>0</v>
      </c>
      <c r="N59" s="391"/>
      <c r="O59" s="127">
        <f>'Lista de precios'!G22</f>
        <v>0</v>
      </c>
      <c r="P59" s="137">
        <f t="shared" si="6"/>
        <v>0</v>
      </c>
      <c r="Q59" s="391"/>
      <c r="R59" s="127">
        <f>'Lista de precios'!G22</f>
        <v>0</v>
      </c>
      <c r="S59" s="128">
        <f t="shared" si="7"/>
        <v>0</v>
      </c>
      <c r="T59" s="391"/>
      <c r="U59" s="127">
        <f>'Lista de precios'!I22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precios'!K22</f>
        <v>0</v>
      </c>
      <c r="AB59" s="137">
        <f t="shared" si="11"/>
        <v>0</v>
      </c>
      <c r="AC59" s="392"/>
      <c r="AD59" s="127">
        <f t="shared" si="12"/>
        <v>0</v>
      </c>
      <c r="AE59" s="128">
        <f t="shared" si="13"/>
        <v>0</v>
      </c>
      <c r="AF59" s="391"/>
      <c r="AG59" s="127">
        <f>'Lista de precios'!M22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34</v>
      </c>
      <c r="B60" s="391"/>
      <c r="C60" s="127">
        <f>'Lista de precios'!C23</f>
        <v>4775.625</v>
      </c>
      <c r="D60" s="137">
        <f t="shared" si="2"/>
        <v>0</v>
      </c>
      <c r="E60" s="391"/>
      <c r="F60" s="127">
        <f>'Lista de precios'!C23</f>
        <v>4775.625</v>
      </c>
      <c r="G60" s="128">
        <f t="shared" si="3"/>
        <v>0</v>
      </c>
      <c r="H60" s="391"/>
      <c r="I60" s="127">
        <f>'Lista de precios'!E23</f>
        <v>5242.5</v>
      </c>
      <c r="J60" s="137">
        <f t="shared" si="4"/>
        <v>0</v>
      </c>
      <c r="K60" s="391"/>
      <c r="L60" s="127">
        <f>'Lista de precios'!E23</f>
        <v>5242.5</v>
      </c>
      <c r="M60" s="128">
        <f t="shared" si="5"/>
        <v>0</v>
      </c>
      <c r="N60" s="391"/>
      <c r="O60" s="127">
        <f>'Lista de precios'!G23</f>
        <v>0</v>
      </c>
      <c r="P60" s="137">
        <f t="shared" si="6"/>
        <v>0</v>
      </c>
      <c r="Q60" s="391"/>
      <c r="R60" s="127">
        <f>'Lista de precios'!G23</f>
        <v>0</v>
      </c>
      <c r="S60" s="128">
        <f t="shared" si="7"/>
        <v>0</v>
      </c>
      <c r="T60" s="391"/>
      <c r="U60" s="127">
        <f>'Lista de precios'!I23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1"/>
      <c r="AA60" s="127">
        <f>'Lista de precios'!K23</f>
        <v>0</v>
      </c>
      <c r="AB60" s="137">
        <f t="shared" si="11"/>
        <v>0</v>
      </c>
      <c r="AC60" s="391"/>
      <c r="AD60" s="127">
        <f t="shared" si="12"/>
        <v>0</v>
      </c>
      <c r="AE60" s="128">
        <f t="shared" si="13"/>
        <v>0</v>
      </c>
      <c r="AF60" s="391"/>
      <c r="AG60" s="127">
        <f>'Lista de precios'!M23</f>
        <v>0</v>
      </c>
      <c r="AH60" s="137">
        <f t="shared" si="14"/>
        <v>0</v>
      </c>
      <c r="AI60" s="391"/>
      <c r="AJ60" s="127">
        <f t="shared" si="15"/>
        <v>0</v>
      </c>
      <c r="AK60" s="128">
        <f t="shared" si="16"/>
        <v>0</v>
      </c>
    </row>
    <row r="61" ht="15.75" customHeight="1">
      <c r="A61" s="390" t="s">
        <v>35</v>
      </c>
      <c r="B61" s="391"/>
      <c r="C61" s="127">
        <f>'Lista de precios'!C24</f>
        <v>4775.625</v>
      </c>
      <c r="D61" s="137">
        <f t="shared" si="2"/>
        <v>0</v>
      </c>
      <c r="E61" s="391"/>
      <c r="F61" s="127">
        <f>'Lista de precios'!C24</f>
        <v>4775.625</v>
      </c>
      <c r="G61" s="128">
        <f t="shared" si="3"/>
        <v>0</v>
      </c>
      <c r="H61" s="391"/>
      <c r="I61" s="127">
        <f>'Lista de precios'!E24</f>
        <v>5242.5</v>
      </c>
      <c r="J61" s="137">
        <f t="shared" si="4"/>
        <v>0</v>
      </c>
      <c r="K61" s="391"/>
      <c r="L61" s="127">
        <f>'Lista de precios'!E24</f>
        <v>5242.5</v>
      </c>
      <c r="M61" s="128">
        <f t="shared" si="5"/>
        <v>0</v>
      </c>
      <c r="N61" s="391"/>
      <c r="O61" s="127">
        <f>'Lista de precios'!G24</f>
        <v>0</v>
      </c>
      <c r="P61" s="137">
        <f t="shared" si="6"/>
        <v>0</v>
      </c>
      <c r="Q61" s="391"/>
      <c r="R61" s="127">
        <f>'Lista de precios'!G24</f>
        <v>0</v>
      </c>
      <c r="S61" s="128">
        <f t="shared" si="7"/>
        <v>0</v>
      </c>
      <c r="T61" s="391"/>
      <c r="U61" s="127">
        <f>'Lista de precios'!I24</f>
        <v>0</v>
      </c>
      <c r="V61" s="137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1"/>
      <c r="AA61" s="127">
        <f>'Lista de precios'!K24</f>
        <v>0</v>
      </c>
      <c r="AB61" s="137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precios'!M24</f>
        <v>0</v>
      </c>
      <c r="AH61" s="137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36</v>
      </c>
      <c r="B62" s="391"/>
      <c r="C62" s="127">
        <f>'Lista de precios'!C25</f>
        <v>1379.625</v>
      </c>
      <c r="D62" s="137">
        <f t="shared" si="2"/>
        <v>0</v>
      </c>
      <c r="E62" s="392">
        <v>1.0</v>
      </c>
      <c r="F62" s="127">
        <f>'Lista de precios'!C25</f>
        <v>1379.625</v>
      </c>
      <c r="G62" s="128">
        <f t="shared" si="3"/>
        <v>1379.625</v>
      </c>
      <c r="H62" s="391"/>
      <c r="I62" s="127">
        <f>'Lista de precios'!E25</f>
        <v>1514.5</v>
      </c>
      <c r="J62" s="137">
        <f t="shared" si="4"/>
        <v>0</v>
      </c>
      <c r="K62" s="392">
        <v>1.0</v>
      </c>
      <c r="L62" s="127">
        <f>'Lista de precios'!E25</f>
        <v>1514.5</v>
      </c>
      <c r="M62" s="128">
        <f t="shared" si="5"/>
        <v>1514.5</v>
      </c>
      <c r="N62" s="391"/>
      <c r="O62" s="127">
        <f>'Lista de precios'!G25</f>
        <v>0</v>
      </c>
      <c r="P62" s="137">
        <f t="shared" si="6"/>
        <v>0</v>
      </c>
      <c r="Q62" s="391"/>
      <c r="R62" s="127">
        <f>'Lista de precios'!G25</f>
        <v>0</v>
      </c>
      <c r="S62" s="128">
        <f t="shared" si="7"/>
        <v>0</v>
      </c>
      <c r="T62" s="391"/>
      <c r="U62" s="127">
        <f>'Lista de precios'!I25</f>
        <v>0</v>
      </c>
      <c r="V62" s="137">
        <f t="shared" si="8"/>
        <v>0</v>
      </c>
      <c r="W62" s="392"/>
      <c r="X62" s="127">
        <f t="shared" si="9"/>
        <v>0</v>
      </c>
      <c r="Y62" s="128">
        <f t="shared" si="10"/>
        <v>0</v>
      </c>
      <c r="Z62" s="391"/>
      <c r="AA62" s="127">
        <f>'Lista de precios'!K25</f>
        <v>0</v>
      </c>
      <c r="AB62" s="137">
        <f t="shared" si="11"/>
        <v>0</v>
      </c>
      <c r="AC62" s="392"/>
      <c r="AD62" s="127">
        <f t="shared" si="12"/>
        <v>0</v>
      </c>
      <c r="AE62" s="128">
        <f t="shared" si="13"/>
        <v>0</v>
      </c>
      <c r="AF62" s="391"/>
      <c r="AG62" s="127">
        <f>'Lista de precios'!M25</f>
        <v>0</v>
      </c>
      <c r="AH62" s="137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37</v>
      </c>
      <c r="B63" s="391"/>
      <c r="C63" s="127">
        <f>'Lista de precios'!C26</f>
        <v>2568.225</v>
      </c>
      <c r="D63" s="128">
        <f t="shared" si="2"/>
        <v>0</v>
      </c>
      <c r="E63" s="391"/>
      <c r="F63" s="127">
        <f>'Lista de precios'!C26</f>
        <v>2568.225</v>
      </c>
      <c r="G63" s="128">
        <f t="shared" si="3"/>
        <v>0</v>
      </c>
      <c r="H63" s="391"/>
      <c r="I63" s="127">
        <f>'Lista de precios'!E26</f>
        <v>2819.3</v>
      </c>
      <c r="J63" s="128">
        <f t="shared" si="4"/>
        <v>0</v>
      </c>
      <c r="K63" s="392">
        <v>1.0</v>
      </c>
      <c r="L63" s="127">
        <f>'Lista de precios'!E26</f>
        <v>2819.3</v>
      </c>
      <c r="M63" s="128">
        <f t="shared" si="5"/>
        <v>2819.3</v>
      </c>
      <c r="N63" s="391"/>
      <c r="O63" s="127">
        <f>'Lista de precios'!G26</f>
        <v>0</v>
      </c>
      <c r="P63" s="128">
        <f t="shared" si="6"/>
        <v>0</v>
      </c>
      <c r="Q63" s="391"/>
      <c r="R63" s="127">
        <f>'Lista de precios'!G26</f>
        <v>0</v>
      </c>
      <c r="S63" s="128">
        <f t="shared" si="7"/>
        <v>0</v>
      </c>
      <c r="T63" s="392"/>
      <c r="U63" s="127">
        <f>'Lista de precios'!I26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precios'!K26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precios'!M26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38</v>
      </c>
      <c r="B64" s="391"/>
      <c r="C64" s="127">
        <f>'Lista de precios'!C27</f>
        <v>51258.375</v>
      </c>
      <c r="D64" s="128">
        <f t="shared" si="2"/>
        <v>0</v>
      </c>
      <c r="E64" s="391"/>
      <c r="F64" s="127">
        <f>'Lista de precios'!C27</f>
        <v>51258.375</v>
      </c>
      <c r="G64" s="128">
        <f t="shared" si="3"/>
        <v>0</v>
      </c>
      <c r="H64" s="391"/>
      <c r="I64" s="127">
        <f>'Lista de precios'!E27</f>
        <v>56269.5</v>
      </c>
      <c r="J64" s="128">
        <f t="shared" si="4"/>
        <v>0</v>
      </c>
      <c r="K64" s="391"/>
      <c r="L64" s="127">
        <f>'Lista de precios'!E27</f>
        <v>56269.5</v>
      </c>
      <c r="M64" s="128">
        <f t="shared" si="5"/>
        <v>0</v>
      </c>
      <c r="N64" s="391"/>
      <c r="O64" s="127">
        <f>'Lista de precios'!G27</f>
        <v>0</v>
      </c>
      <c r="P64" s="128">
        <f t="shared" si="6"/>
        <v>0</v>
      </c>
      <c r="Q64" s="391"/>
      <c r="R64" s="127">
        <f>'Lista de precios'!G27</f>
        <v>0</v>
      </c>
      <c r="S64" s="128">
        <f t="shared" si="7"/>
        <v>0</v>
      </c>
      <c r="T64" s="391"/>
      <c r="U64" s="127">
        <f>'Lista de precios'!I27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precios'!K27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precios'!M27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390" t="s">
        <v>39</v>
      </c>
      <c r="B65" s="391"/>
      <c r="C65" s="127">
        <f>'Lista de precios'!C28</f>
        <v>700.425</v>
      </c>
      <c r="D65" s="128">
        <f t="shared" si="2"/>
        <v>0</v>
      </c>
      <c r="E65" s="391"/>
      <c r="F65" s="127">
        <f>'Lista de precios'!C28</f>
        <v>700.425</v>
      </c>
      <c r="G65" s="128">
        <f t="shared" si="3"/>
        <v>0</v>
      </c>
      <c r="H65" s="392"/>
      <c r="I65" s="127">
        <f>'Lista de precios'!E28</f>
        <v>768.9</v>
      </c>
      <c r="J65" s="128">
        <f t="shared" si="4"/>
        <v>0</v>
      </c>
      <c r="K65" s="392">
        <v>4.0</v>
      </c>
      <c r="L65" s="127">
        <f>'Lista de precios'!E28</f>
        <v>768.9</v>
      </c>
      <c r="M65" s="128">
        <f t="shared" si="5"/>
        <v>3075.6</v>
      </c>
      <c r="N65" s="391"/>
      <c r="O65" s="127">
        <f>'Lista de precios'!G28</f>
        <v>0</v>
      </c>
      <c r="P65" s="128">
        <f t="shared" si="6"/>
        <v>0</v>
      </c>
      <c r="Q65" s="391"/>
      <c r="R65" s="127">
        <f>'Lista de precios'!G28</f>
        <v>0</v>
      </c>
      <c r="S65" s="128">
        <f t="shared" si="7"/>
        <v>0</v>
      </c>
      <c r="T65" s="392"/>
      <c r="U65" s="127">
        <f>'Lista de precios'!I28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precios'!K28</f>
        <v>0</v>
      </c>
      <c r="AB65" s="128">
        <f t="shared" si="11"/>
        <v>0</v>
      </c>
      <c r="AC65" s="392"/>
      <c r="AD65" s="127">
        <f t="shared" si="12"/>
        <v>0</v>
      </c>
      <c r="AE65" s="128">
        <f t="shared" si="13"/>
        <v>0</v>
      </c>
      <c r="AF65" s="391"/>
      <c r="AG65" s="127">
        <f>'Lista de precios'!M28</f>
        <v>0</v>
      </c>
      <c r="AH65" s="128">
        <f t="shared" si="14"/>
        <v>0</v>
      </c>
      <c r="AI65" s="392"/>
      <c r="AJ65" s="127">
        <f t="shared" si="15"/>
        <v>0</v>
      </c>
      <c r="AK65" s="128">
        <f t="shared" si="16"/>
        <v>0</v>
      </c>
    </row>
    <row r="66" ht="15.75" customHeight="1">
      <c r="A66" s="390" t="s">
        <v>40</v>
      </c>
      <c r="B66" s="391"/>
      <c r="C66" s="127">
        <f>'Lista de precios'!C29</f>
        <v>26000.625</v>
      </c>
      <c r="D66" s="128">
        <f t="shared" si="2"/>
        <v>0</v>
      </c>
      <c r="E66" s="391"/>
      <c r="F66" s="127">
        <f>'Lista de precios'!C29</f>
        <v>26000.625</v>
      </c>
      <c r="G66" s="128">
        <f t="shared" si="3"/>
        <v>0</v>
      </c>
      <c r="H66" s="391"/>
      <c r="I66" s="127">
        <f>'Lista de precios'!E29</f>
        <v>17475</v>
      </c>
      <c r="J66" s="128">
        <f t="shared" si="4"/>
        <v>0</v>
      </c>
      <c r="K66" s="391"/>
      <c r="L66" s="127">
        <f>'Lista de precios'!E29</f>
        <v>17475</v>
      </c>
      <c r="M66" s="128">
        <f t="shared" si="5"/>
        <v>0</v>
      </c>
      <c r="N66" s="391"/>
      <c r="O66" s="127">
        <f>'Lista de precios'!G29</f>
        <v>0</v>
      </c>
      <c r="P66" s="128">
        <f t="shared" si="6"/>
        <v>0</v>
      </c>
      <c r="Q66" s="391"/>
      <c r="R66" s="127">
        <f>'Lista de precios'!G29</f>
        <v>0</v>
      </c>
      <c r="S66" s="128">
        <f t="shared" si="7"/>
        <v>0</v>
      </c>
      <c r="T66" s="391"/>
      <c r="U66" s="127">
        <f>'Lista de precios'!I29</f>
        <v>0</v>
      </c>
      <c r="V66" s="128">
        <f t="shared" si="8"/>
        <v>0</v>
      </c>
      <c r="W66" s="391"/>
      <c r="X66" s="127">
        <f t="shared" si="9"/>
        <v>0</v>
      </c>
      <c r="Y66" s="128">
        <f t="shared" si="10"/>
        <v>0</v>
      </c>
      <c r="Z66" s="391"/>
      <c r="AA66" s="127">
        <f>'Lista de precios'!K29</f>
        <v>0</v>
      </c>
      <c r="AB66" s="128">
        <f t="shared" si="11"/>
        <v>0</v>
      </c>
      <c r="AC66" s="391"/>
      <c r="AD66" s="127">
        <f t="shared" si="12"/>
        <v>0</v>
      </c>
      <c r="AE66" s="128">
        <f t="shared" si="13"/>
        <v>0</v>
      </c>
      <c r="AF66" s="391"/>
      <c r="AG66" s="127">
        <f>'Lista de precios'!M29</f>
        <v>0</v>
      </c>
      <c r="AH66" s="128">
        <f t="shared" si="14"/>
        <v>0</v>
      </c>
      <c r="AI66" s="391"/>
      <c r="AJ66" s="127">
        <f t="shared" si="15"/>
        <v>0</v>
      </c>
      <c r="AK66" s="128">
        <f t="shared" si="16"/>
        <v>0</v>
      </c>
    </row>
    <row r="67" ht="15.75" customHeight="1">
      <c r="A67" s="414" t="s">
        <v>41</v>
      </c>
      <c r="B67" s="391"/>
      <c r="C67" s="127">
        <f>'Lista de precios'!C30</f>
        <v>711.0375</v>
      </c>
      <c r="D67" s="128">
        <f t="shared" si="2"/>
        <v>0</v>
      </c>
      <c r="E67" s="391"/>
      <c r="F67" s="127">
        <f>'Lista de precios'!C30</f>
        <v>711.0375</v>
      </c>
      <c r="G67" s="128">
        <f t="shared" si="3"/>
        <v>0</v>
      </c>
      <c r="H67" s="391"/>
      <c r="I67" s="127">
        <f>'Lista de precios'!E30</f>
        <v>780.55</v>
      </c>
      <c r="J67" s="128">
        <f t="shared" si="4"/>
        <v>0</v>
      </c>
      <c r="K67" s="391"/>
      <c r="L67" s="127">
        <f>'Lista de precios'!E30</f>
        <v>780.55</v>
      </c>
      <c r="M67" s="128">
        <f t="shared" si="5"/>
        <v>0</v>
      </c>
      <c r="N67" s="391"/>
      <c r="O67" s="127"/>
      <c r="P67" s="128"/>
      <c r="Q67" s="391"/>
      <c r="R67" s="127"/>
      <c r="S67" s="128"/>
      <c r="T67" s="391"/>
      <c r="U67" s="127">
        <f>'Lista de precios'!I30</f>
        <v>0</v>
      </c>
      <c r="V67" s="128">
        <f t="shared" si="8"/>
        <v>0</v>
      </c>
      <c r="W67" s="391"/>
      <c r="X67" s="127">
        <f t="shared" si="9"/>
        <v>0</v>
      </c>
      <c r="Y67" s="128">
        <f t="shared" si="10"/>
        <v>0</v>
      </c>
      <c r="Z67" s="391"/>
      <c r="AA67" s="127">
        <f>'Lista de precios'!K30</f>
        <v>0</v>
      </c>
      <c r="AB67" s="128">
        <f t="shared" si="11"/>
        <v>0</v>
      </c>
      <c r="AC67" s="391"/>
      <c r="AD67" s="127">
        <f t="shared" si="12"/>
        <v>0</v>
      </c>
      <c r="AE67" s="128">
        <f t="shared" si="13"/>
        <v>0</v>
      </c>
      <c r="AF67" s="391"/>
      <c r="AG67" s="127">
        <f>'Lista de precios'!M30</f>
        <v>0</v>
      </c>
      <c r="AH67" s="128">
        <f t="shared" si="14"/>
        <v>0</v>
      </c>
      <c r="AI67" s="392"/>
      <c r="AJ67" s="127">
        <f t="shared" si="15"/>
        <v>0</v>
      </c>
      <c r="AK67" s="128">
        <f t="shared" si="16"/>
        <v>0</v>
      </c>
    </row>
    <row r="68" ht="15.75" customHeight="1">
      <c r="A68" s="415" t="s">
        <v>42</v>
      </c>
      <c r="B68" s="393"/>
      <c r="C68" s="127">
        <f>'Lista de precios'!C31</f>
        <v>849</v>
      </c>
      <c r="D68" s="128">
        <f t="shared" si="2"/>
        <v>0</v>
      </c>
      <c r="E68" s="393"/>
      <c r="F68" s="127">
        <f>'Lista de precios'!C31</f>
        <v>849</v>
      </c>
      <c r="G68" s="128">
        <f t="shared" si="3"/>
        <v>0</v>
      </c>
      <c r="H68" s="393"/>
      <c r="I68" s="127">
        <f>'Lista de precios'!E31</f>
        <v>932</v>
      </c>
      <c r="J68" s="128">
        <f t="shared" si="4"/>
        <v>0</v>
      </c>
      <c r="K68" s="393"/>
      <c r="L68" s="127">
        <f>'Lista de precios'!E31</f>
        <v>932</v>
      </c>
      <c r="M68" s="128">
        <f t="shared" si="5"/>
        <v>0</v>
      </c>
      <c r="N68" s="393"/>
      <c r="O68" s="143"/>
      <c r="P68" s="144"/>
      <c r="Q68" s="393"/>
      <c r="R68" s="143"/>
      <c r="S68" s="144"/>
      <c r="T68" s="393"/>
      <c r="U68" s="143"/>
      <c r="V68" s="144"/>
      <c r="W68" s="393"/>
      <c r="X68" s="143"/>
      <c r="Y68" s="144"/>
      <c r="Z68" s="393"/>
      <c r="AA68" s="143"/>
      <c r="AB68" s="144"/>
      <c r="AC68" s="393"/>
      <c r="AD68" s="143"/>
      <c r="AE68" s="144"/>
      <c r="AF68" s="393"/>
      <c r="AG68" s="143"/>
      <c r="AH68" s="144"/>
      <c r="AI68" s="171"/>
      <c r="AJ68" s="143"/>
      <c r="AK68" s="144"/>
    </row>
    <row r="69" ht="15.75" customHeight="1">
      <c r="A69" s="419" t="s">
        <v>43</v>
      </c>
      <c r="B69" s="393"/>
      <c r="C69" s="127">
        <f>'Lista de precios'!C32</f>
        <v>530.625</v>
      </c>
      <c r="D69" s="128">
        <f t="shared" si="2"/>
        <v>0</v>
      </c>
      <c r="E69" s="393"/>
      <c r="F69" s="127">
        <f>'Lista de precios'!C32</f>
        <v>530.625</v>
      </c>
      <c r="G69" s="128">
        <f t="shared" si="3"/>
        <v>0</v>
      </c>
      <c r="H69" s="393"/>
      <c r="I69" s="127">
        <f>'Lista de precios'!E32</f>
        <v>582.5</v>
      </c>
      <c r="J69" s="128">
        <f t="shared" si="4"/>
        <v>0</v>
      </c>
      <c r="K69" s="171">
        <v>1.0</v>
      </c>
      <c r="L69" s="127">
        <f>'Lista de precios'!E32</f>
        <v>582.5</v>
      </c>
      <c r="M69" s="128">
        <f t="shared" si="5"/>
        <v>582.5</v>
      </c>
      <c r="N69" s="393"/>
      <c r="O69" s="143"/>
      <c r="P69" s="144"/>
      <c r="Q69" s="393"/>
      <c r="R69" s="143"/>
      <c r="S69" s="144"/>
      <c r="T69" s="393"/>
      <c r="U69" s="143"/>
      <c r="V69" s="144"/>
      <c r="W69" s="393"/>
      <c r="X69" s="143"/>
      <c r="Y69" s="144"/>
      <c r="Z69" s="393"/>
      <c r="AA69" s="143"/>
      <c r="AB69" s="144"/>
      <c r="AC69" s="393"/>
      <c r="AD69" s="143"/>
      <c r="AE69" s="144"/>
      <c r="AF69" s="393"/>
      <c r="AG69" s="143"/>
      <c r="AH69" s="144"/>
      <c r="AI69" s="171"/>
      <c r="AJ69" s="143"/>
      <c r="AK69" s="144"/>
    </row>
    <row r="70" ht="15.75" customHeight="1">
      <c r="A70" s="415" t="s">
        <v>44</v>
      </c>
      <c r="B70" s="393"/>
      <c r="C70" s="127">
        <f>'Lista de precios'!C33</f>
        <v>1061.25</v>
      </c>
      <c r="D70" s="128">
        <f t="shared" si="2"/>
        <v>0</v>
      </c>
      <c r="E70" s="393"/>
      <c r="F70" s="127">
        <f>'Lista de precios'!C33</f>
        <v>1061.25</v>
      </c>
      <c r="G70" s="128">
        <f t="shared" si="3"/>
        <v>0</v>
      </c>
      <c r="H70" s="393"/>
      <c r="I70" s="127">
        <f>'Lista de precios'!E33</f>
        <v>1165</v>
      </c>
      <c r="J70" s="128">
        <f t="shared" si="4"/>
        <v>0</v>
      </c>
      <c r="K70" s="393"/>
      <c r="L70" s="127">
        <f>'Lista de precios'!E33</f>
        <v>1165</v>
      </c>
      <c r="M70" s="128">
        <f t="shared" si="5"/>
        <v>0</v>
      </c>
      <c r="N70" s="393"/>
      <c r="O70" s="143"/>
      <c r="P70" s="144"/>
      <c r="Q70" s="393"/>
      <c r="R70" s="143"/>
      <c r="S70" s="144"/>
      <c r="T70" s="393"/>
      <c r="U70" s="143"/>
      <c r="V70" s="144"/>
      <c r="W70" s="393"/>
      <c r="X70" s="143"/>
      <c r="Y70" s="144"/>
      <c r="Z70" s="393"/>
      <c r="AA70" s="143"/>
      <c r="AB70" s="144"/>
      <c r="AC70" s="393"/>
      <c r="AD70" s="143"/>
      <c r="AE70" s="144"/>
      <c r="AF70" s="393"/>
      <c r="AG70" s="143"/>
      <c r="AH70" s="144"/>
      <c r="AI70" s="171"/>
      <c r="AJ70" s="143"/>
      <c r="AK70" s="144"/>
    </row>
    <row r="71" ht="15.75" customHeight="1">
      <c r="A71" s="453" t="s">
        <v>179</v>
      </c>
      <c r="B71" s="393"/>
      <c r="C71" s="127">
        <f>'Lista de precios'!C34</f>
        <v>3576.4125</v>
      </c>
      <c r="D71" s="128">
        <f t="shared" si="2"/>
        <v>0</v>
      </c>
      <c r="E71" s="393"/>
      <c r="F71" s="127">
        <f>'Lista de precios'!C34</f>
        <v>3576.4125</v>
      </c>
      <c r="G71" s="128">
        <f t="shared" si="3"/>
        <v>0</v>
      </c>
      <c r="H71" s="393"/>
      <c r="I71" s="127">
        <f>'Lista de precios'!E34</f>
        <v>3926.05</v>
      </c>
      <c r="J71" s="128">
        <f t="shared" si="4"/>
        <v>0</v>
      </c>
      <c r="K71" s="393"/>
      <c r="L71" s="127">
        <f>'Lista de precios'!E34</f>
        <v>3926.05</v>
      </c>
      <c r="M71" s="128">
        <f t="shared" si="5"/>
        <v>0</v>
      </c>
      <c r="N71" s="393"/>
      <c r="O71" s="143"/>
      <c r="P71" s="144"/>
      <c r="Q71" s="393"/>
      <c r="R71" s="143"/>
      <c r="S71" s="144"/>
      <c r="T71" s="393"/>
      <c r="U71" s="143"/>
      <c r="V71" s="144"/>
      <c r="W71" s="393"/>
      <c r="X71" s="143"/>
      <c r="Y71" s="144"/>
      <c r="Z71" s="393"/>
      <c r="AA71" s="143"/>
      <c r="AB71" s="144"/>
      <c r="AC71" s="393"/>
      <c r="AD71" s="143"/>
      <c r="AE71" s="144"/>
      <c r="AF71" s="393"/>
      <c r="AG71" s="143"/>
      <c r="AH71" s="144"/>
      <c r="AI71" s="171"/>
      <c r="AJ71" s="143"/>
      <c r="AK71" s="144"/>
    </row>
    <row r="72" ht="15.75" customHeight="1">
      <c r="A72" s="500" t="s">
        <v>208</v>
      </c>
      <c r="B72" s="393"/>
      <c r="C72" s="127" t="str">
        <f>'Lista de precios'!C35</f>
        <v/>
      </c>
      <c r="D72" s="128">
        <f t="shared" si="2"/>
        <v>0</v>
      </c>
      <c r="E72" s="398"/>
      <c r="F72" s="127" t="str">
        <f>'Lista de precios'!C35</f>
        <v/>
      </c>
      <c r="G72" s="128">
        <f t="shared" si="3"/>
        <v>0</v>
      </c>
      <c r="H72" s="393"/>
      <c r="I72" s="127" t="str">
        <f>'Lista de precios'!E35</f>
        <v/>
      </c>
      <c r="J72" s="144"/>
      <c r="K72" s="398"/>
      <c r="L72" s="399"/>
      <c r="M72" s="501"/>
      <c r="N72" s="393"/>
      <c r="O72" s="397"/>
      <c r="P72" s="144"/>
      <c r="Q72" s="398"/>
      <c r="R72" s="399"/>
      <c r="S72" s="501"/>
      <c r="T72" s="393"/>
      <c r="U72" s="397"/>
      <c r="V72" s="144"/>
      <c r="W72" s="398"/>
      <c r="X72" s="399"/>
      <c r="Y72" s="501"/>
      <c r="Z72" s="171"/>
      <c r="AA72" s="502"/>
      <c r="AB72" s="144">
        <f>Z72*AA72</f>
        <v>0</v>
      </c>
      <c r="AC72" s="398"/>
      <c r="AD72" s="399"/>
      <c r="AE72" s="501"/>
      <c r="AF72" s="393"/>
      <c r="AG72" s="397"/>
      <c r="AH72" s="144"/>
      <c r="AI72" s="398"/>
      <c r="AJ72" s="399"/>
      <c r="AK72" s="501"/>
    </row>
    <row r="73" ht="15.75" customHeight="1">
      <c r="A73" s="396" t="s">
        <v>127</v>
      </c>
      <c r="B73" s="393"/>
      <c r="C73" s="397"/>
      <c r="D73" s="319">
        <f>SUM(D44:D72)</f>
        <v>0</v>
      </c>
      <c r="E73" s="398"/>
      <c r="F73" s="399"/>
      <c r="G73" s="320">
        <f>SUM(G44:G72)</f>
        <v>1379.625</v>
      </c>
      <c r="H73" s="393"/>
      <c r="I73" s="397"/>
      <c r="J73" s="319">
        <f>SUM(J44:J72)</f>
        <v>0</v>
      </c>
      <c r="K73" s="398"/>
      <c r="L73" s="399"/>
      <c r="M73" s="320">
        <f>SUM(M44:M72)</f>
        <v>16857.55</v>
      </c>
      <c r="N73" s="393"/>
      <c r="O73" s="397"/>
      <c r="P73" s="319">
        <f>SUM(P44:P67)</f>
        <v>0</v>
      </c>
      <c r="Q73" s="398"/>
      <c r="R73" s="399"/>
      <c r="S73" s="320">
        <f>SUM(S44:S67)</f>
        <v>0</v>
      </c>
      <c r="T73" s="393"/>
      <c r="U73" s="397"/>
      <c r="V73" s="319">
        <f>SUM(V44:V67)</f>
        <v>0</v>
      </c>
      <c r="W73" s="398"/>
      <c r="X73" s="399"/>
      <c r="Y73" s="320">
        <f>SUM(Y44:Y67)</f>
        <v>0</v>
      </c>
      <c r="Z73" s="393"/>
      <c r="AA73" s="397"/>
      <c r="AB73" s="319">
        <f>SUM(AB44:AB72)</f>
        <v>0</v>
      </c>
      <c r="AC73" s="398"/>
      <c r="AD73" s="399"/>
      <c r="AE73" s="320">
        <f>SUM(AE44:AE67)</f>
        <v>0</v>
      </c>
      <c r="AF73" s="393"/>
      <c r="AG73" s="397"/>
      <c r="AH73" s="319">
        <f>SUM(AH44:AH67)</f>
        <v>0</v>
      </c>
      <c r="AI73" s="398"/>
      <c r="AJ73" s="399"/>
      <c r="AK73" s="320">
        <f>SUM(AK44:AK67)</f>
        <v>0</v>
      </c>
    </row>
    <row r="74" ht="15.75" customHeight="1">
      <c r="A74" s="400" t="s">
        <v>128</v>
      </c>
      <c r="B74" s="325">
        <f>D73+G73</f>
        <v>1379.625</v>
      </c>
      <c r="C74" s="183"/>
      <c r="D74" s="183"/>
      <c r="E74" s="183"/>
      <c r="F74" s="183"/>
      <c r="G74" s="15"/>
      <c r="H74" s="325">
        <f>J73+M73</f>
        <v>16857.55</v>
      </c>
      <c r="I74" s="183"/>
      <c r="J74" s="183"/>
      <c r="K74" s="183"/>
      <c r="L74" s="183"/>
      <c r="M74" s="15"/>
      <c r="N74" s="325">
        <f>P73+S73</f>
        <v>0</v>
      </c>
      <c r="O74" s="183"/>
      <c r="P74" s="183"/>
      <c r="Q74" s="183"/>
      <c r="R74" s="183"/>
      <c r="S74" s="15"/>
      <c r="T74" s="325">
        <f>V73+Y73</f>
        <v>0</v>
      </c>
      <c r="U74" s="183"/>
      <c r="V74" s="183"/>
      <c r="W74" s="183"/>
      <c r="X74" s="183"/>
      <c r="Y74" s="15"/>
      <c r="Z74" s="325">
        <f>AB73+AE73</f>
        <v>0</v>
      </c>
      <c r="AA74" s="183"/>
      <c r="AB74" s="183"/>
      <c r="AC74" s="183"/>
      <c r="AD74" s="183"/>
      <c r="AE74" s="15"/>
      <c r="AF74" s="325">
        <f>AH73+AK73</f>
        <v>0</v>
      </c>
      <c r="AG74" s="183"/>
      <c r="AH74" s="183"/>
      <c r="AI74" s="183"/>
      <c r="AJ74" s="183"/>
      <c r="AK74" s="15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8.0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8.0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8.0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  <row r="1021" ht="15.75" customHeight="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</row>
  </sheetData>
  <mergeCells count="53"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H6:H7"/>
    <mergeCell ref="I6:I7"/>
    <mergeCell ref="J6:J7"/>
    <mergeCell ref="K6:K7"/>
    <mergeCell ref="L6:L7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W41:Y41"/>
    <mergeCell ref="Z41:AB41"/>
    <mergeCell ref="AC41:AE41"/>
    <mergeCell ref="AF41:AH41"/>
    <mergeCell ref="AI41:AK41"/>
    <mergeCell ref="B41:D41"/>
    <mergeCell ref="E41:G41"/>
    <mergeCell ref="H41:J41"/>
    <mergeCell ref="K41:M41"/>
    <mergeCell ref="N41:P41"/>
    <mergeCell ref="Q41:S41"/>
    <mergeCell ref="T41:V41"/>
    <mergeCell ref="B74:G74"/>
    <mergeCell ref="H74:M74"/>
    <mergeCell ref="N74:S74"/>
    <mergeCell ref="T74:Y74"/>
    <mergeCell ref="Z74:AE74"/>
    <mergeCell ref="AF74:AK74"/>
  </mergeCells>
  <conditionalFormatting sqref="A10:A11">
    <cfRule type="cellIs" dxfId="1" priority="1" operator="lessThan">
      <formula>0</formula>
    </cfRule>
  </conditionalFormatting>
  <conditionalFormatting sqref="A1:AK1021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401" t="s">
        <v>209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353" t="s">
        <v>144</v>
      </c>
      <c r="B4" s="354" t="s">
        <v>10</v>
      </c>
      <c r="C4" s="104"/>
      <c r="D4" s="329"/>
      <c r="E4" s="354" t="s">
        <v>11</v>
      </c>
      <c r="F4" s="104"/>
      <c r="G4" s="105"/>
      <c r="H4" s="355" t="s">
        <v>12</v>
      </c>
      <c r="I4" s="104"/>
      <c r="J4" s="329"/>
      <c r="K4" s="354" t="s">
        <v>13</v>
      </c>
      <c r="L4" s="104"/>
      <c r="M4" s="105"/>
      <c r="N4" s="354" t="s">
        <v>14</v>
      </c>
      <c r="O4" s="104"/>
      <c r="P4" s="105"/>
      <c r="Q4" s="354" t="s">
        <v>15</v>
      </c>
      <c r="R4" s="104"/>
      <c r="S4" s="105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255"/>
      <c r="B5" s="256" t="s">
        <v>145</v>
      </c>
      <c r="C5" s="356" t="s">
        <v>146</v>
      </c>
      <c r="D5" s="357" t="s">
        <v>147</v>
      </c>
      <c r="E5" s="256" t="s">
        <v>145</v>
      </c>
      <c r="F5" s="356" t="s">
        <v>146</v>
      </c>
      <c r="G5" s="358" t="s">
        <v>147</v>
      </c>
      <c r="H5" s="332" t="s">
        <v>145</v>
      </c>
      <c r="I5" s="356" t="s">
        <v>146</v>
      </c>
      <c r="J5" s="357" t="s">
        <v>147</v>
      </c>
      <c r="K5" s="256" t="s">
        <v>145</v>
      </c>
      <c r="L5" s="356" t="s">
        <v>146</v>
      </c>
      <c r="M5" s="358" t="s">
        <v>147</v>
      </c>
      <c r="N5" s="256" t="s">
        <v>145</v>
      </c>
      <c r="O5" s="356" t="s">
        <v>146</v>
      </c>
      <c r="P5" s="358" t="s">
        <v>147</v>
      </c>
      <c r="Q5" s="256" t="s">
        <v>145</v>
      </c>
      <c r="R5" s="356" t="s">
        <v>146</v>
      </c>
      <c r="S5" s="358" t="s">
        <v>147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9"/>
      <c r="B6" s="260"/>
      <c r="C6" s="261"/>
      <c r="D6" s="259"/>
      <c r="E6" s="260"/>
      <c r="F6" s="261"/>
      <c r="G6" s="262"/>
      <c r="H6" s="186"/>
      <c r="I6" s="261"/>
      <c r="J6" s="259"/>
      <c r="K6" s="260"/>
      <c r="L6" s="261"/>
      <c r="M6" s="262"/>
      <c r="N6" s="260"/>
      <c r="O6" s="261"/>
      <c r="P6" s="262"/>
      <c r="Q6" s="260"/>
      <c r="R6" s="261"/>
      <c r="S6" s="26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359" t="s">
        <v>148</v>
      </c>
      <c r="B7" s="264"/>
      <c r="C7" s="265"/>
      <c r="D7" s="360">
        <v>-57438.72331566477</v>
      </c>
      <c r="E7" s="267"/>
      <c r="F7" s="265"/>
      <c r="G7" s="268">
        <f>D15</f>
        <v>-59038.10665</v>
      </c>
      <c r="H7" s="334"/>
      <c r="I7" s="265"/>
      <c r="J7" s="454">
        <v>0.0</v>
      </c>
      <c r="K7" s="267"/>
      <c r="L7" s="265"/>
      <c r="M7" s="268" t="str">
        <f>J15</f>
        <v>#DIV/0!</v>
      </c>
      <c r="N7" s="267"/>
      <c r="O7" s="265"/>
      <c r="P7" s="268" t="str">
        <f>M15</f>
        <v>#DIV/0!</v>
      </c>
      <c r="Q7" s="267"/>
      <c r="R7" s="265"/>
      <c r="S7" s="402" t="str">
        <f>P15</f>
        <v>#DIV/0!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61" t="s">
        <v>145</v>
      </c>
      <c r="B8" s="267">
        <f>C32</f>
        <v>0</v>
      </c>
      <c r="C8" s="271"/>
      <c r="D8" s="333"/>
      <c r="E8" s="267">
        <f>E32</f>
        <v>0</v>
      </c>
      <c r="F8" s="271"/>
      <c r="G8" s="266"/>
      <c r="H8" s="334">
        <f>G32</f>
        <v>0</v>
      </c>
      <c r="I8" s="271"/>
      <c r="J8" s="333"/>
      <c r="K8" s="267">
        <f>I32</f>
        <v>0</v>
      </c>
      <c r="L8" s="271"/>
      <c r="M8" s="266"/>
      <c r="N8" s="267">
        <f>K32</f>
        <v>0</v>
      </c>
      <c r="O8" s="271"/>
      <c r="P8" s="266"/>
      <c r="Q8" s="267">
        <f>M32</f>
        <v>0</v>
      </c>
      <c r="R8" s="271"/>
      <c r="S8" s="266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36" t="s">
        <v>182</v>
      </c>
      <c r="B9" s="273"/>
      <c r="C9" s="274"/>
      <c r="D9" s="337">
        <f>(D7+B8)/1032.5</f>
        <v>-55.63072476</v>
      </c>
      <c r="E9" s="273"/>
      <c r="F9" s="274"/>
      <c r="G9" s="275">
        <f>(G7+E8)/'Lista de precios'!C4</f>
        <v>-55.63072476</v>
      </c>
      <c r="H9" s="338"/>
      <c r="I9" s="274"/>
      <c r="J9" s="337">
        <f>(J7+H8)/'Lista de precios'!E4</f>
        <v>0</v>
      </c>
      <c r="K9" s="273"/>
      <c r="L9" s="274"/>
      <c r="M9" s="275" t="str">
        <f>(M7+K8)/'Lista de precios'!G4</f>
        <v>#DIV/0!</v>
      </c>
      <c r="N9" s="273"/>
      <c r="O9" s="274"/>
      <c r="P9" s="275" t="str">
        <f>(P7+N8)/'Lista de precios'!I4</f>
        <v>#DIV/0!</v>
      </c>
      <c r="Q9" s="273"/>
      <c r="R9" s="274"/>
      <c r="S9" s="275" t="str">
        <f>(S7+Q8)/'Lista de precios'!K4</f>
        <v>#DIV/0!</v>
      </c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</row>
    <row r="10">
      <c r="A10" s="270" t="s">
        <v>151</v>
      </c>
      <c r="B10" s="277"/>
      <c r="C10" s="278"/>
      <c r="D10" s="340">
        <f>D9*'Lista de precios'!C4</f>
        <v>-59038.10665</v>
      </c>
      <c r="E10" s="277"/>
      <c r="F10" s="278"/>
      <c r="G10" s="279">
        <f>G9*'Lista de precios'!E4</f>
        <v>-64809.79435</v>
      </c>
      <c r="H10" s="341"/>
      <c r="I10" s="278"/>
      <c r="J10" s="340">
        <f>J9*'Lista de precios'!G4</f>
        <v>0</v>
      </c>
      <c r="K10" s="277"/>
      <c r="L10" s="278"/>
      <c r="M10" s="279" t="str">
        <f>M9*'Lista de precios'!I4</f>
        <v>#DIV/0!</v>
      </c>
      <c r="N10" s="277"/>
      <c r="O10" s="278"/>
      <c r="P10" s="279" t="str">
        <f>P9*'Lista de precios'!K4</f>
        <v>#DIV/0!</v>
      </c>
      <c r="Q10" s="277"/>
      <c r="R10" s="278"/>
      <c r="S10" s="279" t="str">
        <f>S9*'Lista de precios'!M4</f>
        <v>#DIV/0!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>
      <c r="A11" s="359" t="s">
        <v>152</v>
      </c>
      <c r="B11" s="267"/>
      <c r="C11" s="281">
        <f>B71</f>
        <v>0</v>
      </c>
      <c r="D11" s="333"/>
      <c r="E11" s="267"/>
      <c r="F11" s="281">
        <f>H71</f>
        <v>0</v>
      </c>
      <c r="G11" s="266"/>
      <c r="H11" s="334"/>
      <c r="I11" s="281">
        <f>N71</f>
        <v>0</v>
      </c>
      <c r="J11" s="333"/>
      <c r="K11" s="267"/>
      <c r="L11" s="281">
        <f>T71</f>
        <v>0</v>
      </c>
      <c r="M11" s="266"/>
      <c r="N11" s="267"/>
      <c r="O11" s="281">
        <f>Z71</f>
        <v>0</v>
      </c>
      <c r="P11" s="266"/>
      <c r="Q11" s="267"/>
      <c r="R11" s="281">
        <f>AF71</f>
        <v>0</v>
      </c>
      <c r="S11" s="26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65" t="s">
        <v>153</v>
      </c>
      <c r="B12" s="267"/>
      <c r="C12" s="281">
        <f>CULTIVO!D65</f>
        <v>0</v>
      </c>
      <c r="D12" s="333"/>
      <c r="E12" s="267"/>
      <c r="F12" s="281">
        <f>CULTIVO!G65</f>
        <v>0</v>
      </c>
      <c r="G12" s="266"/>
      <c r="H12" s="334"/>
      <c r="I12" s="281" t="str">
        <f>CULTIVO!J65</f>
        <v>#DIV/0!</v>
      </c>
      <c r="J12" s="333"/>
      <c r="K12" s="267"/>
      <c r="L12" s="281" t="str">
        <f>CULTIVO!M65</f>
        <v>#DIV/0!</v>
      </c>
      <c r="M12" s="266"/>
      <c r="N12" s="267"/>
      <c r="O12" s="281">
        <f>CULTIVO!P65</f>
        <v>0</v>
      </c>
      <c r="P12" s="266"/>
      <c r="Q12" s="267"/>
      <c r="R12" s="281" t="str">
        <f>CULTIVO!S65</f>
        <v>#DIV/0!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283" t="s">
        <v>154</v>
      </c>
      <c r="B13" s="267"/>
      <c r="C13" s="281">
        <f>CULTIVO!D90</f>
        <v>0</v>
      </c>
      <c r="D13" s="333"/>
      <c r="E13" s="267"/>
      <c r="F13" s="281">
        <f>CULTIVO!G90</f>
        <v>0</v>
      </c>
      <c r="G13" s="266"/>
      <c r="H13" s="334"/>
      <c r="I13" s="281">
        <f>CULTIVO!J86</f>
        <v>0</v>
      </c>
      <c r="J13" s="333"/>
      <c r="K13" s="267"/>
      <c r="L13" s="281">
        <f>CULTIVO!M86</f>
        <v>0</v>
      </c>
      <c r="M13" s="266"/>
      <c r="N13" s="267"/>
      <c r="O13" s="281">
        <f>CULTIVO!P86</f>
        <v>0</v>
      </c>
      <c r="P13" s="266"/>
      <c r="Q13" s="267"/>
      <c r="R13" s="281">
        <f>CULTIVO!S86</f>
        <v>0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6" t="s">
        <v>155</v>
      </c>
      <c r="B14" s="267"/>
      <c r="C14" s="265"/>
      <c r="D14" s="366"/>
      <c r="E14" s="267"/>
      <c r="F14" s="265"/>
      <c r="G14" s="367"/>
      <c r="H14" s="334"/>
      <c r="I14" s="265"/>
      <c r="J14" s="366"/>
      <c r="K14" s="267"/>
      <c r="L14" s="265"/>
      <c r="M14" s="367"/>
      <c r="N14" s="267"/>
      <c r="O14" s="287"/>
      <c r="P14" s="367"/>
      <c r="Q14" s="267"/>
      <c r="R14" s="265"/>
      <c r="S14" s="367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359" t="s">
        <v>156</v>
      </c>
      <c r="B15" s="267"/>
      <c r="C15" s="265"/>
      <c r="D15" s="366">
        <f>D10-C11-C12-C13</f>
        <v>-59038.10665</v>
      </c>
      <c r="E15" s="267"/>
      <c r="F15" s="265"/>
      <c r="G15" s="367">
        <f>G10-F11-F12-F13</f>
        <v>-64809.79435</v>
      </c>
      <c r="H15" s="334"/>
      <c r="I15" s="265"/>
      <c r="J15" s="366" t="str">
        <f>J10-I11-I12-I13</f>
        <v>#DIV/0!</v>
      </c>
      <c r="K15" s="267"/>
      <c r="L15" s="265"/>
      <c r="M15" s="367" t="str">
        <f>M10-L11-L12-L13</f>
        <v>#DIV/0!</v>
      </c>
      <c r="N15" s="267"/>
      <c r="O15" s="265"/>
      <c r="P15" s="367" t="str">
        <f>P10-O11-O12-O13-O14</f>
        <v>#DIV/0!</v>
      </c>
      <c r="Q15" s="267"/>
      <c r="R15" s="265"/>
      <c r="S15" s="367" t="str">
        <f>S10-R11-R12-R13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ht="15.0" customHeight="1">
      <c r="A16" s="359" t="s">
        <v>200</v>
      </c>
      <c r="B16" s="369"/>
      <c r="C16" s="370"/>
      <c r="D16" s="371">
        <f>D15/'Lista de precios'!C4</f>
        <v>-55.63072476</v>
      </c>
      <c r="E16" s="369"/>
      <c r="F16" s="370"/>
      <c r="G16" s="290">
        <f>G15/'Lista de precios'!E4</f>
        <v>-55.63072476</v>
      </c>
      <c r="H16" s="372"/>
      <c r="I16" s="370"/>
      <c r="J16" s="371" t="str">
        <f>J15/'Lista de precios'!G4</f>
        <v>#DIV/0!</v>
      </c>
      <c r="K16" s="369"/>
      <c r="L16" s="370"/>
      <c r="M16" s="290" t="str">
        <f>M15/'Lista de precios'!I4</f>
        <v>#DIV/0!</v>
      </c>
      <c r="N16" s="369"/>
      <c r="O16" s="370"/>
      <c r="P16" s="290" t="str">
        <f>P15/'Lista de precios'!K4</f>
        <v>#DIV/0!</v>
      </c>
      <c r="Q16" s="369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ht="21.0" customHeight="1">
      <c r="A17" s="472"/>
      <c r="B17" s="374"/>
      <c r="C17" s="374"/>
      <c r="D17" s="374"/>
      <c r="E17" s="374"/>
      <c r="F17" s="374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ht="21.0" customHeight="1">
      <c r="A18" s="373" t="s">
        <v>158</v>
      </c>
      <c r="B18" s="292"/>
      <c r="C18" s="293"/>
      <c r="D18" s="374"/>
      <c r="E18" s="374"/>
      <c r="F18" s="37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27.75" customHeight="1">
      <c r="A19" s="503" t="s">
        <v>159</v>
      </c>
      <c r="B19" s="503" t="s">
        <v>160</v>
      </c>
      <c r="C19" s="377" t="s">
        <v>161</v>
      </c>
      <c r="D19" s="377" t="s">
        <v>162</v>
      </c>
      <c r="E19" s="377" t="s">
        <v>163</v>
      </c>
      <c r="F19" s="377" t="s">
        <v>164</v>
      </c>
      <c r="G19" s="377" t="s">
        <v>165</v>
      </c>
      <c r="H19" s="377" t="s">
        <v>166</v>
      </c>
      <c r="I19" s="377" t="s">
        <v>167</v>
      </c>
      <c r="J19" s="377" t="s">
        <v>168</v>
      </c>
      <c r="K19" s="377" t="s">
        <v>169</v>
      </c>
      <c r="L19" s="377" t="s">
        <v>170</v>
      </c>
      <c r="M19" s="377" t="s">
        <v>171</v>
      </c>
      <c r="N19" s="377" t="s">
        <v>172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297"/>
      <c r="B20" s="297"/>
      <c r="C20" s="2"/>
      <c r="D20" s="455"/>
      <c r="E20" s="78"/>
      <c r="F20" s="78"/>
      <c r="G20" s="78"/>
      <c r="H20" s="297"/>
      <c r="I20" s="78"/>
      <c r="J20" s="78"/>
      <c r="K20" s="78"/>
      <c r="L20" s="78"/>
      <c r="M20" s="78"/>
      <c r="N20" s="78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379" t="s">
        <v>177</v>
      </c>
      <c r="B31" s="15"/>
      <c r="C31" s="380">
        <f t="shared" ref="C31:N31" si="1">SUM(C20:C30)</f>
        <v>0</v>
      </c>
      <c r="D31" s="380">
        <f t="shared" si="1"/>
        <v>0</v>
      </c>
      <c r="E31" s="380">
        <f t="shared" si="1"/>
        <v>0</v>
      </c>
      <c r="F31" s="380">
        <f t="shared" si="1"/>
        <v>0</v>
      </c>
      <c r="G31" s="380">
        <f t="shared" si="1"/>
        <v>0</v>
      </c>
      <c r="H31" s="380">
        <f t="shared" si="1"/>
        <v>0</v>
      </c>
      <c r="I31" s="380">
        <f t="shared" si="1"/>
        <v>0</v>
      </c>
      <c r="J31" s="380">
        <f t="shared" si="1"/>
        <v>0</v>
      </c>
      <c r="K31" s="380">
        <f t="shared" si="1"/>
        <v>0</v>
      </c>
      <c r="L31" s="380">
        <f t="shared" si="1"/>
        <v>0</v>
      </c>
      <c r="M31" s="380">
        <f t="shared" si="1"/>
        <v>0</v>
      </c>
      <c r="N31" s="380">
        <f t="shared" si="1"/>
        <v>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381" t="s">
        <v>178</v>
      </c>
      <c r="B32" s="15"/>
      <c r="C32" s="381">
        <f>C31+D31</f>
        <v>0</v>
      </c>
      <c r="D32" s="15"/>
      <c r="E32" s="381">
        <f>E31+F31</f>
        <v>0</v>
      </c>
      <c r="F32" s="15"/>
      <c r="G32" s="381">
        <f>G31+H31</f>
        <v>0</v>
      </c>
      <c r="H32" s="15"/>
      <c r="I32" s="381">
        <f>I31+J31</f>
        <v>0</v>
      </c>
      <c r="J32" s="15"/>
      <c r="K32" s="381">
        <f>K31+L31</f>
        <v>0</v>
      </c>
      <c r="L32" s="15"/>
      <c r="M32" s="381">
        <f>M31+N31</f>
        <v>0</v>
      </c>
      <c r="N32" s="15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382" t="s">
        <v>97</v>
      </c>
      <c r="B38" s="2"/>
      <c r="C38" s="2"/>
      <c r="D38" s="37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383"/>
      <c r="B39" s="384" t="s">
        <v>98</v>
      </c>
      <c r="C39" s="101"/>
      <c r="D39" s="102"/>
      <c r="E39" s="384" t="s">
        <v>99</v>
      </c>
      <c r="F39" s="101"/>
      <c r="G39" s="102"/>
      <c r="H39" s="384" t="s">
        <v>100</v>
      </c>
      <c r="I39" s="101"/>
      <c r="J39" s="102"/>
      <c r="K39" s="384" t="s">
        <v>101</v>
      </c>
      <c r="L39" s="101"/>
      <c r="M39" s="102"/>
      <c r="N39" s="384" t="s">
        <v>102</v>
      </c>
      <c r="O39" s="101"/>
      <c r="P39" s="102"/>
      <c r="Q39" s="384" t="s">
        <v>103</v>
      </c>
      <c r="R39" s="101"/>
      <c r="S39" s="102"/>
      <c r="T39" s="384" t="s">
        <v>104</v>
      </c>
      <c r="U39" s="101"/>
      <c r="V39" s="102"/>
      <c r="W39" s="384" t="s">
        <v>105</v>
      </c>
      <c r="X39" s="101"/>
      <c r="Y39" s="102"/>
      <c r="Z39" s="384" t="s">
        <v>106</v>
      </c>
      <c r="AA39" s="101"/>
      <c r="AB39" s="102"/>
      <c r="AC39" s="384" t="s">
        <v>107</v>
      </c>
      <c r="AD39" s="101"/>
      <c r="AE39" s="102"/>
      <c r="AF39" s="384" t="s">
        <v>108</v>
      </c>
      <c r="AG39" s="101"/>
      <c r="AH39" s="102"/>
      <c r="AI39" s="384" t="s">
        <v>109</v>
      </c>
      <c r="AJ39" s="101"/>
      <c r="AK39" s="102"/>
    </row>
    <row r="40" ht="15.75" customHeight="1">
      <c r="A40" s="385" t="s">
        <v>110</v>
      </c>
      <c r="B40" s="386" t="s">
        <v>111</v>
      </c>
      <c r="C40" s="387" t="s">
        <v>112</v>
      </c>
      <c r="D40" s="387" t="s">
        <v>113</v>
      </c>
      <c r="E40" s="386" t="s">
        <v>111</v>
      </c>
      <c r="F40" s="387" t="s">
        <v>112</v>
      </c>
      <c r="G40" s="387" t="s">
        <v>113</v>
      </c>
      <c r="H40" s="386" t="s">
        <v>111</v>
      </c>
      <c r="I40" s="387" t="s">
        <v>112</v>
      </c>
      <c r="J40" s="387" t="s">
        <v>113</v>
      </c>
      <c r="K40" s="386" t="s">
        <v>111</v>
      </c>
      <c r="L40" s="387" t="s">
        <v>112</v>
      </c>
      <c r="M40" s="387" t="s">
        <v>113</v>
      </c>
      <c r="N40" s="386" t="s">
        <v>111</v>
      </c>
      <c r="O40" s="387" t="s">
        <v>112</v>
      </c>
      <c r="P40" s="387" t="s">
        <v>113</v>
      </c>
      <c r="Q40" s="386" t="s">
        <v>111</v>
      </c>
      <c r="R40" s="387" t="s">
        <v>112</v>
      </c>
      <c r="S40" s="387" t="s">
        <v>113</v>
      </c>
      <c r="T40" s="386" t="s">
        <v>111</v>
      </c>
      <c r="U40" s="387" t="s">
        <v>112</v>
      </c>
      <c r="V40" s="387" t="s">
        <v>113</v>
      </c>
      <c r="W40" s="386" t="s">
        <v>111</v>
      </c>
      <c r="X40" s="387" t="s">
        <v>112</v>
      </c>
      <c r="Y40" s="387" t="s">
        <v>113</v>
      </c>
      <c r="Z40" s="386" t="s">
        <v>111</v>
      </c>
      <c r="AA40" s="387" t="s">
        <v>112</v>
      </c>
      <c r="AB40" s="387" t="s">
        <v>113</v>
      </c>
      <c r="AC40" s="386" t="s">
        <v>111</v>
      </c>
      <c r="AD40" s="387" t="s">
        <v>112</v>
      </c>
      <c r="AE40" s="387" t="s">
        <v>113</v>
      </c>
      <c r="AF40" s="386" t="s">
        <v>111</v>
      </c>
      <c r="AG40" s="387" t="s">
        <v>112</v>
      </c>
      <c r="AH40" s="387" t="s">
        <v>113</v>
      </c>
      <c r="AI40" s="386" t="s">
        <v>111</v>
      </c>
      <c r="AJ40" s="387" t="s">
        <v>112</v>
      </c>
      <c r="AK40" s="387" t="s">
        <v>113</v>
      </c>
    </row>
    <row r="41" ht="15.75" customHeight="1">
      <c r="A41" s="385"/>
      <c r="B41" s="388"/>
      <c r="C41" s="117"/>
      <c r="D41" s="389"/>
      <c r="E41" s="281"/>
      <c r="F41" s="120"/>
      <c r="G41" s="278"/>
      <c r="H41" s="388"/>
      <c r="I41" s="117"/>
      <c r="J41" s="389"/>
      <c r="K41" s="281"/>
      <c r="L41" s="120"/>
      <c r="M41" s="278"/>
      <c r="N41" s="388"/>
      <c r="O41" s="117"/>
      <c r="P41" s="389"/>
      <c r="Q41" s="281"/>
      <c r="R41" s="120"/>
      <c r="S41" s="278"/>
      <c r="T41" s="388"/>
      <c r="U41" s="117"/>
      <c r="V41" s="389"/>
      <c r="W41" s="281"/>
      <c r="X41" s="120"/>
      <c r="Y41" s="278"/>
      <c r="Z41" s="388"/>
      <c r="AA41" s="117"/>
      <c r="AB41" s="389"/>
      <c r="AC41" s="281"/>
      <c r="AD41" s="120"/>
      <c r="AE41" s="278"/>
      <c r="AF41" s="388"/>
      <c r="AG41" s="117"/>
      <c r="AH41" s="389"/>
      <c r="AI41" s="281"/>
      <c r="AJ41" s="120"/>
      <c r="AK41" s="278"/>
    </row>
    <row r="42" ht="15.75" customHeight="1">
      <c r="A42" s="390" t="s">
        <v>18</v>
      </c>
      <c r="B42" s="391"/>
      <c r="C42" s="127">
        <f>'Lista de precios'!C7</f>
        <v>1114.3125</v>
      </c>
      <c r="D42" s="128">
        <f t="shared" ref="D42:D64" si="2">B42*C42</f>
        <v>0</v>
      </c>
      <c r="E42" s="391"/>
      <c r="F42" s="127">
        <f>'Lista de precios'!C7</f>
        <v>1114.3125</v>
      </c>
      <c r="G42" s="128">
        <f t="shared" ref="G42:G64" si="3">F42*E42</f>
        <v>0</v>
      </c>
      <c r="H42" s="391"/>
      <c r="I42" s="127">
        <f>'Lista de precios'!E7</f>
        <v>1223.25</v>
      </c>
      <c r="J42" s="128">
        <f t="shared" ref="J42:J69" si="4">H42*I42</f>
        <v>0</v>
      </c>
      <c r="K42" s="391"/>
      <c r="L42" s="127">
        <f>'Lista de precios'!E7</f>
        <v>1223.25</v>
      </c>
      <c r="M42" s="128">
        <f t="shared" ref="M42:M69" si="5">L42*K42</f>
        <v>0</v>
      </c>
      <c r="N42" s="392"/>
      <c r="O42" s="127">
        <f>'Lista de precios'!G7</f>
        <v>0</v>
      </c>
      <c r="P42" s="128">
        <f t="shared" ref="P42:P64" si="6">N42*O42</f>
        <v>0</v>
      </c>
      <c r="Q42" s="391"/>
      <c r="R42" s="127">
        <f>'Lista de precios'!G7</f>
        <v>0</v>
      </c>
      <c r="S42" s="128">
        <f t="shared" ref="S42:S64" si="7">R42*Q42</f>
        <v>0</v>
      </c>
      <c r="T42" s="391"/>
      <c r="U42" s="127">
        <f>'Lista de precios'!I7</f>
        <v>0</v>
      </c>
      <c r="V42" s="128">
        <f t="shared" ref="V42:V65" si="8">T42*U42</f>
        <v>0</v>
      </c>
      <c r="W42" s="391"/>
      <c r="X42" s="127">
        <f t="shared" ref="X42:X65" si="9">U42</f>
        <v>0</v>
      </c>
      <c r="Y42" s="128">
        <f t="shared" ref="Y42:Y65" si="10">X42*W42</f>
        <v>0</v>
      </c>
      <c r="Z42" s="391"/>
      <c r="AA42" s="127">
        <f>'Lista de precios'!K7</f>
        <v>0</v>
      </c>
      <c r="AB42" s="128">
        <f t="shared" ref="AB42:AB65" si="11">Z42*AA42</f>
        <v>0</v>
      </c>
      <c r="AC42" s="391"/>
      <c r="AD42" s="127">
        <f t="shared" ref="AD42:AD65" si="12">AA42</f>
        <v>0</v>
      </c>
      <c r="AE42" s="128">
        <f t="shared" ref="AE42:AE65" si="13">AD42*AC42</f>
        <v>0</v>
      </c>
      <c r="AF42" s="391"/>
      <c r="AG42" s="127">
        <f>'Lista de precios'!M7</f>
        <v>0</v>
      </c>
      <c r="AH42" s="128">
        <f t="shared" ref="AH42:AH65" si="14">AF42*AG42</f>
        <v>0</v>
      </c>
      <c r="AI42" s="391"/>
      <c r="AJ42" s="127">
        <f t="shared" ref="AJ42:AJ65" si="15">AG42</f>
        <v>0</v>
      </c>
      <c r="AK42" s="128">
        <f t="shared" ref="AK42:AK65" si="16">AJ42*AI42</f>
        <v>0</v>
      </c>
    </row>
    <row r="43" ht="15.75" customHeight="1">
      <c r="A43" s="390" t="s">
        <v>19</v>
      </c>
      <c r="B43" s="391"/>
      <c r="C43" s="127">
        <f>'Lista de precios'!C8</f>
        <v>1231.05</v>
      </c>
      <c r="D43" s="128">
        <f t="shared" si="2"/>
        <v>0</v>
      </c>
      <c r="E43" s="391"/>
      <c r="F43" s="127">
        <f>'Lista de precios'!C8</f>
        <v>1231.05</v>
      </c>
      <c r="G43" s="128">
        <f t="shared" si="3"/>
        <v>0</v>
      </c>
      <c r="H43" s="391"/>
      <c r="I43" s="127">
        <f>'Lista de precios'!E8</f>
        <v>1351.4</v>
      </c>
      <c r="J43" s="128">
        <f t="shared" si="4"/>
        <v>0</v>
      </c>
      <c r="K43" s="391"/>
      <c r="L43" s="127">
        <f>'Lista de precios'!E8</f>
        <v>1351.4</v>
      </c>
      <c r="M43" s="128">
        <f t="shared" si="5"/>
        <v>0</v>
      </c>
      <c r="N43" s="392"/>
      <c r="O43" s="127">
        <f>'Lista de precios'!G8</f>
        <v>0</v>
      </c>
      <c r="P43" s="128">
        <f t="shared" si="6"/>
        <v>0</v>
      </c>
      <c r="Q43" s="391"/>
      <c r="R43" s="127">
        <f>'Lista de precios'!G8</f>
        <v>0</v>
      </c>
      <c r="S43" s="128">
        <f t="shared" si="7"/>
        <v>0</v>
      </c>
      <c r="T43" s="391"/>
      <c r="U43" s="127">
        <f>'Lista de precios'!I8</f>
        <v>0</v>
      </c>
      <c r="V43" s="128">
        <f t="shared" si="8"/>
        <v>0</v>
      </c>
      <c r="W43" s="391"/>
      <c r="X43" s="127">
        <f t="shared" si="9"/>
        <v>0</v>
      </c>
      <c r="Y43" s="128">
        <f t="shared" si="10"/>
        <v>0</v>
      </c>
      <c r="Z43" s="391"/>
      <c r="AA43" s="127">
        <f>'Lista de precios'!K8</f>
        <v>0</v>
      </c>
      <c r="AB43" s="128">
        <f t="shared" si="11"/>
        <v>0</v>
      </c>
      <c r="AC43" s="391"/>
      <c r="AD43" s="127">
        <f t="shared" si="12"/>
        <v>0</v>
      </c>
      <c r="AE43" s="128">
        <f t="shared" si="13"/>
        <v>0</v>
      </c>
      <c r="AF43" s="391"/>
      <c r="AG43" s="127">
        <f>'Lista de precios'!M8</f>
        <v>0</v>
      </c>
      <c r="AH43" s="128">
        <f t="shared" si="14"/>
        <v>0</v>
      </c>
      <c r="AI43" s="391"/>
      <c r="AJ43" s="127">
        <f t="shared" si="15"/>
        <v>0</v>
      </c>
      <c r="AK43" s="128">
        <f t="shared" si="16"/>
        <v>0</v>
      </c>
    </row>
    <row r="44" ht="15.75" customHeight="1">
      <c r="A44" s="390" t="s">
        <v>20</v>
      </c>
      <c r="B44" s="391"/>
      <c r="C44" s="127">
        <f>'Lista de precios'!C9</f>
        <v>1273.5</v>
      </c>
      <c r="D44" s="128">
        <f t="shared" si="2"/>
        <v>0</v>
      </c>
      <c r="E44" s="391"/>
      <c r="F44" s="127">
        <f>'Lista de precios'!C9</f>
        <v>1273.5</v>
      </c>
      <c r="G44" s="128">
        <f t="shared" si="3"/>
        <v>0</v>
      </c>
      <c r="H44" s="391"/>
      <c r="I44" s="127">
        <f>'Lista de precios'!E9</f>
        <v>1398</v>
      </c>
      <c r="J44" s="128">
        <f t="shared" si="4"/>
        <v>0</v>
      </c>
      <c r="K44" s="391"/>
      <c r="L44" s="127">
        <f>'Lista de precios'!E9</f>
        <v>1398</v>
      </c>
      <c r="M44" s="128">
        <f t="shared" si="5"/>
        <v>0</v>
      </c>
      <c r="N44" s="391"/>
      <c r="O44" s="127">
        <f>'Lista de precios'!G9</f>
        <v>0</v>
      </c>
      <c r="P44" s="128">
        <f t="shared" si="6"/>
        <v>0</v>
      </c>
      <c r="Q44" s="391"/>
      <c r="R44" s="127">
        <f>'Lista de precios'!G9</f>
        <v>0</v>
      </c>
      <c r="S44" s="128">
        <f t="shared" si="7"/>
        <v>0</v>
      </c>
      <c r="T44" s="391"/>
      <c r="U44" s="127">
        <f>'Lista de precios'!I9</f>
        <v>0</v>
      </c>
      <c r="V44" s="128">
        <f t="shared" si="8"/>
        <v>0</v>
      </c>
      <c r="W44" s="391"/>
      <c r="X44" s="127">
        <f t="shared" si="9"/>
        <v>0</v>
      </c>
      <c r="Y44" s="128">
        <f t="shared" si="10"/>
        <v>0</v>
      </c>
      <c r="Z44" s="391"/>
      <c r="AA44" s="127">
        <f>'Lista de precios'!K9</f>
        <v>0</v>
      </c>
      <c r="AB44" s="128">
        <f t="shared" si="11"/>
        <v>0</v>
      </c>
      <c r="AC44" s="391"/>
      <c r="AD44" s="127">
        <f t="shared" si="12"/>
        <v>0</v>
      </c>
      <c r="AE44" s="128">
        <f t="shared" si="13"/>
        <v>0</v>
      </c>
      <c r="AF44" s="391"/>
      <c r="AG44" s="127">
        <f>'Lista de precios'!M9</f>
        <v>0</v>
      </c>
      <c r="AH44" s="128">
        <f t="shared" si="14"/>
        <v>0</v>
      </c>
      <c r="AI44" s="391"/>
      <c r="AJ44" s="127">
        <f t="shared" si="15"/>
        <v>0</v>
      </c>
      <c r="AK44" s="128">
        <f t="shared" si="16"/>
        <v>0</v>
      </c>
    </row>
    <row r="45" ht="15.75" customHeight="1">
      <c r="A45" s="390" t="s">
        <v>21</v>
      </c>
      <c r="B45" s="391"/>
      <c r="C45" s="127">
        <f>'Lista de precios'!C10</f>
        <v>4775.625</v>
      </c>
      <c r="D45" s="128">
        <f t="shared" si="2"/>
        <v>0</v>
      </c>
      <c r="E45" s="391"/>
      <c r="F45" s="127">
        <f>'Lista de precios'!C10</f>
        <v>4775.625</v>
      </c>
      <c r="G45" s="128">
        <f t="shared" si="3"/>
        <v>0</v>
      </c>
      <c r="H45" s="391"/>
      <c r="I45" s="127">
        <f>'Lista de precios'!E10</f>
        <v>5242.5</v>
      </c>
      <c r="J45" s="128">
        <f t="shared" si="4"/>
        <v>0</v>
      </c>
      <c r="K45" s="391"/>
      <c r="L45" s="127">
        <f>'Lista de precios'!E10</f>
        <v>5242.5</v>
      </c>
      <c r="M45" s="128">
        <f t="shared" si="5"/>
        <v>0</v>
      </c>
      <c r="N45" s="391"/>
      <c r="O45" s="127">
        <f>'Lista de precios'!G10</f>
        <v>0</v>
      </c>
      <c r="P45" s="128">
        <f t="shared" si="6"/>
        <v>0</v>
      </c>
      <c r="Q45" s="391"/>
      <c r="R45" s="127">
        <f>'Lista de precios'!G10</f>
        <v>0</v>
      </c>
      <c r="S45" s="128">
        <f t="shared" si="7"/>
        <v>0</v>
      </c>
      <c r="T45" s="391"/>
      <c r="U45" s="127">
        <f>'Lista de precios'!I10</f>
        <v>0</v>
      </c>
      <c r="V45" s="128">
        <f t="shared" si="8"/>
        <v>0</v>
      </c>
      <c r="W45" s="391"/>
      <c r="X45" s="127">
        <f t="shared" si="9"/>
        <v>0</v>
      </c>
      <c r="Y45" s="128">
        <f t="shared" si="10"/>
        <v>0</v>
      </c>
      <c r="Z45" s="391"/>
      <c r="AA45" s="127">
        <f>'Lista de precios'!K10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precios'!M10</f>
        <v>0</v>
      </c>
      <c r="AH45" s="128">
        <f t="shared" si="14"/>
        <v>0</v>
      </c>
      <c r="AI45" s="391"/>
      <c r="AJ45" s="127">
        <f t="shared" si="15"/>
        <v>0</v>
      </c>
      <c r="AK45" s="128">
        <f t="shared" si="16"/>
        <v>0</v>
      </c>
    </row>
    <row r="46" ht="15.75" customHeight="1">
      <c r="A46" s="390" t="s">
        <v>22</v>
      </c>
      <c r="B46" s="391"/>
      <c r="C46" s="127">
        <f>'Lista de precios'!C11</f>
        <v>4775.625</v>
      </c>
      <c r="D46" s="137">
        <f t="shared" si="2"/>
        <v>0</v>
      </c>
      <c r="E46" s="391"/>
      <c r="F46" s="127">
        <f>'Lista de precios'!C11</f>
        <v>4775.625</v>
      </c>
      <c r="G46" s="128">
        <f t="shared" si="3"/>
        <v>0</v>
      </c>
      <c r="H46" s="391"/>
      <c r="I46" s="127">
        <f>'Lista de precios'!E11</f>
        <v>5242.5</v>
      </c>
      <c r="J46" s="137">
        <f t="shared" si="4"/>
        <v>0</v>
      </c>
      <c r="K46" s="391"/>
      <c r="L46" s="127">
        <f>'Lista de precios'!E11</f>
        <v>5242.5</v>
      </c>
      <c r="M46" s="128">
        <f t="shared" si="5"/>
        <v>0</v>
      </c>
      <c r="N46" s="391"/>
      <c r="O46" s="127">
        <f>'Lista de precios'!G11</f>
        <v>0</v>
      </c>
      <c r="P46" s="137">
        <f t="shared" si="6"/>
        <v>0</v>
      </c>
      <c r="Q46" s="391"/>
      <c r="R46" s="127">
        <f>'Lista de precios'!G11</f>
        <v>0</v>
      </c>
      <c r="S46" s="128">
        <f t="shared" si="7"/>
        <v>0</v>
      </c>
      <c r="T46" s="391"/>
      <c r="U46" s="127">
        <f>'Lista de precios'!I11</f>
        <v>0</v>
      </c>
      <c r="V46" s="137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precios'!K11</f>
        <v>0</v>
      </c>
      <c r="AB46" s="137">
        <f t="shared" si="11"/>
        <v>0</v>
      </c>
      <c r="AC46" s="391"/>
      <c r="AD46" s="127">
        <f t="shared" si="12"/>
        <v>0</v>
      </c>
      <c r="AE46" s="128">
        <f t="shared" si="13"/>
        <v>0</v>
      </c>
      <c r="AF46" s="391"/>
      <c r="AG46" s="127">
        <f>'Lista de precios'!M11</f>
        <v>0</v>
      </c>
      <c r="AH46" s="137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23</v>
      </c>
      <c r="B47" s="391"/>
      <c r="C47" s="127">
        <f>'Lista de precios'!C12</f>
        <v>4987.875</v>
      </c>
      <c r="D47" s="137">
        <f t="shared" si="2"/>
        <v>0</v>
      </c>
      <c r="E47" s="391"/>
      <c r="F47" s="127">
        <f>'Lista de precios'!C12</f>
        <v>4987.875</v>
      </c>
      <c r="G47" s="128">
        <f t="shared" si="3"/>
        <v>0</v>
      </c>
      <c r="H47" s="391"/>
      <c r="I47" s="127">
        <f>'Lista de precios'!E12</f>
        <v>5475.5</v>
      </c>
      <c r="J47" s="137">
        <f t="shared" si="4"/>
        <v>0</v>
      </c>
      <c r="K47" s="391"/>
      <c r="L47" s="127">
        <f>'Lista de precios'!E12</f>
        <v>5475.5</v>
      </c>
      <c r="M47" s="128">
        <f t="shared" si="5"/>
        <v>0</v>
      </c>
      <c r="N47" s="391"/>
      <c r="O47" s="127">
        <f>'Lista de precios'!G12</f>
        <v>0</v>
      </c>
      <c r="P47" s="137">
        <f t="shared" si="6"/>
        <v>0</v>
      </c>
      <c r="Q47" s="391"/>
      <c r="R47" s="127">
        <f>'Lista de precios'!G12</f>
        <v>0</v>
      </c>
      <c r="S47" s="128">
        <f t="shared" si="7"/>
        <v>0</v>
      </c>
      <c r="T47" s="391"/>
      <c r="U47" s="127">
        <f>'Lista de precios'!I12</f>
        <v>0</v>
      </c>
      <c r="V47" s="137">
        <f t="shared" si="8"/>
        <v>0</v>
      </c>
      <c r="W47" s="391"/>
      <c r="X47" s="127">
        <f t="shared" si="9"/>
        <v>0</v>
      </c>
      <c r="Y47" s="128">
        <f t="shared" si="10"/>
        <v>0</v>
      </c>
      <c r="Z47" s="391"/>
      <c r="AA47" s="127">
        <f>'Lista de precios'!K12</f>
        <v>0</v>
      </c>
      <c r="AB47" s="137">
        <f t="shared" si="11"/>
        <v>0</v>
      </c>
      <c r="AC47" s="391"/>
      <c r="AD47" s="127">
        <f t="shared" si="12"/>
        <v>0</v>
      </c>
      <c r="AE47" s="128">
        <f t="shared" si="13"/>
        <v>0</v>
      </c>
      <c r="AF47" s="391"/>
      <c r="AG47" s="127">
        <f>'Lista de precios'!M12</f>
        <v>0</v>
      </c>
      <c r="AH47" s="137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24</v>
      </c>
      <c r="B48" s="392"/>
      <c r="C48" s="127">
        <f>'Lista de precios'!C13</f>
        <v>477.5625</v>
      </c>
      <c r="D48" s="137">
        <f t="shared" si="2"/>
        <v>0</v>
      </c>
      <c r="E48" s="392"/>
      <c r="F48" s="127">
        <f>'Lista de precios'!C13</f>
        <v>477.5625</v>
      </c>
      <c r="G48" s="128">
        <f t="shared" si="3"/>
        <v>0</v>
      </c>
      <c r="H48" s="391"/>
      <c r="I48" s="127">
        <f>'Lista de precios'!E13</f>
        <v>524.25</v>
      </c>
      <c r="J48" s="137">
        <f t="shared" si="4"/>
        <v>0</v>
      </c>
      <c r="K48" s="392"/>
      <c r="L48" s="127">
        <f>'Lista de precios'!E13</f>
        <v>524.25</v>
      </c>
      <c r="M48" s="128">
        <f t="shared" si="5"/>
        <v>0</v>
      </c>
      <c r="N48" s="392"/>
      <c r="O48" s="127">
        <f>'Lista de precios'!G13</f>
        <v>0</v>
      </c>
      <c r="P48" s="137">
        <f t="shared" si="6"/>
        <v>0</v>
      </c>
      <c r="Q48" s="392"/>
      <c r="R48" s="127">
        <f>'Lista de precios'!G13</f>
        <v>0</v>
      </c>
      <c r="S48" s="128">
        <f t="shared" si="7"/>
        <v>0</v>
      </c>
      <c r="T48" s="391"/>
      <c r="U48" s="127">
        <f>'Lista de precios'!I13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1"/>
      <c r="AA48" s="127">
        <f>'Lista de precios'!K13</f>
        <v>0</v>
      </c>
      <c r="AB48" s="137">
        <f t="shared" si="11"/>
        <v>0</v>
      </c>
      <c r="AC48" s="391"/>
      <c r="AD48" s="127">
        <f t="shared" si="12"/>
        <v>0</v>
      </c>
      <c r="AE48" s="128">
        <f t="shared" si="13"/>
        <v>0</v>
      </c>
      <c r="AF48" s="391"/>
      <c r="AG48" s="127">
        <f>'Lista de precios'!M13</f>
        <v>0</v>
      </c>
      <c r="AH48" s="137">
        <f t="shared" si="14"/>
        <v>0</v>
      </c>
      <c r="AI48" s="391"/>
      <c r="AJ48" s="127">
        <f t="shared" si="15"/>
        <v>0</v>
      </c>
      <c r="AK48" s="128">
        <f t="shared" si="16"/>
        <v>0</v>
      </c>
    </row>
    <row r="49" ht="15.75" customHeight="1">
      <c r="A49" s="390" t="s">
        <v>25</v>
      </c>
      <c r="B49" s="392"/>
      <c r="C49" s="127">
        <f>'Lista de precios'!C14</f>
        <v>742.875</v>
      </c>
      <c r="D49" s="137">
        <f t="shared" si="2"/>
        <v>0</v>
      </c>
      <c r="E49" s="392"/>
      <c r="F49" s="127">
        <f>'Lista de precios'!C14</f>
        <v>742.875</v>
      </c>
      <c r="G49" s="128">
        <f t="shared" si="3"/>
        <v>0</v>
      </c>
      <c r="H49" s="392"/>
      <c r="I49" s="127">
        <f>'Lista de precios'!E14</f>
        <v>815.5</v>
      </c>
      <c r="J49" s="137">
        <f t="shared" si="4"/>
        <v>0</v>
      </c>
      <c r="K49" s="392"/>
      <c r="L49" s="127">
        <f>'Lista de precios'!E14</f>
        <v>815.5</v>
      </c>
      <c r="M49" s="128">
        <f t="shared" si="5"/>
        <v>0</v>
      </c>
      <c r="N49" s="392"/>
      <c r="O49" s="127">
        <f>'Lista de precios'!G14</f>
        <v>0</v>
      </c>
      <c r="P49" s="137">
        <f t="shared" si="6"/>
        <v>0</v>
      </c>
      <c r="Q49" s="392"/>
      <c r="R49" s="127">
        <f>'Lista de precios'!G14</f>
        <v>0</v>
      </c>
      <c r="S49" s="128">
        <f t="shared" si="7"/>
        <v>0</v>
      </c>
      <c r="T49" s="391"/>
      <c r="U49" s="127">
        <f>'Lista de precios'!I14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precios'!K14</f>
        <v>0</v>
      </c>
      <c r="AB49" s="137">
        <f t="shared" si="11"/>
        <v>0</v>
      </c>
      <c r="AC49" s="391"/>
      <c r="AD49" s="127">
        <f t="shared" si="12"/>
        <v>0</v>
      </c>
      <c r="AE49" s="128">
        <f t="shared" si="13"/>
        <v>0</v>
      </c>
      <c r="AF49" s="391"/>
      <c r="AG49" s="127">
        <f>'Lista de precios'!M14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26</v>
      </c>
      <c r="B50" s="391"/>
      <c r="C50" s="127">
        <f>'Lista de precios'!C15</f>
        <v>2207.4</v>
      </c>
      <c r="D50" s="137">
        <f t="shared" si="2"/>
        <v>0</v>
      </c>
      <c r="E50" s="391"/>
      <c r="F50" s="127">
        <f>'Lista de precios'!C15</f>
        <v>2207.4</v>
      </c>
      <c r="G50" s="128">
        <f t="shared" si="3"/>
        <v>0</v>
      </c>
      <c r="H50" s="391"/>
      <c r="I50" s="127">
        <f>'Lista de precios'!E15</f>
        <v>2423.2</v>
      </c>
      <c r="J50" s="137">
        <f t="shared" si="4"/>
        <v>0</v>
      </c>
      <c r="K50" s="391"/>
      <c r="L50" s="127">
        <f>'Lista de precios'!E15</f>
        <v>2423.2</v>
      </c>
      <c r="M50" s="128">
        <f t="shared" si="5"/>
        <v>0</v>
      </c>
      <c r="N50" s="391"/>
      <c r="O50" s="127">
        <f>'Lista de precios'!G15</f>
        <v>0</v>
      </c>
      <c r="P50" s="137">
        <f t="shared" si="6"/>
        <v>0</v>
      </c>
      <c r="Q50" s="391"/>
      <c r="R50" s="127">
        <f>'Lista de precios'!G15</f>
        <v>0</v>
      </c>
      <c r="S50" s="128">
        <f t="shared" si="7"/>
        <v>0</v>
      </c>
      <c r="T50" s="391"/>
      <c r="U50" s="127">
        <f>'Lista de precios'!I15</f>
        <v>0</v>
      </c>
      <c r="V50" s="137">
        <f t="shared" si="8"/>
        <v>0</v>
      </c>
      <c r="W50" s="391"/>
      <c r="X50" s="127">
        <f t="shared" si="9"/>
        <v>0</v>
      </c>
      <c r="Y50" s="128">
        <f t="shared" si="10"/>
        <v>0</v>
      </c>
      <c r="Z50" s="391"/>
      <c r="AA50" s="127">
        <f>'Lista de precios'!K15</f>
        <v>0</v>
      </c>
      <c r="AB50" s="137">
        <f t="shared" si="11"/>
        <v>0</v>
      </c>
      <c r="AC50" s="391"/>
      <c r="AD50" s="127">
        <f t="shared" si="12"/>
        <v>0</v>
      </c>
      <c r="AE50" s="128">
        <f t="shared" si="13"/>
        <v>0</v>
      </c>
      <c r="AF50" s="391"/>
      <c r="AG50" s="127">
        <f>'Lista de precios'!M15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27</v>
      </c>
      <c r="B51" s="391"/>
      <c r="C51" s="127">
        <f>'Lista de precios'!C16</f>
        <v>4733.175</v>
      </c>
      <c r="D51" s="137">
        <f t="shared" si="2"/>
        <v>0</v>
      </c>
      <c r="E51" s="391"/>
      <c r="F51" s="127">
        <f>'Lista de precios'!C16</f>
        <v>4733.175</v>
      </c>
      <c r="G51" s="128">
        <f t="shared" si="3"/>
        <v>0</v>
      </c>
      <c r="H51" s="391"/>
      <c r="I51" s="127">
        <f>'Lista de precios'!E16</f>
        <v>5195.9</v>
      </c>
      <c r="J51" s="137">
        <f t="shared" si="4"/>
        <v>0</v>
      </c>
      <c r="K51" s="391"/>
      <c r="L51" s="127">
        <f>'Lista de precios'!E16</f>
        <v>5195.9</v>
      </c>
      <c r="M51" s="128">
        <f t="shared" si="5"/>
        <v>0</v>
      </c>
      <c r="N51" s="391"/>
      <c r="O51" s="127">
        <f>'Lista de precios'!G16</f>
        <v>0</v>
      </c>
      <c r="P51" s="137">
        <f t="shared" si="6"/>
        <v>0</v>
      </c>
      <c r="Q51" s="391"/>
      <c r="R51" s="127">
        <f>'Lista de precios'!G16</f>
        <v>0</v>
      </c>
      <c r="S51" s="128">
        <f t="shared" si="7"/>
        <v>0</v>
      </c>
      <c r="T51" s="391"/>
      <c r="U51" s="127">
        <f>'Lista de precios'!I16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precios'!K16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precios'!M16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28</v>
      </c>
      <c r="B52" s="391"/>
      <c r="C52" s="127">
        <f>'Lista de precios'!C17</f>
        <v>742.875</v>
      </c>
      <c r="D52" s="137">
        <f t="shared" si="2"/>
        <v>0</v>
      </c>
      <c r="E52" s="391"/>
      <c r="F52" s="127">
        <f>'Lista de precios'!C17</f>
        <v>742.875</v>
      </c>
      <c r="G52" s="128">
        <f t="shared" si="3"/>
        <v>0</v>
      </c>
      <c r="H52" s="391"/>
      <c r="I52" s="127">
        <f>'Lista de precios'!E17</f>
        <v>815.5</v>
      </c>
      <c r="J52" s="137">
        <f t="shared" si="4"/>
        <v>0</v>
      </c>
      <c r="K52" s="391"/>
      <c r="L52" s="127">
        <f>'Lista de precios'!E17</f>
        <v>815.5</v>
      </c>
      <c r="M52" s="128">
        <f t="shared" si="5"/>
        <v>0</v>
      </c>
      <c r="N52" s="391"/>
      <c r="O52" s="127">
        <f>'Lista de precios'!G17</f>
        <v>0</v>
      </c>
      <c r="P52" s="137">
        <f t="shared" si="6"/>
        <v>0</v>
      </c>
      <c r="Q52" s="391"/>
      <c r="R52" s="127">
        <f>'Lista de precios'!G17</f>
        <v>0</v>
      </c>
      <c r="S52" s="128">
        <f t="shared" si="7"/>
        <v>0</v>
      </c>
      <c r="T52" s="391"/>
      <c r="U52" s="127">
        <f>'Lista de precios'!I17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precios'!K17</f>
        <v>0</v>
      </c>
      <c r="AB52" s="137">
        <f t="shared" si="11"/>
        <v>0</v>
      </c>
      <c r="AC52" s="391"/>
      <c r="AD52" s="127">
        <f t="shared" si="12"/>
        <v>0</v>
      </c>
      <c r="AE52" s="128">
        <f t="shared" si="13"/>
        <v>0</v>
      </c>
      <c r="AF52" s="391"/>
      <c r="AG52" s="127">
        <f>'Lista de precios'!M17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29</v>
      </c>
      <c r="B53" s="391"/>
      <c r="C53" s="127">
        <f>'Lista de precios'!C18</f>
        <v>3289.875</v>
      </c>
      <c r="D53" s="137">
        <f t="shared" si="2"/>
        <v>0</v>
      </c>
      <c r="E53" s="391"/>
      <c r="F53" s="127">
        <f>'Lista de precios'!C18</f>
        <v>3289.875</v>
      </c>
      <c r="G53" s="128">
        <f t="shared" si="3"/>
        <v>0</v>
      </c>
      <c r="H53" s="391"/>
      <c r="I53" s="127">
        <f>'Lista de precios'!E18</f>
        <v>3611.5</v>
      </c>
      <c r="J53" s="137">
        <f t="shared" si="4"/>
        <v>0</v>
      </c>
      <c r="K53" s="391"/>
      <c r="L53" s="127">
        <f>'Lista de precios'!E18</f>
        <v>3611.5</v>
      </c>
      <c r="M53" s="128">
        <f t="shared" si="5"/>
        <v>0</v>
      </c>
      <c r="N53" s="391"/>
      <c r="O53" s="127">
        <f>'Lista de precios'!G18</f>
        <v>0</v>
      </c>
      <c r="P53" s="137">
        <f t="shared" si="6"/>
        <v>0</v>
      </c>
      <c r="Q53" s="391"/>
      <c r="R53" s="127">
        <f>'Lista de precios'!G18</f>
        <v>0</v>
      </c>
      <c r="S53" s="128">
        <f t="shared" si="7"/>
        <v>0</v>
      </c>
      <c r="T53" s="391"/>
      <c r="U53" s="127">
        <f>'Lista de precios'!I18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precios'!K18</f>
        <v>0</v>
      </c>
      <c r="AB53" s="137">
        <f t="shared" si="11"/>
        <v>0</v>
      </c>
      <c r="AC53" s="391"/>
      <c r="AD53" s="127">
        <f t="shared" si="12"/>
        <v>0</v>
      </c>
      <c r="AE53" s="128">
        <f t="shared" si="13"/>
        <v>0</v>
      </c>
      <c r="AF53" s="391"/>
      <c r="AG53" s="127">
        <f>'Lista de precios'!M18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30</v>
      </c>
      <c r="B54" s="391"/>
      <c r="C54" s="127">
        <f>'Lista de precios'!C19</f>
        <v>530.625</v>
      </c>
      <c r="D54" s="137">
        <f t="shared" si="2"/>
        <v>0</v>
      </c>
      <c r="E54" s="391"/>
      <c r="F54" s="127">
        <f>'Lista de precios'!C19</f>
        <v>530.625</v>
      </c>
      <c r="G54" s="128">
        <f t="shared" si="3"/>
        <v>0</v>
      </c>
      <c r="H54" s="391"/>
      <c r="I54" s="127">
        <f>'Lista de precios'!E19</f>
        <v>582.5</v>
      </c>
      <c r="J54" s="137">
        <f t="shared" si="4"/>
        <v>0</v>
      </c>
      <c r="K54" s="391"/>
      <c r="L54" s="127">
        <f>'Lista de precios'!E19</f>
        <v>582.5</v>
      </c>
      <c r="M54" s="128">
        <f t="shared" si="5"/>
        <v>0</v>
      </c>
      <c r="N54" s="392"/>
      <c r="O54" s="127">
        <f>'Lista de precios'!G19</f>
        <v>0</v>
      </c>
      <c r="P54" s="137">
        <f t="shared" si="6"/>
        <v>0</v>
      </c>
      <c r="Q54" s="391"/>
      <c r="R54" s="127">
        <f>'Lista de precios'!G19</f>
        <v>0</v>
      </c>
      <c r="S54" s="128">
        <f t="shared" si="7"/>
        <v>0</v>
      </c>
      <c r="T54" s="391"/>
      <c r="U54" s="127">
        <f>'Lista de precios'!I19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1"/>
      <c r="AA54" s="127">
        <f>'Lista de precios'!K19</f>
        <v>0</v>
      </c>
      <c r="AB54" s="137">
        <f t="shared" si="11"/>
        <v>0</v>
      </c>
      <c r="AC54" s="391"/>
      <c r="AD54" s="127">
        <f t="shared" si="12"/>
        <v>0</v>
      </c>
      <c r="AE54" s="128">
        <f t="shared" si="13"/>
        <v>0</v>
      </c>
      <c r="AF54" s="391"/>
      <c r="AG54" s="127">
        <f>'Lista de precios'!M19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31</v>
      </c>
      <c r="B55" s="391"/>
      <c r="C55" s="127">
        <f>'Lista de precios'!C20</f>
        <v>647.3625</v>
      </c>
      <c r="D55" s="137">
        <f t="shared" si="2"/>
        <v>0</v>
      </c>
      <c r="E55" s="391"/>
      <c r="F55" s="127">
        <f>'Lista de precios'!C20</f>
        <v>647.3625</v>
      </c>
      <c r="G55" s="128">
        <f t="shared" si="3"/>
        <v>0</v>
      </c>
      <c r="H55" s="391"/>
      <c r="I55" s="127">
        <f>'Lista de precios'!E20</f>
        <v>710.65</v>
      </c>
      <c r="J55" s="137">
        <f t="shared" si="4"/>
        <v>0</v>
      </c>
      <c r="K55" s="391"/>
      <c r="L55" s="127">
        <f>'Lista de precios'!E20</f>
        <v>710.65</v>
      </c>
      <c r="M55" s="128">
        <f t="shared" si="5"/>
        <v>0</v>
      </c>
      <c r="N55" s="391"/>
      <c r="O55" s="127">
        <f>'Lista de precios'!G20</f>
        <v>0</v>
      </c>
      <c r="P55" s="137">
        <f t="shared" si="6"/>
        <v>0</v>
      </c>
      <c r="Q55" s="391"/>
      <c r="R55" s="127">
        <f>'Lista de precios'!G20</f>
        <v>0</v>
      </c>
      <c r="S55" s="128">
        <f t="shared" si="7"/>
        <v>0</v>
      </c>
      <c r="T55" s="391"/>
      <c r="U55" s="127">
        <f>'Lista de precios'!I20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1"/>
      <c r="AA55" s="127">
        <f>'Lista de precios'!K20</f>
        <v>0</v>
      </c>
      <c r="AB55" s="137">
        <f t="shared" si="11"/>
        <v>0</v>
      </c>
      <c r="AC55" s="391"/>
      <c r="AD55" s="127">
        <f t="shared" si="12"/>
        <v>0</v>
      </c>
      <c r="AE55" s="128">
        <f t="shared" si="13"/>
        <v>0</v>
      </c>
      <c r="AF55" s="391"/>
      <c r="AG55" s="127">
        <f>'Lista de precios'!M20</f>
        <v>0</v>
      </c>
      <c r="AH55" s="137">
        <f t="shared" si="14"/>
        <v>0</v>
      </c>
      <c r="AI55" s="391"/>
      <c r="AJ55" s="127">
        <f t="shared" si="15"/>
        <v>0</v>
      </c>
      <c r="AK55" s="128">
        <f t="shared" si="16"/>
        <v>0</v>
      </c>
    </row>
    <row r="56" ht="15.75" customHeight="1">
      <c r="A56" s="390" t="s">
        <v>32</v>
      </c>
      <c r="B56" s="391"/>
      <c r="C56" s="127">
        <f>'Lista de precios'!C21</f>
        <v>4775.625</v>
      </c>
      <c r="D56" s="137">
        <f t="shared" si="2"/>
        <v>0</v>
      </c>
      <c r="E56" s="391"/>
      <c r="F56" s="127">
        <f>'Lista de precios'!C21</f>
        <v>4775.625</v>
      </c>
      <c r="G56" s="128">
        <f t="shared" si="3"/>
        <v>0</v>
      </c>
      <c r="H56" s="391"/>
      <c r="I56" s="127">
        <f>'Lista de precios'!E21</f>
        <v>5242.5</v>
      </c>
      <c r="J56" s="137">
        <f t="shared" si="4"/>
        <v>0</v>
      </c>
      <c r="K56" s="391"/>
      <c r="L56" s="127">
        <f>'Lista de precios'!E21</f>
        <v>5242.5</v>
      </c>
      <c r="M56" s="128">
        <f t="shared" si="5"/>
        <v>0</v>
      </c>
      <c r="N56" s="392"/>
      <c r="O56" s="127">
        <f>'Lista de precios'!G21</f>
        <v>0</v>
      </c>
      <c r="P56" s="137">
        <f t="shared" si="6"/>
        <v>0</v>
      </c>
      <c r="Q56" s="391"/>
      <c r="R56" s="127">
        <f>'Lista de precios'!G21</f>
        <v>0</v>
      </c>
      <c r="S56" s="128">
        <f t="shared" si="7"/>
        <v>0</v>
      </c>
      <c r="T56" s="391"/>
      <c r="U56" s="127">
        <f>'Lista de precios'!I21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1"/>
      <c r="AA56" s="127">
        <f>'Lista de precios'!K21</f>
        <v>0</v>
      </c>
      <c r="AB56" s="137">
        <f t="shared" si="11"/>
        <v>0</v>
      </c>
      <c r="AC56" s="391"/>
      <c r="AD56" s="127">
        <f t="shared" si="12"/>
        <v>0</v>
      </c>
      <c r="AE56" s="128">
        <f t="shared" si="13"/>
        <v>0</v>
      </c>
      <c r="AF56" s="391"/>
      <c r="AG56" s="127">
        <f>'Lista de precios'!M21</f>
        <v>0</v>
      </c>
      <c r="AH56" s="137">
        <f t="shared" si="14"/>
        <v>0</v>
      </c>
      <c r="AI56" s="391"/>
      <c r="AJ56" s="127">
        <f t="shared" si="15"/>
        <v>0</v>
      </c>
      <c r="AK56" s="128">
        <f t="shared" si="16"/>
        <v>0</v>
      </c>
    </row>
    <row r="57" ht="15.75" customHeight="1">
      <c r="A57" s="390" t="s">
        <v>33</v>
      </c>
      <c r="B57" s="391"/>
      <c r="C57" s="127">
        <f>'Lista de precios'!C22</f>
        <v>4775.625</v>
      </c>
      <c r="D57" s="137">
        <f t="shared" si="2"/>
        <v>0</v>
      </c>
      <c r="E57" s="391"/>
      <c r="F57" s="127">
        <f>'Lista de precios'!C22</f>
        <v>4775.625</v>
      </c>
      <c r="G57" s="128">
        <f t="shared" si="3"/>
        <v>0</v>
      </c>
      <c r="H57" s="391"/>
      <c r="I57" s="127">
        <f>'Lista de precios'!E22</f>
        <v>5242.5</v>
      </c>
      <c r="J57" s="137">
        <f t="shared" si="4"/>
        <v>0</v>
      </c>
      <c r="K57" s="391"/>
      <c r="L57" s="127">
        <f>'Lista de precios'!E22</f>
        <v>5242.5</v>
      </c>
      <c r="M57" s="128">
        <f t="shared" si="5"/>
        <v>0</v>
      </c>
      <c r="N57" s="392"/>
      <c r="O57" s="127">
        <f>'Lista de precios'!G22</f>
        <v>0</v>
      </c>
      <c r="P57" s="137">
        <f t="shared" si="6"/>
        <v>0</v>
      </c>
      <c r="Q57" s="391"/>
      <c r="R57" s="127">
        <f>'Lista de precios'!G22</f>
        <v>0</v>
      </c>
      <c r="S57" s="128">
        <f t="shared" si="7"/>
        <v>0</v>
      </c>
      <c r="T57" s="391"/>
      <c r="U57" s="127">
        <f>'Lista de precios'!I22</f>
        <v>0</v>
      </c>
      <c r="V57" s="137">
        <f t="shared" si="8"/>
        <v>0</v>
      </c>
      <c r="W57" s="391"/>
      <c r="X57" s="127">
        <f t="shared" si="9"/>
        <v>0</v>
      </c>
      <c r="Y57" s="128">
        <f t="shared" si="10"/>
        <v>0</v>
      </c>
      <c r="Z57" s="391"/>
      <c r="AA57" s="127">
        <f>'Lista de precios'!K22</f>
        <v>0</v>
      </c>
      <c r="AB57" s="137">
        <f t="shared" si="11"/>
        <v>0</v>
      </c>
      <c r="AC57" s="391"/>
      <c r="AD57" s="127">
        <f t="shared" si="12"/>
        <v>0</v>
      </c>
      <c r="AE57" s="128">
        <f t="shared" si="13"/>
        <v>0</v>
      </c>
      <c r="AF57" s="391"/>
      <c r="AG57" s="127">
        <f>'Lista de precios'!M22</f>
        <v>0</v>
      </c>
      <c r="AH57" s="137">
        <f t="shared" si="14"/>
        <v>0</v>
      </c>
      <c r="AI57" s="391"/>
      <c r="AJ57" s="127">
        <f t="shared" si="15"/>
        <v>0</v>
      </c>
      <c r="AK57" s="128">
        <f t="shared" si="16"/>
        <v>0</v>
      </c>
    </row>
    <row r="58" ht="15.75" customHeight="1">
      <c r="A58" s="390" t="s">
        <v>34</v>
      </c>
      <c r="B58" s="391"/>
      <c r="C58" s="127">
        <f>'Lista de precios'!C23</f>
        <v>4775.625</v>
      </c>
      <c r="D58" s="137">
        <f t="shared" si="2"/>
        <v>0</v>
      </c>
      <c r="E58" s="391"/>
      <c r="F58" s="127">
        <f>'Lista de precios'!C23</f>
        <v>4775.625</v>
      </c>
      <c r="G58" s="128">
        <f t="shared" si="3"/>
        <v>0</v>
      </c>
      <c r="H58" s="391"/>
      <c r="I58" s="127">
        <f>'Lista de precios'!E23</f>
        <v>5242.5</v>
      </c>
      <c r="J58" s="137">
        <f t="shared" si="4"/>
        <v>0</v>
      </c>
      <c r="K58" s="391"/>
      <c r="L58" s="127">
        <f>'Lista de precios'!E23</f>
        <v>5242.5</v>
      </c>
      <c r="M58" s="128">
        <f t="shared" si="5"/>
        <v>0</v>
      </c>
      <c r="N58" s="391"/>
      <c r="O58" s="127">
        <f>'Lista de precios'!G23</f>
        <v>0</v>
      </c>
      <c r="P58" s="137">
        <f t="shared" si="6"/>
        <v>0</v>
      </c>
      <c r="Q58" s="391"/>
      <c r="R58" s="127">
        <f>'Lista de precios'!G23</f>
        <v>0</v>
      </c>
      <c r="S58" s="128">
        <f t="shared" si="7"/>
        <v>0</v>
      </c>
      <c r="T58" s="391"/>
      <c r="U58" s="127">
        <f>'Lista de precios'!I23</f>
        <v>0</v>
      </c>
      <c r="V58" s="137">
        <f t="shared" si="8"/>
        <v>0</v>
      </c>
      <c r="W58" s="391"/>
      <c r="X58" s="127">
        <f t="shared" si="9"/>
        <v>0</v>
      </c>
      <c r="Y58" s="128">
        <f t="shared" si="10"/>
        <v>0</v>
      </c>
      <c r="Z58" s="391"/>
      <c r="AA58" s="127">
        <f>'Lista de precios'!K23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1"/>
      <c r="AG58" s="127">
        <f>'Lista de precios'!M23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35</v>
      </c>
      <c r="B59" s="391"/>
      <c r="C59" s="127">
        <f>'Lista de precios'!C24</f>
        <v>4775.625</v>
      </c>
      <c r="D59" s="137">
        <f t="shared" si="2"/>
        <v>0</v>
      </c>
      <c r="E59" s="391"/>
      <c r="F59" s="127">
        <f>'Lista de precios'!C24</f>
        <v>4775.625</v>
      </c>
      <c r="G59" s="128">
        <f t="shared" si="3"/>
        <v>0</v>
      </c>
      <c r="H59" s="391"/>
      <c r="I59" s="127">
        <f>'Lista de precios'!E24</f>
        <v>5242.5</v>
      </c>
      <c r="J59" s="137">
        <f t="shared" si="4"/>
        <v>0</v>
      </c>
      <c r="K59" s="391"/>
      <c r="L59" s="127">
        <f>'Lista de precios'!E24</f>
        <v>5242.5</v>
      </c>
      <c r="M59" s="128">
        <f t="shared" si="5"/>
        <v>0</v>
      </c>
      <c r="N59" s="391"/>
      <c r="O59" s="127">
        <f>'Lista de precios'!G24</f>
        <v>0</v>
      </c>
      <c r="P59" s="137">
        <f t="shared" si="6"/>
        <v>0</v>
      </c>
      <c r="Q59" s="391"/>
      <c r="R59" s="127">
        <f>'Lista de precios'!G24</f>
        <v>0</v>
      </c>
      <c r="S59" s="128">
        <f t="shared" si="7"/>
        <v>0</v>
      </c>
      <c r="T59" s="391"/>
      <c r="U59" s="127">
        <f>'Lista de precios'!I24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precios'!K24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precios'!M24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36</v>
      </c>
      <c r="B60" s="391"/>
      <c r="C60" s="127">
        <f>'Lista de precios'!C25</f>
        <v>1379.625</v>
      </c>
      <c r="D60" s="137">
        <f t="shared" si="2"/>
        <v>0</v>
      </c>
      <c r="E60" s="391"/>
      <c r="F60" s="127">
        <f>'Lista de precios'!C25</f>
        <v>1379.625</v>
      </c>
      <c r="G60" s="128">
        <f t="shared" si="3"/>
        <v>0</v>
      </c>
      <c r="H60" s="391"/>
      <c r="I60" s="127">
        <f>'Lista de precios'!E25</f>
        <v>1514.5</v>
      </c>
      <c r="J60" s="137">
        <f t="shared" si="4"/>
        <v>0</v>
      </c>
      <c r="K60" s="391"/>
      <c r="L60" s="127">
        <f>'Lista de precios'!E25</f>
        <v>1514.5</v>
      </c>
      <c r="M60" s="128">
        <f t="shared" si="5"/>
        <v>0</v>
      </c>
      <c r="N60" s="392"/>
      <c r="O60" s="127">
        <f>'Lista de precios'!G25</f>
        <v>0</v>
      </c>
      <c r="P60" s="137">
        <f t="shared" si="6"/>
        <v>0</v>
      </c>
      <c r="Q60" s="391"/>
      <c r="R60" s="127">
        <f>'Lista de precios'!G25</f>
        <v>0</v>
      </c>
      <c r="S60" s="128">
        <f t="shared" si="7"/>
        <v>0</v>
      </c>
      <c r="T60" s="391"/>
      <c r="U60" s="127">
        <f>'Lista de precios'!I25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1"/>
      <c r="AA60" s="127">
        <f>'Lista de precios'!K25</f>
        <v>0</v>
      </c>
      <c r="AB60" s="137">
        <f t="shared" si="11"/>
        <v>0</v>
      </c>
      <c r="AC60" s="391"/>
      <c r="AD60" s="127">
        <f t="shared" si="12"/>
        <v>0</v>
      </c>
      <c r="AE60" s="128">
        <f t="shared" si="13"/>
        <v>0</v>
      </c>
      <c r="AF60" s="391"/>
      <c r="AG60" s="127">
        <f>'Lista de precios'!M25</f>
        <v>0</v>
      </c>
      <c r="AH60" s="137">
        <f t="shared" si="14"/>
        <v>0</v>
      </c>
      <c r="AI60" s="391"/>
      <c r="AJ60" s="127">
        <f t="shared" si="15"/>
        <v>0</v>
      </c>
      <c r="AK60" s="128">
        <f t="shared" si="16"/>
        <v>0</v>
      </c>
    </row>
    <row r="61" ht="15.75" customHeight="1">
      <c r="A61" s="390" t="s">
        <v>37</v>
      </c>
      <c r="B61" s="391"/>
      <c r="C61" s="127">
        <f>'Lista de precios'!C26</f>
        <v>2568.225</v>
      </c>
      <c r="D61" s="128">
        <f t="shared" si="2"/>
        <v>0</v>
      </c>
      <c r="E61" s="391"/>
      <c r="F61" s="127">
        <f>'Lista de precios'!C26</f>
        <v>2568.225</v>
      </c>
      <c r="G61" s="128">
        <f t="shared" si="3"/>
        <v>0</v>
      </c>
      <c r="H61" s="391"/>
      <c r="I61" s="127">
        <f>'Lista de precios'!E26</f>
        <v>2819.3</v>
      </c>
      <c r="J61" s="128">
        <f t="shared" si="4"/>
        <v>0</v>
      </c>
      <c r="K61" s="391"/>
      <c r="L61" s="127">
        <f>'Lista de precios'!E26</f>
        <v>2819.3</v>
      </c>
      <c r="M61" s="128">
        <f t="shared" si="5"/>
        <v>0</v>
      </c>
      <c r="N61" s="391"/>
      <c r="O61" s="127">
        <f>'Lista de precios'!G26</f>
        <v>0</v>
      </c>
      <c r="P61" s="128">
        <f t="shared" si="6"/>
        <v>0</v>
      </c>
      <c r="Q61" s="391"/>
      <c r="R61" s="127">
        <f>'Lista de precios'!G26</f>
        <v>0</v>
      </c>
      <c r="S61" s="128">
        <f t="shared" si="7"/>
        <v>0</v>
      </c>
      <c r="T61" s="391"/>
      <c r="U61" s="127">
        <f>'Lista de precios'!I26</f>
        <v>0</v>
      </c>
      <c r="V61" s="128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1"/>
      <c r="AA61" s="127">
        <f>'Lista de precios'!K26</f>
        <v>0</v>
      </c>
      <c r="AB61" s="128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precios'!M26</f>
        <v>0</v>
      </c>
      <c r="AH61" s="128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38</v>
      </c>
      <c r="B62" s="391"/>
      <c r="C62" s="127">
        <f>'Lista de precios'!C27</f>
        <v>51258.375</v>
      </c>
      <c r="D62" s="128">
        <f t="shared" si="2"/>
        <v>0</v>
      </c>
      <c r="E62" s="391"/>
      <c r="F62" s="127">
        <f>'Lista de precios'!C27</f>
        <v>51258.375</v>
      </c>
      <c r="G62" s="128">
        <f t="shared" si="3"/>
        <v>0</v>
      </c>
      <c r="H62" s="391"/>
      <c r="I62" s="127">
        <f>'Lista de precios'!E27</f>
        <v>56269.5</v>
      </c>
      <c r="J62" s="128">
        <f t="shared" si="4"/>
        <v>0</v>
      </c>
      <c r="K62" s="391"/>
      <c r="L62" s="127">
        <f>'Lista de precios'!E27</f>
        <v>56269.5</v>
      </c>
      <c r="M62" s="128">
        <f t="shared" si="5"/>
        <v>0</v>
      </c>
      <c r="N62" s="392"/>
      <c r="O62" s="127">
        <f>'Lista de precios'!G27</f>
        <v>0</v>
      </c>
      <c r="P62" s="128">
        <f t="shared" si="6"/>
        <v>0</v>
      </c>
      <c r="Q62" s="391"/>
      <c r="R62" s="127">
        <f>'Lista de precios'!G27</f>
        <v>0</v>
      </c>
      <c r="S62" s="128">
        <f t="shared" si="7"/>
        <v>0</v>
      </c>
      <c r="T62" s="391"/>
      <c r="U62" s="127">
        <f>'Lista de precios'!I27</f>
        <v>0</v>
      </c>
      <c r="V62" s="128">
        <f t="shared" si="8"/>
        <v>0</v>
      </c>
      <c r="W62" s="391"/>
      <c r="X62" s="127">
        <f t="shared" si="9"/>
        <v>0</v>
      </c>
      <c r="Y62" s="128">
        <f t="shared" si="10"/>
        <v>0</v>
      </c>
      <c r="Z62" s="391"/>
      <c r="AA62" s="127">
        <f>'Lista de precios'!K27</f>
        <v>0</v>
      </c>
      <c r="AB62" s="128">
        <f t="shared" si="11"/>
        <v>0</v>
      </c>
      <c r="AC62" s="391"/>
      <c r="AD62" s="127">
        <f t="shared" si="12"/>
        <v>0</v>
      </c>
      <c r="AE62" s="128">
        <f t="shared" si="13"/>
        <v>0</v>
      </c>
      <c r="AF62" s="391"/>
      <c r="AG62" s="127">
        <f>'Lista de precios'!M27</f>
        <v>0</v>
      </c>
      <c r="AH62" s="128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39</v>
      </c>
      <c r="B63" s="391"/>
      <c r="C63" s="127">
        <f>'Lista de precios'!C28</f>
        <v>700.425</v>
      </c>
      <c r="D63" s="128">
        <f t="shared" si="2"/>
        <v>0</v>
      </c>
      <c r="E63" s="391"/>
      <c r="F63" s="127">
        <f>'Lista de precios'!C28</f>
        <v>700.425</v>
      </c>
      <c r="G63" s="128">
        <f t="shared" si="3"/>
        <v>0</v>
      </c>
      <c r="H63" s="391"/>
      <c r="I63" s="127">
        <f>'Lista de precios'!E28</f>
        <v>768.9</v>
      </c>
      <c r="J63" s="128">
        <f t="shared" si="4"/>
        <v>0</v>
      </c>
      <c r="K63" s="391"/>
      <c r="L63" s="127">
        <f>'Lista de precios'!E28</f>
        <v>768.9</v>
      </c>
      <c r="M63" s="128">
        <f t="shared" si="5"/>
        <v>0</v>
      </c>
      <c r="N63" s="391"/>
      <c r="O63" s="127">
        <f>'Lista de precios'!G28</f>
        <v>0</v>
      </c>
      <c r="P63" s="128">
        <f t="shared" si="6"/>
        <v>0</v>
      </c>
      <c r="Q63" s="391"/>
      <c r="R63" s="127">
        <f>'Lista de precios'!G28</f>
        <v>0</v>
      </c>
      <c r="S63" s="128">
        <f t="shared" si="7"/>
        <v>0</v>
      </c>
      <c r="T63" s="391"/>
      <c r="U63" s="127">
        <f>'Lista de precios'!I28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precios'!K28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precios'!M28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40</v>
      </c>
      <c r="B64" s="391"/>
      <c r="C64" s="127">
        <f>'Lista de precios'!C29</f>
        <v>26000.625</v>
      </c>
      <c r="D64" s="128">
        <f t="shared" si="2"/>
        <v>0</v>
      </c>
      <c r="E64" s="391"/>
      <c r="F64" s="127">
        <f>'Lista de precios'!C29</f>
        <v>26000.625</v>
      </c>
      <c r="G64" s="128">
        <f t="shared" si="3"/>
        <v>0</v>
      </c>
      <c r="H64" s="391"/>
      <c r="I64" s="127">
        <f>'Lista de precios'!E29</f>
        <v>17475</v>
      </c>
      <c r="J64" s="128">
        <f t="shared" si="4"/>
        <v>0</v>
      </c>
      <c r="K64" s="391"/>
      <c r="L64" s="127">
        <f>'Lista de precios'!E29</f>
        <v>17475</v>
      </c>
      <c r="M64" s="128">
        <f t="shared" si="5"/>
        <v>0</v>
      </c>
      <c r="N64" s="391"/>
      <c r="O64" s="127">
        <f>'Lista de precios'!G29</f>
        <v>0</v>
      </c>
      <c r="P64" s="128">
        <f t="shared" si="6"/>
        <v>0</v>
      </c>
      <c r="Q64" s="391"/>
      <c r="R64" s="127">
        <f>'Lista de precios'!G29</f>
        <v>0</v>
      </c>
      <c r="S64" s="128">
        <f t="shared" si="7"/>
        <v>0</v>
      </c>
      <c r="T64" s="391"/>
      <c r="U64" s="127">
        <f>'Lista de precios'!I29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precios'!K29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precios'!M29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414" t="s">
        <v>41</v>
      </c>
      <c r="B65" s="391"/>
      <c r="C65" s="127"/>
      <c r="D65" s="128"/>
      <c r="E65" s="391"/>
      <c r="F65" s="127"/>
      <c r="G65" s="128"/>
      <c r="H65" s="391"/>
      <c r="I65" s="127">
        <f>'Lista de precios'!E30</f>
        <v>780.55</v>
      </c>
      <c r="J65" s="128">
        <f t="shared" si="4"/>
        <v>0</v>
      </c>
      <c r="K65" s="391"/>
      <c r="L65" s="127">
        <f>'Lista de precios'!E30</f>
        <v>780.55</v>
      </c>
      <c r="M65" s="128">
        <f t="shared" si="5"/>
        <v>0</v>
      </c>
      <c r="N65" s="391"/>
      <c r="O65" s="127">
        <f>'Lista de precios'!K31</f>
        <v>0</v>
      </c>
      <c r="P65" s="128"/>
      <c r="Q65" s="391"/>
      <c r="R65" s="127"/>
      <c r="S65" s="128"/>
      <c r="T65" s="391"/>
      <c r="U65" s="127">
        <f>'Lista de precios'!I30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precios'!K30</f>
        <v>0</v>
      </c>
      <c r="AB65" s="128">
        <f t="shared" si="11"/>
        <v>0</v>
      </c>
      <c r="AC65" s="391"/>
      <c r="AD65" s="127">
        <f t="shared" si="12"/>
        <v>0</v>
      </c>
      <c r="AE65" s="128">
        <f t="shared" si="13"/>
        <v>0</v>
      </c>
      <c r="AF65" s="391"/>
      <c r="AG65" s="127">
        <f>'Lista de precios'!M30</f>
        <v>0</v>
      </c>
      <c r="AH65" s="128">
        <f t="shared" si="14"/>
        <v>0</v>
      </c>
      <c r="AI65" s="391"/>
      <c r="AJ65" s="127">
        <f t="shared" si="15"/>
        <v>0</v>
      </c>
      <c r="AK65" s="128">
        <f t="shared" si="16"/>
        <v>0</v>
      </c>
    </row>
    <row r="66" ht="15.75" customHeight="1">
      <c r="A66" s="415" t="s">
        <v>42</v>
      </c>
      <c r="B66" s="393"/>
      <c r="C66" s="143"/>
      <c r="D66" s="144"/>
      <c r="E66" s="393"/>
      <c r="F66" s="143"/>
      <c r="G66" s="144"/>
      <c r="H66" s="393"/>
      <c r="I66" s="127">
        <f>'Lista de precios'!E31</f>
        <v>932</v>
      </c>
      <c r="J66" s="128">
        <f t="shared" si="4"/>
        <v>0</v>
      </c>
      <c r="K66" s="393"/>
      <c r="L66" s="127">
        <f>'Lista de precios'!E31</f>
        <v>932</v>
      </c>
      <c r="M66" s="128">
        <f t="shared" si="5"/>
        <v>0</v>
      </c>
      <c r="N66" s="393"/>
      <c r="O66" s="143"/>
      <c r="P66" s="144"/>
      <c r="Q66" s="393"/>
      <c r="R66" s="143"/>
      <c r="S66" s="144"/>
      <c r="T66" s="393"/>
      <c r="U66" s="143"/>
      <c r="V66" s="144"/>
      <c r="W66" s="393"/>
      <c r="X66" s="143"/>
      <c r="Y66" s="144"/>
      <c r="Z66" s="393"/>
      <c r="AA66" s="143"/>
      <c r="AB66" s="144"/>
      <c r="AC66" s="393"/>
      <c r="AD66" s="143"/>
      <c r="AE66" s="144"/>
      <c r="AF66" s="393"/>
      <c r="AG66" s="143"/>
      <c r="AH66" s="144"/>
      <c r="AI66" s="393"/>
      <c r="AJ66" s="143"/>
      <c r="AK66" s="144"/>
    </row>
    <row r="67" ht="15.75" customHeight="1">
      <c r="A67" s="419" t="s">
        <v>43</v>
      </c>
      <c r="B67" s="393"/>
      <c r="C67" s="143"/>
      <c r="D67" s="144"/>
      <c r="E67" s="393"/>
      <c r="F67" s="143"/>
      <c r="G67" s="144"/>
      <c r="H67" s="393"/>
      <c r="I67" s="127">
        <f>'Lista de precios'!E32</f>
        <v>582.5</v>
      </c>
      <c r="J67" s="128">
        <f t="shared" si="4"/>
        <v>0</v>
      </c>
      <c r="K67" s="393"/>
      <c r="L67" s="127">
        <f>'Lista de precios'!E32</f>
        <v>582.5</v>
      </c>
      <c r="M67" s="128">
        <f t="shared" si="5"/>
        <v>0</v>
      </c>
      <c r="N67" s="393"/>
      <c r="O67" s="143"/>
      <c r="P67" s="144"/>
      <c r="Q67" s="393"/>
      <c r="R67" s="143"/>
      <c r="S67" s="144"/>
      <c r="T67" s="393"/>
      <c r="U67" s="143"/>
      <c r="V67" s="144"/>
      <c r="W67" s="393"/>
      <c r="X67" s="143"/>
      <c r="Y67" s="144"/>
      <c r="Z67" s="393"/>
      <c r="AA67" s="143"/>
      <c r="AB67" s="144"/>
      <c r="AC67" s="393"/>
      <c r="AD67" s="143"/>
      <c r="AE67" s="144"/>
      <c r="AF67" s="393"/>
      <c r="AG67" s="143"/>
      <c r="AH67" s="144"/>
      <c r="AI67" s="393"/>
      <c r="AJ67" s="143"/>
      <c r="AK67" s="144"/>
    </row>
    <row r="68" ht="15.75" customHeight="1">
      <c r="A68" s="415" t="s">
        <v>44</v>
      </c>
      <c r="B68" s="393"/>
      <c r="C68" s="143"/>
      <c r="D68" s="144"/>
      <c r="E68" s="393"/>
      <c r="F68" s="143"/>
      <c r="G68" s="144"/>
      <c r="H68" s="393"/>
      <c r="I68" s="127">
        <f>'Lista de precios'!E33</f>
        <v>1165</v>
      </c>
      <c r="J68" s="128">
        <f t="shared" si="4"/>
        <v>0</v>
      </c>
      <c r="K68" s="393"/>
      <c r="L68" s="127">
        <f>'Lista de precios'!E33</f>
        <v>1165</v>
      </c>
      <c r="M68" s="128">
        <f t="shared" si="5"/>
        <v>0</v>
      </c>
      <c r="N68" s="393"/>
      <c r="O68" s="143"/>
      <c r="P68" s="144"/>
      <c r="Q68" s="393"/>
      <c r="R68" s="143"/>
      <c r="S68" s="144"/>
      <c r="T68" s="393"/>
      <c r="U68" s="143"/>
      <c r="V68" s="144"/>
      <c r="W68" s="393"/>
      <c r="X68" s="143"/>
      <c r="Y68" s="144"/>
      <c r="Z68" s="393"/>
      <c r="AA68" s="143"/>
      <c r="AB68" s="144"/>
      <c r="AC68" s="393"/>
      <c r="AD68" s="143"/>
      <c r="AE68" s="144"/>
      <c r="AF68" s="393"/>
      <c r="AG68" s="143"/>
      <c r="AH68" s="144"/>
      <c r="AI68" s="393"/>
      <c r="AJ68" s="143"/>
      <c r="AK68" s="144"/>
    </row>
    <row r="69" ht="15.75" customHeight="1">
      <c r="A69" s="453" t="s">
        <v>179</v>
      </c>
      <c r="B69" s="393"/>
      <c r="C69" s="143"/>
      <c r="D69" s="144"/>
      <c r="E69" s="393"/>
      <c r="F69" s="143"/>
      <c r="G69" s="144"/>
      <c r="H69" s="393"/>
      <c r="I69" s="127">
        <f>'Lista de precios'!E34</f>
        <v>3926.05</v>
      </c>
      <c r="J69" s="128">
        <f t="shared" si="4"/>
        <v>0</v>
      </c>
      <c r="K69" s="393"/>
      <c r="L69" s="127">
        <f>'Lista de precios'!E34</f>
        <v>3926.05</v>
      </c>
      <c r="M69" s="128">
        <f t="shared" si="5"/>
        <v>0</v>
      </c>
      <c r="N69" s="393"/>
      <c r="O69" s="143"/>
      <c r="P69" s="144"/>
      <c r="Q69" s="393"/>
      <c r="R69" s="143"/>
      <c r="S69" s="144"/>
      <c r="T69" s="393"/>
      <c r="U69" s="143"/>
      <c r="V69" s="144"/>
      <c r="W69" s="393"/>
      <c r="X69" s="143"/>
      <c r="Y69" s="144"/>
      <c r="Z69" s="393"/>
      <c r="AA69" s="143"/>
      <c r="AB69" s="144"/>
      <c r="AC69" s="393"/>
      <c r="AD69" s="143"/>
      <c r="AE69" s="144"/>
      <c r="AF69" s="393"/>
      <c r="AG69" s="143"/>
      <c r="AH69" s="144"/>
      <c r="AI69" s="393"/>
      <c r="AJ69" s="143"/>
      <c r="AK69" s="144"/>
    </row>
    <row r="70" ht="15.75" customHeight="1">
      <c r="A70" s="396" t="s">
        <v>127</v>
      </c>
      <c r="B70" s="393"/>
      <c r="C70" s="397"/>
      <c r="D70" s="319">
        <f>SUM(D42:D65)</f>
        <v>0</v>
      </c>
      <c r="E70" s="398"/>
      <c r="F70" s="399"/>
      <c r="G70" s="320">
        <f>SUM(G42:G65)</f>
        <v>0</v>
      </c>
      <c r="H70" s="393"/>
      <c r="I70" s="397"/>
      <c r="J70" s="319">
        <f>SUM(J42:J69)</f>
        <v>0</v>
      </c>
      <c r="K70" s="398"/>
      <c r="L70" s="399"/>
      <c r="M70" s="320">
        <f>SUM(M42:M69)</f>
        <v>0</v>
      </c>
      <c r="N70" s="393"/>
      <c r="O70" s="397"/>
      <c r="P70" s="319">
        <f>SUM(P42:P65)</f>
        <v>0</v>
      </c>
      <c r="Q70" s="398"/>
      <c r="R70" s="399"/>
      <c r="S70" s="320">
        <f>SUM(S42:S65)</f>
        <v>0</v>
      </c>
      <c r="T70" s="393"/>
      <c r="U70" s="397"/>
      <c r="V70" s="319">
        <f>SUM(V42:V65)</f>
        <v>0</v>
      </c>
      <c r="W70" s="398"/>
      <c r="X70" s="399"/>
      <c r="Y70" s="320">
        <f>SUM(Y42:Y65)</f>
        <v>0</v>
      </c>
      <c r="Z70" s="393"/>
      <c r="AA70" s="397"/>
      <c r="AB70" s="319">
        <f>SUM(AB42:AB65)</f>
        <v>0</v>
      </c>
      <c r="AC70" s="398"/>
      <c r="AD70" s="399"/>
      <c r="AE70" s="320">
        <f>SUM(AE42:AE65)</f>
        <v>0</v>
      </c>
      <c r="AF70" s="393"/>
      <c r="AG70" s="397"/>
      <c r="AH70" s="319">
        <f>SUM(AH42:AH65)</f>
        <v>0</v>
      </c>
      <c r="AI70" s="398"/>
      <c r="AJ70" s="399"/>
      <c r="AK70" s="320">
        <f>SUM(AK42:AK65)</f>
        <v>0</v>
      </c>
    </row>
    <row r="71" ht="15.75" customHeight="1">
      <c r="A71" s="400" t="s">
        <v>128</v>
      </c>
      <c r="B71" s="325">
        <f>D70+G70</f>
        <v>0</v>
      </c>
      <c r="C71" s="183"/>
      <c r="D71" s="183"/>
      <c r="E71" s="183"/>
      <c r="F71" s="183"/>
      <c r="G71" s="15"/>
      <c r="H71" s="325">
        <f>J70+M70</f>
        <v>0</v>
      </c>
      <c r="I71" s="183"/>
      <c r="J71" s="183"/>
      <c r="K71" s="183"/>
      <c r="L71" s="183"/>
      <c r="M71" s="15"/>
      <c r="N71" s="325">
        <f>P70+S70</f>
        <v>0</v>
      </c>
      <c r="O71" s="183"/>
      <c r="P71" s="183"/>
      <c r="Q71" s="183"/>
      <c r="R71" s="183"/>
      <c r="S71" s="15"/>
      <c r="T71" s="325">
        <f>V70+Y70</f>
        <v>0</v>
      </c>
      <c r="U71" s="183"/>
      <c r="V71" s="183"/>
      <c r="W71" s="183"/>
      <c r="X71" s="183"/>
      <c r="Y71" s="15"/>
      <c r="Z71" s="325">
        <f>AB70+AE70</f>
        <v>0</v>
      </c>
      <c r="AA71" s="183"/>
      <c r="AB71" s="183"/>
      <c r="AC71" s="183"/>
      <c r="AD71" s="183"/>
      <c r="AE71" s="15"/>
      <c r="AF71" s="325">
        <f>AH70+AK70</f>
        <v>0</v>
      </c>
      <c r="AG71" s="183"/>
      <c r="AH71" s="183"/>
      <c r="AI71" s="183"/>
      <c r="AJ71" s="183"/>
      <c r="AK71" s="15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8.0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8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</sheetData>
  <mergeCells count="53"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39:Y39"/>
    <mergeCell ref="Z39:AB39"/>
    <mergeCell ref="AC39:AE39"/>
    <mergeCell ref="AF39:AH39"/>
    <mergeCell ref="AI39:AK39"/>
    <mergeCell ref="B39:D39"/>
    <mergeCell ref="E39:G39"/>
    <mergeCell ref="H39:J39"/>
    <mergeCell ref="K39:M39"/>
    <mergeCell ref="N39:P39"/>
    <mergeCell ref="Q39:S39"/>
    <mergeCell ref="T39:V39"/>
    <mergeCell ref="B71:G71"/>
    <mergeCell ref="H71:M71"/>
    <mergeCell ref="N71:S71"/>
    <mergeCell ref="T71:Y71"/>
    <mergeCell ref="Z71:AE71"/>
    <mergeCell ref="AF71:AK71"/>
  </mergeCells>
  <conditionalFormatting sqref="A9:A10">
    <cfRule type="cellIs" dxfId="1" priority="1" operator="lessThan">
      <formula>0</formula>
    </cfRule>
  </conditionalFormatting>
  <conditionalFormatting sqref="A1:AK1018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401" t="s">
        <v>73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353" t="s">
        <v>144</v>
      </c>
      <c r="B5" s="354" t="s">
        <v>10</v>
      </c>
      <c r="C5" s="104"/>
      <c r="D5" s="329"/>
      <c r="E5" s="354" t="s">
        <v>11</v>
      </c>
      <c r="F5" s="104"/>
      <c r="G5" s="105"/>
      <c r="H5" s="355" t="s">
        <v>12</v>
      </c>
      <c r="I5" s="104"/>
      <c r="J5" s="329"/>
      <c r="K5" s="354" t="s">
        <v>13</v>
      </c>
      <c r="L5" s="104"/>
      <c r="M5" s="105"/>
      <c r="N5" s="354" t="s">
        <v>14</v>
      </c>
      <c r="O5" s="104"/>
      <c r="P5" s="105"/>
      <c r="Q5" s="354" t="s">
        <v>15</v>
      </c>
      <c r="R5" s="104"/>
      <c r="S5" s="105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5"/>
      <c r="B6" s="256" t="s">
        <v>145</v>
      </c>
      <c r="C6" s="356" t="s">
        <v>146</v>
      </c>
      <c r="D6" s="357" t="s">
        <v>147</v>
      </c>
      <c r="E6" s="256" t="s">
        <v>145</v>
      </c>
      <c r="F6" s="356" t="s">
        <v>146</v>
      </c>
      <c r="G6" s="358" t="s">
        <v>147</v>
      </c>
      <c r="H6" s="332" t="s">
        <v>145</v>
      </c>
      <c r="I6" s="356" t="s">
        <v>146</v>
      </c>
      <c r="J6" s="357" t="s">
        <v>147</v>
      </c>
      <c r="K6" s="256" t="s">
        <v>145</v>
      </c>
      <c r="L6" s="356" t="s">
        <v>146</v>
      </c>
      <c r="M6" s="358" t="s">
        <v>147</v>
      </c>
      <c r="N6" s="256" t="s">
        <v>145</v>
      </c>
      <c r="O6" s="356" t="s">
        <v>146</v>
      </c>
      <c r="P6" s="358" t="s">
        <v>147</v>
      </c>
      <c r="Q6" s="256" t="s">
        <v>145</v>
      </c>
      <c r="R6" s="356" t="s">
        <v>146</v>
      </c>
      <c r="S6" s="358" t="s">
        <v>147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259"/>
      <c r="B7" s="260"/>
      <c r="C7" s="261"/>
      <c r="D7" s="259"/>
      <c r="E7" s="260"/>
      <c r="F7" s="261"/>
      <c r="G7" s="262"/>
      <c r="H7" s="186"/>
      <c r="I7" s="261"/>
      <c r="J7" s="259"/>
      <c r="K7" s="260"/>
      <c r="L7" s="261"/>
      <c r="M7" s="262"/>
      <c r="N7" s="260"/>
      <c r="O7" s="261"/>
      <c r="P7" s="262"/>
      <c r="Q7" s="260"/>
      <c r="R7" s="261"/>
      <c r="S7" s="26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59" t="s">
        <v>148</v>
      </c>
      <c r="B8" s="264"/>
      <c r="C8" s="265"/>
      <c r="D8" s="333">
        <v>-27959.17950689767</v>
      </c>
      <c r="E8" s="267"/>
      <c r="F8" s="265"/>
      <c r="G8" s="266">
        <f>D16</f>
        <v>2096.619369</v>
      </c>
      <c r="H8" s="334"/>
      <c r="I8" s="265"/>
      <c r="J8" s="454">
        <v>0.0</v>
      </c>
      <c r="K8" s="267"/>
      <c r="L8" s="265"/>
      <c r="M8" s="268" t="str">
        <f>J16</f>
        <v>#DIV/0!</v>
      </c>
      <c r="N8" s="267"/>
      <c r="O8" s="265"/>
      <c r="P8" s="268" t="str">
        <f>M16</f>
        <v>#DIV/0!</v>
      </c>
      <c r="Q8" s="267"/>
      <c r="R8" s="265"/>
      <c r="S8" s="268" t="str">
        <f>P16</f>
        <v>#DIV/0!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61" t="s">
        <v>145</v>
      </c>
      <c r="B9" s="267">
        <f>C34</f>
        <v>29999</v>
      </c>
      <c r="C9" s="271"/>
      <c r="D9" s="333"/>
      <c r="E9" s="264">
        <f>E34</f>
        <v>0</v>
      </c>
      <c r="F9" s="271"/>
      <c r="G9" s="266"/>
      <c r="H9" s="334">
        <f>G34</f>
        <v>0</v>
      </c>
      <c r="I9" s="271"/>
      <c r="J9" s="333"/>
      <c r="K9" s="267">
        <f>I34</f>
        <v>0</v>
      </c>
      <c r="L9" s="271"/>
      <c r="M9" s="266"/>
      <c r="N9" s="267">
        <f>K34</f>
        <v>0</v>
      </c>
      <c r="O9" s="271"/>
      <c r="P9" s="266"/>
      <c r="Q9" s="267">
        <f>M34</f>
        <v>0</v>
      </c>
      <c r="R9" s="271"/>
      <c r="S9" s="266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>
      <c r="A10" s="336" t="s">
        <v>182</v>
      </c>
      <c r="B10" s="273"/>
      <c r="C10" s="274"/>
      <c r="D10" s="337">
        <f>(D8+B9)/1032.5</f>
        <v>1.975613068</v>
      </c>
      <c r="E10" s="273"/>
      <c r="F10" s="274"/>
      <c r="G10" s="275">
        <f>(G8+E9)/'Lista de precios'!C4</f>
        <v>1.975613068</v>
      </c>
      <c r="H10" s="338"/>
      <c r="I10" s="274"/>
      <c r="J10" s="337">
        <f>(J8+H9)/'Lista de precios'!E4</f>
        <v>0</v>
      </c>
      <c r="K10" s="273"/>
      <c r="L10" s="274"/>
      <c r="M10" s="275" t="str">
        <f>(M8+K9)/'Lista de precios'!G4</f>
        <v>#DIV/0!</v>
      </c>
      <c r="N10" s="273"/>
      <c r="O10" s="274"/>
      <c r="P10" s="275" t="str">
        <f>(P8+N9)/'Lista de precios'!I4</f>
        <v>#DIV/0!</v>
      </c>
      <c r="Q10" s="273"/>
      <c r="R10" s="274"/>
      <c r="S10" s="275" t="str">
        <f>(S8+Q9)/'Lista de precios'!K4</f>
        <v>#DIV/0!</v>
      </c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</row>
    <row r="11">
      <c r="A11" s="270" t="s">
        <v>151</v>
      </c>
      <c r="B11" s="277"/>
      <c r="C11" s="278"/>
      <c r="D11" s="340">
        <f>D10*'Lista de precios'!C4</f>
        <v>2096.619369</v>
      </c>
      <c r="E11" s="277"/>
      <c r="F11" s="278"/>
      <c r="G11" s="279">
        <f>G10*'Lista de precios'!E4</f>
        <v>2301.589225</v>
      </c>
      <c r="H11" s="341"/>
      <c r="I11" s="278"/>
      <c r="J11" s="340">
        <f>J10*'Lista de precios'!G4</f>
        <v>0</v>
      </c>
      <c r="K11" s="277"/>
      <c r="L11" s="278"/>
      <c r="M11" s="279" t="str">
        <f>M10*'Lista de precios'!I4</f>
        <v>#DIV/0!</v>
      </c>
      <c r="N11" s="277"/>
      <c r="O11" s="278"/>
      <c r="P11" s="279" t="str">
        <f>P10*'Lista de precios'!K4</f>
        <v>#DIV/0!</v>
      </c>
      <c r="Q11" s="277"/>
      <c r="R11" s="278"/>
      <c r="S11" s="279" t="str">
        <f>S10*'Lista de precios'!M4</f>
        <v>#DIV/0!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59" t="s">
        <v>152</v>
      </c>
      <c r="B12" s="267"/>
      <c r="C12" s="281">
        <f>B73</f>
        <v>0</v>
      </c>
      <c r="D12" s="333"/>
      <c r="E12" s="267"/>
      <c r="F12" s="281">
        <f>H73</f>
        <v>36266.45</v>
      </c>
      <c r="G12" s="266"/>
      <c r="H12" s="334"/>
      <c r="I12" s="281">
        <f>N73</f>
        <v>0</v>
      </c>
      <c r="J12" s="333"/>
      <c r="K12" s="267"/>
      <c r="L12" s="281">
        <f>T73</f>
        <v>0</v>
      </c>
      <c r="M12" s="266"/>
      <c r="N12" s="267"/>
      <c r="O12" s="281">
        <f>Z73</f>
        <v>0</v>
      </c>
      <c r="P12" s="266"/>
      <c r="Q12" s="267"/>
      <c r="R12" s="281">
        <f>AF73</f>
        <v>0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365" t="s">
        <v>153</v>
      </c>
      <c r="B13" s="267"/>
      <c r="C13" s="281">
        <f>CULTIVO!D66</f>
        <v>0</v>
      </c>
      <c r="D13" s="333"/>
      <c r="E13" s="267"/>
      <c r="F13" s="281">
        <f>'Cálculo con horas de uso'!I20</f>
        <v>13883.64994</v>
      </c>
      <c r="G13" s="266"/>
      <c r="H13" s="334"/>
      <c r="I13" s="281" t="str">
        <f>CULTIVO!J66</f>
        <v>#DIV/0!</v>
      </c>
      <c r="J13" s="333"/>
      <c r="K13" s="267"/>
      <c r="L13" s="281" t="str">
        <f>CULTIVO!M66</f>
        <v>#DIV/0!</v>
      </c>
      <c r="M13" s="266"/>
      <c r="N13" s="267"/>
      <c r="O13" s="281">
        <f>CULTIVO!P66</f>
        <v>0</v>
      </c>
      <c r="P13" s="266"/>
      <c r="Q13" s="267"/>
      <c r="R13" s="281" t="str">
        <f>CULTIVO!S66</f>
        <v>#DIV/0!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3" t="s">
        <v>154</v>
      </c>
      <c r="B14" s="267"/>
      <c r="C14" s="281">
        <f>CULTIVO!D91</f>
        <v>0</v>
      </c>
      <c r="D14" s="333"/>
      <c r="E14" s="267"/>
      <c r="F14" s="281">
        <f>CULTIVO!G91</f>
        <v>1820</v>
      </c>
      <c r="G14" s="266"/>
      <c r="H14" s="334"/>
      <c r="I14" s="364">
        <f>CULTIVO!J87</f>
        <v>0</v>
      </c>
      <c r="J14" s="333"/>
      <c r="K14" s="267"/>
      <c r="L14" s="281">
        <f>CULTIVO!M87</f>
        <v>0</v>
      </c>
      <c r="M14" s="266"/>
      <c r="N14" s="267"/>
      <c r="O14" s="281">
        <f>CULTIVO!P87</f>
        <v>0</v>
      </c>
      <c r="P14" s="266"/>
      <c r="Q14" s="267"/>
      <c r="R14" s="281">
        <f>CULTIVO!S87</f>
        <v>0</v>
      </c>
      <c r="S14" s="266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286" t="s">
        <v>155</v>
      </c>
      <c r="B15" s="267"/>
      <c r="C15" s="265"/>
      <c r="D15" s="366"/>
      <c r="E15" s="267"/>
      <c r="F15" s="265"/>
      <c r="G15" s="367"/>
      <c r="H15" s="334"/>
      <c r="I15" s="265"/>
      <c r="J15" s="366"/>
      <c r="K15" s="267"/>
      <c r="L15" s="265"/>
      <c r="M15" s="367"/>
      <c r="N15" s="267"/>
      <c r="O15" s="287"/>
      <c r="P15" s="367"/>
      <c r="Q15" s="267"/>
      <c r="R15" s="265"/>
      <c r="S15" s="367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156</v>
      </c>
      <c r="B16" s="267"/>
      <c r="C16" s="265"/>
      <c r="D16" s="343">
        <f>D11-C12-C13-C14</f>
        <v>2096.619369</v>
      </c>
      <c r="E16" s="267"/>
      <c r="F16" s="265"/>
      <c r="G16" s="367">
        <f>G11-F12-F13-F14</f>
        <v>-49668.51071</v>
      </c>
      <c r="H16" s="334"/>
      <c r="I16" s="265"/>
      <c r="J16" s="366" t="str">
        <f>J11-I12-I13-I14</f>
        <v>#DIV/0!</v>
      </c>
      <c r="K16" s="267"/>
      <c r="L16" s="265"/>
      <c r="M16" s="367" t="str">
        <f>M11-L12-L13-L14</f>
        <v>#DIV/0!</v>
      </c>
      <c r="N16" s="267"/>
      <c r="O16" s="265"/>
      <c r="P16" s="367" t="str">
        <f>P11-O12-O13-O14-O15</f>
        <v>#DIV/0!</v>
      </c>
      <c r="Q16" s="267"/>
      <c r="R16" s="265"/>
      <c r="S16" s="367" t="str">
        <f>S11-R12-R13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359" t="s">
        <v>157</v>
      </c>
      <c r="B17" s="369"/>
      <c r="C17" s="370"/>
      <c r="D17" s="371">
        <f>D16/'Lista de precios'!C4</f>
        <v>1.975613068</v>
      </c>
      <c r="E17" s="369"/>
      <c r="F17" s="370"/>
      <c r="G17" s="290">
        <f>G16/'Lista de precios'!E4</f>
        <v>-42.63391478</v>
      </c>
      <c r="H17" s="372"/>
      <c r="I17" s="370"/>
      <c r="J17" s="371" t="str">
        <f>J16/'Lista de precios'!G4</f>
        <v>#DIV/0!</v>
      </c>
      <c r="K17" s="369"/>
      <c r="L17" s="370"/>
      <c r="M17" s="290" t="str">
        <f>M16/'Lista de precios'!I4</f>
        <v>#DIV/0!</v>
      </c>
      <c r="N17" s="369"/>
      <c r="O17" s="370"/>
      <c r="P17" s="290" t="str">
        <f>P16/'Lista de precios'!K4</f>
        <v>#DIV/0!</v>
      </c>
      <c r="Q17" s="369"/>
      <c r="R17" s="370"/>
      <c r="S17" s="290" t="str">
        <f>S16/'Lista de precios'!M4</f>
        <v>#DIV/0!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ht="26.25" customHeight="1">
      <c r="A21" s="373" t="s">
        <v>158</v>
      </c>
      <c r="B21" s="292"/>
      <c r="C21" s="293"/>
      <c r="D21" s="374"/>
      <c r="E21" s="374"/>
      <c r="F21" s="37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ht="27.75" customHeight="1">
      <c r="A22" s="375" t="s">
        <v>159</v>
      </c>
      <c r="B22" s="375" t="s">
        <v>160</v>
      </c>
      <c r="C22" s="376" t="s">
        <v>161</v>
      </c>
      <c r="D22" s="377" t="s">
        <v>162</v>
      </c>
      <c r="E22" s="377" t="s">
        <v>163</v>
      </c>
      <c r="F22" s="377" t="s">
        <v>164</v>
      </c>
      <c r="G22" s="377" t="s">
        <v>165</v>
      </c>
      <c r="H22" s="377" t="s">
        <v>166</v>
      </c>
      <c r="I22" s="377" t="s">
        <v>167</v>
      </c>
      <c r="J22" s="377" t="s">
        <v>168</v>
      </c>
      <c r="K22" s="377" t="s">
        <v>169</v>
      </c>
      <c r="L22" s="377" t="s">
        <v>170</v>
      </c>
      <c r="M22" s="377" t="s">
        <v>171</v>
      </c>
      <c r="N22" s="377" t="s">
        <v>172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297" t="s">
        <v>195</v>
      </c>
      <c r="B23" s="297" t="s">
        <v>187</v>
      </c>
      <c r="C23" s="52"/>
      <c r="D23" s="52">
        <v>29999.0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297"/>
      <c r="B24" s="78"/>
      <c r="C24" s="78"/>
      <c r="D24" s="78"/>
      <c r="E24" s="78"/>
      <c r="F24" s="297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297"/>
      <c r="B25" s="297"/>
      <c r="C25" s="78"/>
      <c r="D25" s="78"/>
      <c r="E25" s="78"/>
      <c r="F25" s="78"/>
      <c r="G25" s="297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499"/>
      <c r="B26" s="499"/>
      <c r="C26" s="78"/>
      <c r="D26" s="78"/>
      <c r="E26" s="78"/>
      <c r="F26" s="78"/>
      <c r="G26" s="78"/>
      <c r="H26" s="78"/>
      <c r="I26" s="78"/>
      <c r="J26" s="297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297"/>
      <c r="B27" s="297"/>
      <c r="C27" s="78"/>
      <c r="D27" s="78"/>
      <c r="E27" s="78"/>
      <c r="F27" s="78"/>
      <c r="G27" s="78"/>
      <c r="H27" s="78"/>
      <c r="I27" s="78"/>
      <c r="J27" s="297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297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379" t="s">
        <v>177</v>
      </c>
      <c r="B33" s="15"/>
      <c r="C33" s="380">
        <f t="shared" ref="C33:N33" si="1">SUM(C23:C32)</f>
        <v>0</v>
      </c>
      <c r="D33" s="380">
        <f t="shared" si="1"/>
        <v>29999</v>
      </c>
      <c r="E33" s="380">
        <f t="shared" si="1"/>
        <v>0</v>
      </c>
      <c r="F33" s="380">
        <f t="shared" si="1"/>
        <v>0</v>
      </c>
      <c r="G33" s="380">
        <f t="shared" si="1"/>
        <v>0</v>
      </c>
      <c r="H33" s="380">
        <f t="shared" si="1"/>
        <v>0</v>
      </c>
      <c r="I33" s="380">
        <f t="shared" si="1"/>
        <v>0</v>
      </c>
      <c r="J33" s="380">
        <f t="shared" si="1"/>
        <v>0</v>
      </c>
      <c r="K33" s="380">
        <f t="shared" si="1"/>
        <v>0</v>
      </c>
      <c r="L33" s="380">
        <f t="shared" si="1"/>
        <v>0</v>
      </c>
      <c r="M33" s="380">
        <f t="shared" si="1"/>
        <v>0</v>
      </c>
      <c r="N33" s="380">
        <f t="shared" si="1"/>
        <v>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381" t="s">
        <v>178</v>
      </c>
      <c r="B34" s="15"/>
      <c r="C34" s="381">
        <f>C33+D33</f>
        <v>29999</v>
      </c>
      <c r="D34" s="15"/>
      <c r="E34" s="381">
        <f>E33+F33</f>
        <v>0</v>
      </c>
      <c r="F34" s="15"/>
      <c r="G34" s="381">
        <f>G33+H33</f>
        <v>0</v>
      </c>
      <c r="H34" s="15"/>
      <c r="I34" s="381">
        <f>I33+J33</f>
        <v>0</v>
      </c>
      <c r="J34" s="15"/>
      <c r="K34" s="381">
        <f>K33+L33</f>
        <v>0</v>
      </c>
      <c r="L34" s="15"/>
      <c r="M34" s="381">
        <f>M33+N33</f>
        <v>0</v>
      </c>
      <c r="N34" s="15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15.75" customHeight="1">
      <c r="A40" s="382" t="s">
        <v>97</v>
      </c>
      <c r="B40" s="2"/>
      <c r="C40" s="2"/>
      <c r="D40" s="374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ht="15.75" customHeight="1">
      <c r="A41" s="383"/>
      <c r="B41" s="384" t="s">
        <v>98</v>
      </c>
      <c r="C41" s="101"/>
      <c r="D41" s="102"/>
      <c r="E41" s="384" t="s">
        <v>99</v>
      </c>
      <c r="F41" s="101"/>
      <c r="G41" s="102"/>
      <c r="H41" s="384" t="s">
        <v>100</v>
      </c>
      <c r="I41" s="101"/>
      <c r="J41" s="102"/>
      <c r="K41" s="384" t="s">
        <v>101</v>
      </c>
      <c r="L41" s="101"/>
      <c r="M41" s="102"/>
      <c r="N41" s="384" t="s">
        <v>102</v>
      </c>
      <c r="O41" s="101"/>
      <c r="P41" s="102"/>
      <c r="Q41" s="384" t="s">
        <v>103</v>
      </c>
      <c r="R41" s="101"/>
      <c r="S41" s="102"/>
      <c r="T41" s="384" t="s">
        <v>104</v>
      </c>
      <c r="U41" s="101"/>
      <c r="V41" s="102"/>
      <c r="W41" s="384" t="s">
        <v>105</v>
      </c>
      <c r="X41" s="101"/>
      <c r="Y41" s="102"/>
      <c r="Z41" s="384" t="s">
        <v>106</v>
      </c>
      <c r="AA41" s="101"/>
      <c r="AB41" s="102"/>
      <c r="AC41" s="384" t="s">
        <v>107</v>
      </c>
      <c r="AD41" s="101"/>
      <c r="AE41" s="102"/>
      <c r="AF41" s="384" t="s">
        <v>108</v>
      </c>
      <c r="AG41" s="101"/>
      <c r="AH41" s="102"/>
      <c r="AI41" s="384" t="s">
        <v>109</v>
      </c>
      <c r="AJ41" s="101"/>
      <c r="AK41" s="102"/>
    </row>
    <row r="42" ht="15.75" customHeight="1">
      <c r="A42" s="385" t="s">
        <v>110</v>
      </c>
      <c r="B42" s="386" t="s">
        <v>111</v>
      </c>
      <c r="C42" s="387" t="s">
        <v>112</v>
      </c>
      <c r="D42" s="387" t="s">
        <v>113</v>
      </c>
      <c r="E42" s="386" t="s">
        <v>111</v>
      </c>
      <c r="F42" s="387" t="s">
        <v>112</v>
      </c>
      <c r="G42" s="387" t="s">
        <v>113</v>
      </c>
      <c r="H42" s="386" t="s">
        <v>111</v>
      </c>
      <c r="I42" s="387" t="s">
        <v>112</v>
      </c>
      <c r="J42" s="387" t="s">
        <v>113</v>
      </c>
      <c r="K42" s="386" t="s">
        <v>111</v>
      </c>
      <c r="L42" s="387" t="s">
        <v>112</v>
      </c>
      <c r="M42" s="387" t="s">
        <v>113</v>
      </c>
      <c r="N42" s="386" t="s">
        <v>111</v>
      </c>
      <c r="O42" s="387" t="s">
        <v>112</v>
      </c>
      <c r="P42" s="387" t="s">
        <v>113</v>
      </c>
      <c r="Q42" s="386" t="s">
        <v>111</v>
      </c>
      <c r="R42" s="387" t="s">
        <v>112</v>
      </c>
      <c r="S42" s="387" t="s">
        <v>113</v>
      </c>
      <c r="T42" s="386" t="s">
        <v>111</v>
      </c>
      <c r="U42" s="387" t="s">
        <v>112</v>
      </c>
      <c r="V42" s="387" t="s">
        <v>113</v>
      </c>
      <c r="W42" s="386" t="s">
        <v>111</v>
      </c>
      <c r="X42" s="387" t="s">
        <v>112</v>
      </c>
      <c r="Y42" s="387" t="s">
        <v>113</v>
      </c>
      <c r="Z42" s="386" t="s">
        <v>111</v>
      </c>
      <c r="AA42" s="387" t="s">
        <v>112</v>
      </c>
      <c r="AB42" s="387" t="s">
        <v>113</v>
      </c>
      <c r="AC42" s="386" t="s">
        <v>111</v>
      </c>
      <c r="AD42" s="387" t="s">
        <v>112</v>
      </c>
      <c r="AE42" s="387" t="s">
        <v>113</v>
      </c>
      <c r="AF42" s="386" t="s">
        <v>111</v>
      </c>
      <c r="AG42" s="387" t="s">
        <v>112</v>
      </c>
      <c r="AH42" s="387" t="s">
        <v>113</v>
      </c>
      <c r="AI42" s="386" t="s">
        <v>111</v>
      </c>
      <c r="AJ42" s="387" t="s">
        <v>112</v>
      </c>
      <c r="AK42" s="387" t="s">
        <v>113</v>
      </c>
    </row>
    <row r="43" ht="15.75" customHeight="1">
      <c r="A43" s="385"/>
      <c r="B43" s="388"/>
      <c r="C43" s="117"/>
      <c r="D43" s="389"/>
      <c r="E43" s="281"/>
      <c r="F43" s="120"/>
      <c r="G43" s="278"/>
      <c r="H43" s="388"/>
      <c r="I43" s="117"/>
      <c r="J43" s="389"/>
      <c r="K43" s="281"/>
      <c r="L43" s="120"/>
      <c r="M43" s="278"/>
      <c r="N43" s="388"/>
      <c r="O43" s="117"/>
      <c r="P43" s="389"/>
      <c r="Q43" s="281"/>
      <c r="R43" s="120"/>
      <c r="S43" s="278"/>
      <c r="T43" s="388"/>
      <c r="U43" s="117"/>
      <c r="V43" s="389"/>
      <c r="W43" s="281"/>
      <c r="X43" s="120"/>
      <c r="Y43" s="278"/>
      <c r="Z43" s="388"/>
      <c r="AA43" s="117"/>
      <c r="AB43" s="389"/>
      <c r="AC43" s="281"/>
      <c r="AD43" s="120"/>
      <c r="AE43" s="278"/>
      <c r="AF43" s="388"/>
      <c r="AG43" s="117"/>
      <c r="AH43" s="389"/>
      <c r="AI43" s="281"/>
      <c r="AJ43" s="120"/>
      <c r="AK43" s="278"/>
    </row>
    <row r="44" ht="15.75" customHeight="1">
      <c r="A44" s="390" t="s">
        <v>18</v>
      </c>
      <c r="B44" s="392"/>
      <c r="C44" s="127">
        <f>'Lista de precios'!C7</f>
        <v>1114.3125</v>
      </c>
      <c r="D44" s="128">
        <f t="shared" ref="D44:D66" si="2">B44*C44</f>
        <v>0</v>
      </c>
      <c r="E44" s="392"/>
      <c r="F44" s="127">
        <f>'Lista de precios'!C7</f>
        <v>1114.3125</v>
      </c>
      <c r="G44" s="128">
        <f t="shared" ref="G44:G66" si="3">F44*E44</f>
        <v>0</v>
      </c>
      <c r="H44" s="391"/>
      <c r="I44" s="127">
        <f>'Lista de precios'!E7</f>
        <v>1223.25</v>
      </c>
      <c r="J44" s="128">
        <f t="shared" ref="J44:J71" si="4">H44*I44</f>
        <v>0</v>
      </c>
      <c r="K44" s="392"/>
      <c r="L44" s="127">
        <f>'Lista de precios'!E7</f>
        <v>1223.25</v>
      </c>
      <c r="M44" s="128">
        <f t="shared" ref="M44:M71" si="5">L44*K44</f>
        <v>0</v>
      </c>
      <c r="N44" s="392"/>
      <c r="O44" s="127">
        <f>'Lista de precios'!G7</f>
        <v>0</v>
      </c>
      <c r="P44" s="128">
        <f t="shared" ref="P44:P66" si="6">N44*O44</f>
        <v>0</v>
      </c>
      <c r="Q44" s="391"/>
      <c r="R44" s="127">
        <f>'Lista de precios'!G7</f>
        <v>0</v>
      </c>
      <c r="S44" s="128">
        <f t="shared" ref="S44:S66" si="7">R44*Q44</f>
        <v>0</v>
      </c>
      <c r="T44" s="391"/>
      <c r="U44" s="127">
        <f>'Lista de precios'!I7</f>
        <v>0</v>
      </c>
      <c r="V44" s="128">
        <f t="shared" ref="V44:V67" si="8">T44*U44</f>
        <v>0</v>
      </c>
      <c r="W44" s="391"/>
      <c r="X44" s="127">
        <f t="shared" ref="X44:X67" si="9">U44</f>
        <v>0</v>
      </c>
      <c r="Y44" s="128">
        <f t="shared" ref="Y44:Y67" si="10">X44*W44</f>
        <v>0</v>
      </c>
      <c r="Z44" s="391"/>
      <c r="AA44" s="127">
        <f>'Lista de precios'!K7</f>
        <v>0</v>
      </c>
      <c r="AB44" s="128">
        <f t="shared" ref="AB44:AB67" si="11">Z44*AA44</f>
        <v>0</v>
      </c>
      <c r="AC44" s="391"/>
      <c r="AD44" s="127">
        <f t="shared" ref="AD44:AD67" si="12">AA44</f>
        <v>0</v>
      </c>
      <c r="AE44" s="128">
        <f t="shared" ref="AE44:AE67" si="13">AD44*AC44</f>
        <v>0</v>
      </c>
      <c r="AF44" s="391"/>
      <c r="AG44" s="127">
        <f>'Lista de precios'!M7</f>
        <v>0</v>
      </c>
      <c r="AH44" s="128">
        <f t="shared" ref="AH44:AH67" si="14">AF44*AG44</f>
        <v>0</v>
      </c>
      <c r="AI44" s="391"/>
      <c r="AJ44" s="127">
        <f t="shared" ref="AJ44:AJ67" si="15">AG44</f>
        <v>0</v>
      </c>
      <c r="AK44" s="128">
        <f t="shared" ref="AK44:AK67" si="16">AJ44*AI44</f>
        <v>0</v>
      </c>
    </row>
    <row r="45" ht="15.75" customHeight="1">
      <c r="A45" s="390" t="s">
        <v>19</v>
      </c>
      <c r="B45" s="392"/>
      <c r="C45" s="127">
        <f>'Lista de precios'!C8</f>
        <v>1231.05</v>
      </c>
      <c r="D45" s="128">
        <f t="shared" si="2"/>
        <v>0</v>
      </c>
      <c r="E45" s="392"/>
      <c r="F45" s="127">
        <f>'Lista de precios'!C8</f>
        <v>1231.05</v>
      </c>
      <c r="G45" s="128">
        <f t="shared" si="3"/>
        <v>0</v>
      </c>
      <c r="H45" s="392"/>
      <c r="I45" s="127">
        <f>'Lista de precios'!E8</f>
        <v>1351.4</v>
      </c>
      <c r="J45" s="128">
        <f t="shared" si="4"/>
        <v>0</v>
      </c>
      <c r="K45" s="392"/>
      <c r="L45" s="127">
        <f>'Lista de precios'!E8</f>
        <v>1351.4</v>
      </c>
      <c r="M45" s="128">
        <f t="shared" si="5"/>
        <v>0</v>
      </c>
      <c r="N45" s="392"/>
      <c r="O45" s="127">
        <f>'Lista de precios'!G8</f>
        <v>0</v>
      </c>
      <c r="P45" s="128">
        <f t="shared" si="6"/>
        <v>0</v>
      </c>
      <c r="Q45" s="392"/>
      <c r="R45" s="127">
        <f>'Lista de precios'!G8</f>
        <v>0</v>
      </c>
      <c r="S45" s="128">
        <f t="shared" si="7"/>
        <v>0</v>
      </c>
      <c r="T45" s="392"/>
      <c r="U45" s="127">
        <f>'Lista de precios'!I8</f>
        <v>0</v>
      </c>
      <c r="V45" s="128">
        <f t="shared" si="8"/>
        <v>0</v>
      </c>
      <c r="W45" s="391"/>
      <c r="X45" s="127">
        <f t="shared" si="9"/>
        <v>0</v>
      </c>
      <c r="Y45" s="128">
        <f t="shared" si="10"/>
        <v>0</v>
      </c>
      <c r="Z45" s="391"/>
      <c r="AA45" s="127">
        <f>'Lista de precios'!K8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precios'!M8</f>
        <v>0</v>
      </c>
      <c r="AH45" s="128">
        <f t="shared" si="14"/>
        <v>0</v>
      </c>
      <c r="AI45" s="391"/>
      <c r="AJ45" s="127">
        <f t="shared" si="15"/>
        <v>0</v>
      </c>
      <c r="AK45" s="128">
        <f t="shared" si="16"/>
        <v>0</v>
      </c>
    </row>
    <row r="46" ht="15.75" customHeight="1">
      <c r="A46" s="390" t="s">
        <v>20</v>
      </c>
      <c r="B46" s="391"/>
      <c r="C46" s="127">
        <f>'Lista de precios'!C9</f>
        <v>1273.5</v>
      </c>
      <c r="D46" s="128">
        <f t="shared" si="2"/>
        <v>0</v>
      </c>
      <c r="E46" s="391"/>
      <c r="F46" s="127">
        <f>'Lista de precios'!C9</f>
        <v>1273.5</v>
      </c>
      <c r="G46" s="128">
        <f t="shared" si="3"/>
        <v>0</v>
      </c>
      <c r="H46" s="391"/>
      <c r="I46" s="127">
        <f>'Lista de precios'!E9</f>
        <v>1398</v>
      </c>
      <c r="J46" s="128">
        <f t="shared" si="4"/>
        <v>0</v>
      </c>
      <c r="K46" s="391"/>
      <c r="L46" s="127">
        <f>'Lista de precios'!E9</f>
        <v>1398</v>
      </c>
      <c r="M46" s="128">
        <f t="shared" si="5"/>
        <v>0</v>
      </c>
      <c r="N46" s="391"/>
      <c r="O46" s="127">
        <f>'Lista de precios'!G9</f>
        <v>0</v>
      </c>
      <c r="P46" s="128">
        <f t="shared" si="6"/>
        <v>0</v>
      </c>
      <c r="Q46" s="391"/>
      <c r="R46" s="127">
        <f>'Lista de precios'!G9</f>
        <v>0</v>
      </c>
      <c r="S46" s="128">
        <f t="shared" si="7"/>
        <v>0</v>
      </c>
      <c r="T46" s="391"/>
      <c r="U46" s="127">
        <f>'Lista de precios'!I9</f>
        <v>0</v>
      </c>
      <c r="V46" s="128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precios'!K9</f>
        <v>0</v>
      </c>
      <c r="AB46" s="128">
        <f t="shared" si="11"/>
        <v>0</v>
      </c>
      <c r="AC46" s="391"/>
      <c r="AD46" s="127">
        <f t="shared" si="12"/>
        <v>0</v>
      </c>
      <c r="AE46" s="128">
        <f t="shared" si="13"/>
        <v>0</v>
      </c>
      <c r="AF46" s="391"/>
      <c r="AG46" s="127">
        <f>'Lista de precios'!M9</f>
        <v>0</v>
      </c>
      <c r="AH46" s="128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21</v>
      </c>
      <c r="B47" s="391"/>
      <c r="C47" s="127">
        <f>'Lista de precios'!C10</f>
        <v>4775.625</v>
      </c>
      <c r="D47" s="128">
        <f t="shared" si="2"/>
        <v>0</v>
      </c>
      <c r="E47" s="391"/>
      <c r="F47" s="127">
        <f>'Lista de precios'!C10</f>
        <v>4775.625</v>
      </c>
      <c r="G47" s="128">
        <f t="shared" si="3"/>
        <v>0</v>
      </c>
      <c r="H47" s="391"/>
      <c r="I47" s="127">
        <f>'Lista de precios'!E10</f>
        <v>5242.5</v>
      </c>
      <c r="J47" s="128">
        <f t="shared" si="4"/>
        <v>0</v>
      </c>
      <c r="K47" s="391"/>
      <c r="L47" s="127">
        <f>'Lista de precios'!E10</f>
        <v>5242.5</v>
      </c>
      <c r="M47" s="128">
        <f t="shared" si="5"/>
        <v>0</v>
      </c>
      <c r="N47" s="391"/>
      <c r="O47" s="127">
        <f>'Lista de precios'!G10</f>
        <v>0</v>
      </c>
      <c r="P47" s="128">
        <f t="shared" si="6"/>
        <v>0</v>
      </c>
      <c r="Q47" s="392"/>
      <c r="R47" s="127">
        <f>'Lista de precios'!G10</f>
        <v>0</v>
      </c>
      <c r="S47" s="128">
        <f t="shared" si="7"/>
        <v>0</v>
      </c>
      <c r="T47" s="391"/>
      <c r="U47" s="127">
        <f>'Lista de precios'!I10</f>
        <v>0</v>
      </c>
      <c r="V47" s="128">
        <f t="shared" si="8"/>
        <v>0</v>
      </c>
      <c r="W47" s="391"/>
      <c r="X47" s="127">
        <f t="shared" si="9"/>
        <v>0</v>
      </c>
      <c r="Y47" s="128">
        <f t="shared" si="10"/>
        <v>0</v>
      </c>
      <c r="Z47" s="391"/>
      <c r="AA47" s="127">
        <f>'Lista de precios'!K10</f>
        <v>0</v>
      </c>
      <c r="AB47" s="128">
        <f t="shared" si="11"/>
        <v>0</v>
      </c>
      <c r="AC47" s="391"/>
      <c r="AD47" s="127">
        <f t="shared" si="12"/>
        <v>0</v>
      </c>
      <c r="AE47" s="128">
        <f t="shared" si="13"/>
        <v>0</v>
      </c>
      <c r="AF47" s="391"/>
      <c r="AG47" s="127">
        <f>'Lista de precios'!M10</f>
        <v>0</v>
      </c>
      <c r="AH47" s="128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22</v>
      </c>
      <c r="B48" s="392"/>
      <c r="C48" s="127">
        <f>'Lista de precios'!C11</f>
        <v>4775.625</v>
      </c>
      <c r="D48" s="137">
        <f t="shared" si="2"/>
        <v>0</v>
      </c>
      <c r="E48" s="392"/>
      <c r="F48" s="127">
        <f>'Lista de precios'!C11</f>
        <v>4775.625</v>
      </c>
      <c r="G48" s="128">
        <f t="shared" si="3"/>
        <v>0</v>
      </c>
      <c r="H48" s="391"/>
      <c r="I48" s="127">
        <f>'Lista de precios'!E11</f>
        <v>5242.5</v>
      </c>
      <c r="J48" s="137">
        <f t="shared" si="4"/>
        <v>0</v>
      </c>
      <c r="K48" s="392">
        <v>1.0</v>
      </c>
      <c r="L48" s="127">
        <f>'Lista de precios'!E11</f>
        <v>5242.5</v>
      </c>
      <c r="M48" s="128">
        <f t="shared" si="5"/>
        <v>5242.5</v>
      </c>
      <c r="N48" s="391"/>
      <c r="O48" s="127">
        <f>'Lista de precios'!G11</f>
        <v>0</v>
      </c>
      <c r="P48" s="137">
        <f t="shared" si="6"/>
        <v>0</v>
      </c>
      <c r="Q48" s="391"/>
      <c r="R48" s="127">
        <f>'Lista de precios'!G11</f>
        <v>0</v>
      </c>
      <c r="S48" s="128">
        <f t="shared" si="7"/>
        <v>0</v>
      </c>
      <c r="T48" s="391"/>
      <c r="U48" s="127">
        <f>'Lista de precios'!I11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1"/>
      <c r="AA48" s="127">
        <f>'Lista de precios'!K11</f>
        <v>0</v>
      </c>
      <c r="AB48" s="137">
        <f t="shared" si="11"/>
        <v>0</v>
      </c>
      <c r="AC48" s="391"/>
      <c r="AD48" s="127">
        <f t="shared" si="12"/>
        <v>0</v>
      </c>
      <c r="AE48" s="128">
        <f t="shared" si="13"/>
        <v>0</v>
      </c>
      <c r="AF48" s="391"/>
      <c r="AG48" s="127">
        <f>'Lista de precios'!M11</f>
        <v>0</v>
      </c>
      <c r="AH48" s="137">
        <f t="shared" si="14"/>
        <v>0</v>
      </c>
      <c r="AI48" s="391"/>
      <c r="AJ48" s="127">
        <f t="shared" si="15"/>
        <v>0</v>
      </c>
      <c r="AK48" s="128">
        <f t="shared" si="16"/>
        <v>0</v>
      </c>
    </row>
    <row r="49" ht="15.75" customHeight="1">
      <c r="A49" s="390" t="s">
        <v>23</v>
      </c>
      <c r="B49" s="391"/>
      <c r="C49" s="127">
        <f>'Lista de precios'!C12</f>
        <v>4987.875</v>
      </c>
      <c r="D49" s="137">
        <f t="shared" si="2"/>
        <v>0</v>
      </c>
      <c r="E49" s="391"/>
      <c r="F49" s="127">
        <f>'Lista de precios'!C12</f>
        <v>4987.875</v>
      </c>
      <c r="G49" s="128">
        <f t="shared" si="3"/>
        <v>0</v>
      </c>
      <c r="H49" s="391"/>
      <c r="I49" s="127">
        <f>'Lista de precios'!E12</f>
        <v>5475.5</v>
      </c>
      <c r="J49" s="137">
        <f t="shared" si="4"/>
        <v>0</v>
      </c>
      <c r="K49" s="392"/>
      <c r="L49" s="127">
        <f>'Lista de precios'!E12</f>
        <v>5475.5</v>
      </c>
      <c r="M49" s="128">
        <f t="shared" si="5"/>
        <v>0</v>
      </c>
      <c r="N49" s="391"/>
      <c r="O49" s="127">
        <f>'Lista de precios'!G12</f>
        <v>0</v>
      </c>
      <c r="P49" s="137">
        <f t="shared" si="6"/>
        <v>0</v>
      </c>
      <c r="Q49" s="391"/>
      <c r="R49" s="127">
        <f>'Lista de precios'!G12</f>
        <v>0</v>
      </c>
      <c r="S49" s="128">
        <f t="shared" si="7"/>
        <v>0</v>
      </c>
      <c r="T49" s="391"/>
      <c r="U49" s="127">
        <f>'Lista de precios'!I12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precios'!K12</f>
        <v>0</v>
      </c>
      <c r="AB49" s="137">
        <f t="shared" si="11"/>
        <v>0</v>
      </c>
      <c r="AC49" s="391"/>
      <c r="AD49" s="127">
        <f t="shared" si="12"/>
        <v>0</v>
      </c>
      <c r="AE49" s="128">
        <f t="shared" si="13"/>
        <v>0</v>
      </c>
      <c r="AF49" s="391"/>
      <c r="AG49" s="127">
        <f>'Lista de precios'!M12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24</v>
      </c>
      <c r="B50" s="391"/>
      <c r="C50" s="127">
        <f>'Lista de precios'!C13</f>
        <v>477.5625</v>
      </c>
      <c r="D50" s="137">
        <f t="shared" si="2"/>
        <v>0</v>
      </c>
      <c r="E50" s="391"/>
      <c r="F50" s="127">
        <f>'Lista de precios'!C13</f>
        <v>477.5625</v>
      </c>
      <c r="G50" s="128">
        <f t="shared" si="3"/>
        <v>0</v>
      </c>
      <c r="H50" s="392">
        <v>2.0</v>
      </c>
      <c r="I50" s="127">
        <f>'Lista de precios'!E13</f>
        <v>524.25</v>
      </c>
      <c r="J50" s="137">
        <f t="shared" si="4"/>
        <v>1048.5</v>
      </c>
      <c r="K50" s="392">
        <v>2.0</v>
      </c>
      <c r="L50" s="127">
        <f>'Lista de precios'!E13</f>
        <v>524.25</v>
      </c>
      <c r="M50" s="128">
        <f t="shared" si="5"/>
        <v>1048.5</v>
      </c>
      <c r="N50" s="392"/>
      <c r="O50" s="127">
        <f>'Lista de precios'!G13</f>
        <v>0</v>
      </c>
      <c r="P50" s="137">
        <f t="shared" si="6"/>
        <v>0</v>
      </c>
      <c r="Q50" s="391"/>
      <c r="R50" s="127">
        <f>'Lista de precios'!G13</f>
        <v>0</v>
      </c>
      <c r="S50" s="128">
        <f t="shared" si="7"/>
        <v>0</v>
      </c>
      <c r="T50" s="391"/>
      <c r="U50" s="127">
        <f>'Lista de precios'!I13</f>
        <v>0</v>
      </c>
      <c r="V50" s="137">
        <f t="shared" si="8"/>
        <v>0</v>
      </c>
      <c r="W50" s="392"/>
      <c r="X50" s="127">
        <f t="shared" si="9"/>
        <v>0</v>
      </c>
      <c r="Y50" s="128">
        <f t="shared" si="10"/>
        <v>0</v>
      </c>
      <c r="Z50" s="391"/>
      <c r="AA50" s="127">
        <f>'Lista de precios'!K13</f>
        <v>0</v>
      </c>
      <c r="AB50" s="137">
        <f t="shared" si="11"/>
        <v>0</v>
      </c>
      <c r="AC50" s="391"/>
      <c r="AD50" s="127">
        <f t="shared" si="12"/>
        <v>0</v>
      </c>
      <c r="AE50" s="128">
        <f t="shared" si="13"/>
        <v>0</v>
      </c>
      <c r="AF50" s="391"/>
      <c r="AG50" s="127">
        <f>'Lista de precios'!M13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25</v>
      </c>
      <c r="B51" s="391"/>
      <c r="C51" s="127">
        <f>'Lista de precios'!C14</f>
        <v>742.875</v>
      </c>
      <c r="D51" s="137">
        <f t="shared" si="2"/>
        <v>0</v>
      </c>
      <c r="E51" s="392"/>
      <c r="F51" s="127">
        <f>'Lista de precios'!C14</f>
        <v>742.875</v>
      </c>
      <c r="G51" s="128">
        <f t="shared" si="3"/>
        <v>0</v>
      </c>
      <c r="H51" s="391"/>
      <c r="I51" s="127">
        <f>'Lista de precios'!E14</f>
        <v>815.5</v>
      </c>
      <c r="J51" s="137">
        <f t="shared" si="4"/>
        <v>0</v>
      </c>
      <c r="K51" s="392">
        <v>3.0</v>
      </c>
      <c r="L51" s="127">
        <f>'Lista de precios'!E14</f>
        <v>815.5</v>
      </c>
      <c r="M51" s="128">
        <f t="shared" si="5"/>
        <v>2446.5</v>
      </c>
      <c r="N51" s="392"/>
      <c r="O51" s="127">
        <f>'Lista de precios'!G14</f>
        <v>0</v>
      </c>
      <c r="P51" s="137">
        <f t="shared" si="6"/>
        <v>0</v>
      </c>
      <c r="Q51" s="392"/>
      <c r="R51" s="127">
        <f>'Lista de precios'!G14</f>
        <v>0</v>
      </c>
      <c r="S51" s="128">
        <f t="shared" si="7"/>
        <v>0</v>
      </c>
      <c r="T51" s="391"/>
      <c r="U51" s="127">
        <f>'Lista de precios'!I14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precios'!K14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precios'!M14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26</v>
      </c>
      <c r="B52" s="391"/>
      <c r="C52" s="127">
        <f>'Lista de precios'!C15</f>
        <v>2207.4</v>
      </c>
      <c r="D52" s="137">
        <f t="shared" si="2"/>
        <v>0</v>
      </c>
      <c r="E52" s="391"/>
      <c r="F52" s="127">
        <f>'Lista de precios'!C15</f>
        <v>2207.4</v>
      </c>
      <c r="G52" s="128">
        <f t="shared" si="3"/>
        <v>0</v>
      </c>
      <c r="H52" s="391"/>
      <c r="I52" s="127">
        <f>'Lista de precios'!E15</f>
        <v>2423.2</v>
      </c>
      <c r="J52" s="137">
        <f t="shared" si="4"/>
        <v>0</v>
      </c>
      <c r="K52" s="391"/>
      <c r="L52" s="127">
        <f>'Lista de precios'!E15</f>
        <v>2423.2</v>
      </c>
      <c r="M52" s="128">
        <f t="shared" si="5"/>
        <v>0</v>
      </c>
      <c r="N52" s="391"/>
      <c r="O52" s="127">
        <f>'Lista de precios'!G15</f>
        <v>0</v>
      </c>
      <c r="P52" s="137">
        <f t="shared" si="6"/>
        <v>0</v>
      </c>
      <c r="Q52" s="391"/>
      <c r="R52" s="127">
        <f>'Lista de precios'!G15</f>
        <v>0</v>
      </c>
      <c r="S52" s="128">
        <f t="shared" si="7"/>
        <v>0</v>
      </c>
      <c r="T52" s="391"/>
      <c r="U52" s="127">
        <f>'Lista de precios'!I15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precios'!K15</f>
        <v>0</v>
      </c>
      <c r="AB52" s="137">
        <f t="shared" si="11"/>
        <v>0</v>
      </c>
      <c r="AC52" s="391"/>
      <c r="AD52" s="127">
        <f t="shared" si="12"/>
        <v>0</v>
      </c>
      <c r="AE52" s="128">
        <f t="shared" si="13"/>
        <v>0</v>
      </c>
      <c r="AF52" s="391"/>
      <c r="AG52" s="127">
        <f>'Lista de precios'!M15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27</v>
      </c>
      <c r="B53" s="391"/>
      <c r="C53" s="127">
        <f>'Lista de precios'!C16</f>
        <v>4733.175</v>
      </c>
      <c r="D53" s="137">
        <f t="shared" si="2"/>
        <v>0</v>
      </c>
      <c r="E53" s="391"/>
      <c r="F53" s="127">
        <f>'Lista de precios'!C16</f>
        <v>4733.175</v>
      </c>
      <c r="G53" s="128">
        <f t="shared" si="3"/>
        <v>0</v>
      </c>
      <c r="H53" s="391"/>
      <c r="I53" s="127">
        <f>'Lista de precios'!E16</f>
        <v>5195.9</v>
      </c>
      <c r="J53" s="137">
        <f t="shared" si="4"/>
        <v>0</v>
      </c>
      <c r="K53" s="391"/>
      <c r="L53" s="127">
        <f>'Lista de precios'!E16</f>
        <v>5195.9</v>
      </c>
      <c r="M53" s="128">
        <f t="shared" si="5"/>
        <v>0</v>
      </c>
      <c r="N53" s="391"/>
      <c r="O53" s="127">
        <f>'Lista de precios'!G16</f>
        <v>0</v>
      </c>
      <c r="P53" s="137">
        <f t="shared" si="6"/>
        <v>0</v>
      </c>
      <c r="Q53" s="391"/>
      <c r="R53" s="127">
        <f>'Lista de precios'!G16</f>
        <v>0</v>
      </c>
      <c r="S53" s="128">
        <f t="shared" si="7"/>
        <v>0</v>
      </c>
      <c r="T53" s="391"/>
      <c r="U53" s="127">
        <f>'Lista de precios'!I16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precios'!K16</f>
        <v>0</v>
      </c>
      <c r="AB53" s="137">
        <f t="shared" si="11"/>
        <v>0</v>
      </c>
      <c r="AC53" s="391"/>
      <c r="AD53" s="127">
        <f t="shared" si="12"/>
        <v>0</v>
      </c>
      <c r="AE53" s="128">
        <f t="shared" si="13"/>
        <v>0</v>
      </c>
      <c r="AF53" s="391"/>
      <c r="AG53" s="127">
        <f>'Lista de precios'!M16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28</v>
      </c>
      <c r="B54" s="391"/>
      <c r="C54" s="127">
        <f>'Lista de precios'!C17</f>
        <v>742.875</v>
      </c>
      <c r="D54" s="137">
        <f t="shared" si="2"/>
        <v>0</v>
      </c>
      <c r="E54" s="392"/>
      <c r="F54" s="127">
        <f>'Lista de precios'!C17</f>
        <v>742.875</v>
      </c>
      <c r="G54" s="128">
        <f t="shared" si="3"/>
        <v>0</v>
      </c>
      <c r="H54" s="391"/>
      <c r="I54" s="127">
        <f>'Lista de precios'!E17</f>
        <v>815.5</v>
      </c>
      <c r="J54" s="137">
        <f t="shared" si="4"/>
        <v>0</v>
      </c>
      <c r="K54" s="392"/>
      <c r="L54" s="127">
        <f>'Lista de precios'!E17</f>
        <v>815.5</v>
      </c>
      <c r="M54" s="128">
        <f t="shared" si="5"/>
        <v>0</v>
      </c>
      <c r="N54" s="391"/>
      <c r="O54" s="127">
        <f>'Lista de precios'!G17</f>
        <v>0</v>
      </c>
      <c r="P54" s="137">
        <f t="shared" si="6"/>
        <v>0</v>
      </c>
      <c r="Q54" s="391"/>
      <c r="R54" s="127">
        <f>'Lista de precios'!G17</f>
        <v>0</v>
      </c>
      <c r="S54" s="128">
        <f t="shared" si="7"/>
        <v>0</v>
      </c>
      <c r="T54" s="391"/>
      <c r="U54" s="127">
        <f>'Lista de precios'!I17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1"/>
      <c r="AA54" s="127">
        <f>'Lista de precios'!K17</f>
        <v>0</v>
      </c>
      <c r="AB54" s="137">
        <f t="shared" si="11"/>
        <v>0</v>
      </c>
      <c r="AC54" s="391"/>
      <c r="AD54" s="127">
        <f t="shared" si="12"/>
        <v>0</v>
      </c>
      <c r="AE54" s="128">
        <f t="shared" si="13"/>
        <v>0</v>
      </c>
      <c r="AF54" s="391"/>
      <c r="AG54" s="127">
        <f>'Lista de precios'!M17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29</v>
      </c>
      <c r="B55" s="391"/>
      <c r="C55" s="127">
        <f>'Lista de precios'!C18</f>
        <v>3289.875</v>
      </c>
      <c r="D55" s="137">
        <f t="shared" si="2"/>
        <v>0</v>
      </c>
      <c r="E55" s="392"/>
      <c r="F55" s="127">
        <f>'Lista de precios'!C18</f>
        <v>3289.875</v>
      </c>
      <c r="G55" s="128">
        <f t="shared" si="3"/>
        <v>0</v>
      </c>
      <c r="H55" s="392"/>
      <c r="I55" s="127">
        <f>'Lista de precios'!E18</f>
        <v>3611.5</v>
      </c>
      <c r="J55" s="137">
        <f t="shared" si="4"/>
        <v>0</v>
      </c>
      <c r="K55" s="392">
        <v>1.0</v>
      </c>
      <c r="L55" s="127">
        <f>'Lista de precios'!E18</f>
        <v>3611.5</v>
      </c>
      <c r="M55" s="128">
        <f t="shared" si="5"/>
        <v>3611.5</v>
      </c>
      <c r="N55" s="391"/>
      <c r="O55" s="127">
        <f>'Lista de precios'!G18</f>
        <v>0</v>
      </c>
      <c r="P55" s="137">
        <f t="shared" si="6"/>
        <v>0</v>
      </c>
      <c r="Q55" s="392"/>
      <c r="R55" s="127">
        <f>'Lista de precios'!G18</f>
        <v>0</v>
      </c>
      <c r="S55" s="128">
        <f t="shared" si="7"/>
        <v>0</v>
      </c>
      <c r="T55" s="391"/>
      <c r="U55" s="127">
        <f>'Lista de precios'!I18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1"/>
      <c r="AA55" s="127">
        <f>'Lista de precios'!K18</f>
        <v>0</v>
      </c>
      <c r="AB55" s="137">
        <f t="shared" si="11"/>
        <v>0</v>
      </c>
      <c r="AC55" s="391"/>
      <c r="AD55" s="127">
        <f t="shared" si="12"/>
        <v>0</v>
      </c>
      <c r="AE55" s="128">
        <f t="shared" si="13"/>
        <v>0</v>
      </c>
      <c r="AF55" s="391"/>
      <c r="AG55" s="127">
        <f>'Lista de precios'!M18</f>
        <v>0</v>
      </c>
      <c r="AH55" s="137">
        <f t="shared" si="14"/>
        <v>0</v>
      </c>
      <c r="AI55" s="391"/>
      <c r="AJ55" s="127">
        <f t="shared" si="15"/>
        <v>0</v>
      </c>
      <c r="AK55" s="128">
        <f t="shared" si="16"/>
        <v>0</v>
      </c>
    </row>
    <row r="56" ht="15.75" customHeight="1">
      <c r="A56" s="390" t="s">
        <v>30</v>
      </c>
      <c r="B56" s="391"/>
      <c r="C56" s="127">
        <f>'Lista de precios'!C19</f>
        <v>530.625</v>
      </c>
      <c r="D56" s="137">
        <f t="shared" si="2"/>
        <v>0</v>
      </c>
      <c r="E56" s="392"/>
      <c r="F56" s="127">
        <f>'Lista de precios'!C19</f>
        <v>530.625</v>
      </c>
      <c r="G56" s="128">
        <f t="shared" si="3"/>
        <v>0</v>
      </c>
      <c r="H56" s="391"/>
      <c r="I56" s="127">
        <f>'Lista de precios'!E19</f>
        <v>582.5</v>
      </c>
      <c r="J56" s="137">
        <f t="shared" si="4"/>
        <v>0</v>
      </c>
      <c r="K56" s="392">
        <v>25.0</v>
      </c>
      <c r="L56" s="127">
        <f>'Lista de precios'!E19</f>
        <v>582.5</v>
      </c>
      <c r="M56" s="128">
        <f t="shared" si="5"/>
        <v>14562.5</v>
      </c>
      <c r="N56" s="392"/>
      <c r="O56" s="127">
        <f>'Lista de precios'!G19</f>
        <v>0</v>
      </c>
      <c r="P56" s="137">
        <f t="shared" si="6"/>
        <v>0</v>
      </c>
      <c r="Q56" s="392"/>
      <c r="R56" s="127">
        <f>'Lista de precios'!G19</f>
        <v>0</v>
      </c>
      <c r="S56" s="128">
        <f t="shared" si="7"/>
        <v>0</v>
      </c>
      <c r="T56" s="391"/>
      <c r="U56" s="127">
        <f>'Lista de precios'!I19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1"/>
      <c r="AA56" s="127">
        <f>'Lista de precios'!K19</f>
        <v>0</v>
      </c>
      <c r="AB56" s="137">
        <f t="shared" si="11"/>
        <v>0</v>
      </c>
      <c r="AC56" s="391"/>
      <c r="AD56" s="127">
        <f t="shared" si="12"/>
        <v>0</v>
      </c>
      <c r="AE56" s="128">
        <f t="shared" si="13"/>
        <v>0</v>
      </c>
      <c r="AF56" s="391"/>
      <c r="AG56" s="127">
        <f>'Lista de precios'!M19</f>
        <v>0</v>
      </c>
      <c r="AH56" s="137">
        <f t="shared" si="14"/>
        <v>0</v>
      </c>
      <c r="AI56" s="391"/>
      <c r="AJ56" s="127">
        <f t="shared" si="15"/>
        <v>0</v>
      </c>
      <c r="AK56" s="128">
        <f t="shared" si="16"/>
        <v>0</v>
      </c>
    </row>
    <row r="57" ht="15.75" customHeight="1">
      <c r="A57" s="390" t="s">
        <v>31</v>
      </c>
      <c r="B57" s="391"/>
      <c r="C57" s="127">
        <f>'Lista de precios'!C20</f>
        <v>647.3625</v>
      </c>
      <c r="D57" s="137">
        <f t="shared" si="2"/>
        <v>0</v>
      </c>
      <c r="E57" s="391"/>
      <c r="F57" s="127">
        <f>'Lista de precios'!C20</f>
        <v>647.3625</v>
      </c>
      <c r="G57" s="128">
        <f t="shared" si="3"/>
        <v>0</v>
      </c>
      <c r="H57" s="391"/>
      <c r="I57" s="127">
        <f>'Lista de precios'!E20</f>
        <v>710.65</v>
      </c>
      <c r="J57" s="137">
        <f t="shared" si="4"/>
        <v>0</v>
      </c>
      <c r="K57" s="391"/>
      <c r="L57" s="127">
        <f>'Lista de precios'!E20</f>
        <v>710.65</v>
      </c>
      <c r="M57" s="128">
        <f t="shared" si="5"/>
        <v>0</v>
      </c>
      <c r="N57" s="391"/>
      <c r="O57" s="127">
        <f>'Lista de precios'!G20</f>
        <v>0</v>
      </c>
      <c r="P57" s="137">
        <f t="shared" si="6"/>
        <v>0</v>
      </c>
      <c r="Q57" s="391"/>
      <c r="R57" s="127">
        <f>'Lista de precios'!G20</f>
        <v>0</v>
      </c>
      <c r="S57" s="128">
        <f t="shared" si="7"/>
        <v>0</v>
      </c>
      <c r="T57" s="391"/>
      <c r="U57" s="127">
        <f>'Lista de precios'!I20</f>
        <v>0</v>
      </c>
      <c r="V57" s="137">
        <f t="shared" si="8"/>
        <v>0</v>
      </c>
      <c r="W57" s="392"/>
      <c r="X57" s="127">
        <f t="shared" si="9"/>
        <v>0</v>
      </c>
      <c r="Y57" s="128">
        <f t="shared" si="10"/>
        <v>0</v>
      </c>
      <c r="Z57" s="391"/>
      <c r="AA57" s="127">
        <f>'Lista de precios'!K20</f>
        <v>0</v>
      </c>
      <c r="AB57" s="137">
        <f t="shared" si="11"/>
        <v>0</v>
      </c>
      <c r="AC57" s="391"/>
      <c r="AD57" s="127">
        <f t="shared" si="12"/>
        <v>0</v>
      </c>
      <c r="AE57" s="128">
        <f t="shared" si="13"/>
        <v>0</v>
      </c>
      <c r="AF57" s="391"/>
      <c r="AG57" s="127">
        <f>'Lista de precios'!M20</f>
        <v>0</v>
      </c>
      <c r="AH57" s="137">
        <f t="shared" si="14"/>
        <v>0</v>
      </c>
      <c r="AI57" s="391"/>
      <c r="AJ57" s="127">
        <f t="shared" si="15"/>
        <v>0</v>
      </c>
      <c r="AK57" s="128">
        <f t="shared" si="16"/>
        <v>0</v>
      </c>
    </row>
    <row r="58" ht="15.75" customHeight="1">
      <c r="A58" s="390" t="s">
        <v>32</v>
      </c>
      <c r="B58" s="392"/>
      <c r="C58" s="127">
        <f>'Lista de precios'!C21</f>
        <v>4775.625</v>
      </c>
      <c r="D58" s="137">
        <f t="shared" si="2"/>
        <v>0</v>
      </c>
      <c r="E58" s="392"/>
      <c r="F58" s="127">
        <f>'Lista de precios'!C21</f>
        <v>4775.625</v>
      </c>
      <c r="G58" s="128">
        <f t="shared" si="3"/>
        <v>0</v>
      </c>
      <c r="H58" s="392"/>
      <c r="I58" s="127">
        <f>'Lista de precios'!E21</f>
        <v>5242.5</v>
      </c>
      <c r="J58" s="137">
        <f t="shared" si="4"/>
        <v>0</v>
      </c>
      <c r="K58" s="392"/>
      <c r="L58" s="127">
        <f>'Lista de precios'!E21</f>
        <v>5242.5</v>
      </c>
      <c r="M58" s="128">
        <f t="shared" si="5"/>
        <v>0</v>
      </c>
      <c r="N58" s="392"/>
      <c r="O58" s="127">
        <f>'Lista de precios'!G21</f>
        <v>0</v>
      </c>
      <c r="P58" s="137">
        <f t="shared" si="6"/>
        <v>0</v>
      </c>
      <c r="Q58" s="392"/>
      <c r="R58" s="127">
        <f>'Lista de precios'!G21</f>
        <v>0</v>
      </c>
      <c r="S58" s="128">
        <f t="shared" si="7"/>
        <v>0</v>
      </c>
      <c r="T58" s="392"/>
      <c r="U58" s="127">
        <f>'Lista de precios'!I21</f>
        <v>0</v>
      </c>
      <c r="V58" s="137">
        <f t="shared" si="8"/>
        <v>0</v>
      </c>
      <c r="W58" s="392"/>
      <c r="X58" s="127">
        <f t="shared" si="9"/>
        <v>0</v>
      </c>
      <c r="Y58" s="128">
        <f t="shared" si="10"/>
        <v>0</v>
      </c>
      <c r="Z58" s="391"/>
      <c r="AA58" s="127">
        <f>'Lista de precios'!K21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1"/>
      <c r="AG58" s="127">
        <f>'Lista de precios'!M21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33</v>
      </c>
      <c r="B59" s="392"/>
      <c r="C59" s="127">
        <f>'Lista de precios'!C22</f>
        <v>4775.625</v>
      </c>
      <c r="D59" s="137">
        <f t="shared" si="2"/>
        <v>0</v>
      </c>
      <c r="E59" s="392"/>
      <c r="F59" s="127">
        <f>'Lista de precios'!C22</f>
        <v>4775.625</v>
      </c>
      <c r="G59" s="128">
        <f t="shared" si="3"/>
        <v>0</v>
      </c>
      <c r="H59" s="392"/>
      <c r="I59" s="127">
        <f>'Lista de precios'!E22</f>
        <v>5242.5</v>
      </c>
      <c r="J59" s="137">
        <f t="shared" si="4"/>
        <v>0</v>
      </c>
      <c r="K59" s="392">
        <v>1.0</v>
      </c>
      <c r="L59" s="127">
        <f>'Lista de precios'!E22</f>
        <v>5242.5</v>
      </c>
      <c r="M59" s="128">
        <f t="shared" si="5"/>
        <v>5242.5</v>
      </c>
      <c r="N59" s="392"/>
      <c r="O59" s="127">
        <f>'Lista de precios'!G22</f>
        <v>0</v>
      </c>
      <c r="P59" s="137">
        <f t="shared" si="6"/>
        <v>0</v>
      </c>
      <c r="Q59" s="392"/>
      <c r="R59" s="127">
        <f>'Lista de precios'!G22</f>
        <v>0</v>
      </c>
      <c r="S59" s="128">
        <f t="shared" si="7"/>
        <v>0</v>
      </c>
      <c r="T59" s="392"/>
      <c r="U59" s="127">
        <f>'Lista de precios'!I22</f>
        <v>0</v>
      </c>
      <c r="V59" s="137">
        <f t="shared" si="8"/>
        <v>0</v>
      </c>
      <c r="W59" s="392"/>
      <c r="X59" s="127">
        <f t="shared" si="9"/>
        <v>0</v>
      </c>
      <c r="Y59" s="128">
        <f t="shared" si="10"/>
        <v>0</v>
      </c>
      <c r="Z59" s="391"/>
      <c r="AA59" s="127">
        <f>'Lista de precios'!K22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precios'!M22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34</v>
      </c>
      <c r="B60" s="391"/>
      <c r="C60" s="127">
        <f>'Lista de precios'!C23</f>
        <v>4775.625</v>
      </c>
      <c r="D60" s="137">
        <f t="shared" si="2"/>
        <v>0</v>
      </c>
      <c r="E60" s="391"/>
      <c r="F60" s="127">
        <f>'Lista de precios'!C23</f>
        <v>4775.625</v>
      </c>
      <c r="G60" s="128">
        <f t="shared" si="3"/>
        <v>0</v>
      </c>
      <c r="H60" s="391"/>
      <c r="I60" s="127">
        <f>'Lista de precios'!E23</f>
        <v>5242.5</v>
      </c>
      <c r="J60" s="137">
        <f t="shared" si="4"/>
        <v>0</v>
      </c>
      <c r="K60" s="391"/>
      <c r="L60" s="127">
        <f>'Lista de precios'!E23</f>
        <v>5242.5</v>
      </c>
      <c r="M60" s="128">
        <f t="shared" si="5"/>
        <v>0</v>
      </c>
      <c r="N60" s="391"/>
      <c r="O60" s="127">
        <f>'Lista de precios'!G23</f>
        <v>0</v>
      </c>
      <c r="P60" s="137">
        <f t="shared" si="6"/>
        <v>0</v>
      </c>
      <c r="Q60" s="391"/>
      <c r="R60" s="127">
        <f>'Lista de precios'!G23</f>
        <v>0</v>
      </c>
      <c r="S60" s="128">
        <f t="shared" si="7"/>
        <v>0</v>
      </c>
      <c r="T60" s="391"/>
      <c r="U60" s="127">
        <f>'Lista de precios'!I23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1"/>
      <c r="AA60" s="127">
        <f>'Lista de precios'!K23</f>
        <v>0</v>
      </c>
      <c r="AB60" s="137">
        <f t="shared" si="11"/>
        <v>0</v>
      </c>
      <c r="AC60" s="391"/>
      <c r="AD60" s="127">
        <f t="shared" si="12"/>
        <v>0</v>
      </c>
      <c r="AE60" s="128">
        <f t="shared" si="13"/>
        <v>0</v>
      </c>
      <c r="AF60" s="391"/>
      <c r="AG60" s="127">
        <f>'Lista de precios'!M23</f>
        <v>0</v>
      </c>
      <c r="AH60" s="137">
        <f t="shared" si="14"/>
        <v>0</v>
      </c>
      <c r="AI60" s="391"/>
      <c r="AJ60" s="127">
        <f t="shared" si="15"/>
        <v>0</v>
      </c>
      <c r="AK60" s="128">
        <f t="shared" si="16"/>
        <v>0</v>
      </c>
    </row>
    <row r="61" ht="15.75" customHeight="1">
      <c r="A61" s="390" t="s">
        <v>35</v>
      </c>
      <c r="B61" s="391"/>
      <c r="C61" s="127">
        <f>'Lista de precios'!C24</f>
        <v>4775.625</v>
      </c>
      <c r="D61" s="137">
        <f t="shared" si="2"/>
        <v>0</v>
      </c>
      <c r="E61" s="391"/>
      <c r="F61" s="127">
        <f>'Lista de precios'!C24</f>
        <v>4775.625</v>
      </c>
      <c r="G61" s="128">
        <f t="shared" si="3"/>
        <v>0</v>
      </c>
      <c r="H61" s="391"/>
      <c r="I61" s="127">
        <f>'Lista de precios'!E24</f>
        <v>5242.5</v>
      </c>
      <c r="J61" s="137">
        <f t="shared" si="4"/>
        <v>0</v>
      </c>
      <c r="K61" s="391"/>
      <c r="L61" s="127">
        <f>'Lista de precios'!E24</f>
        <v>5242.5</v>
      </c>
      <c r="M61" s="128">
        <f t="shared" si="5"/>
        <v>0</v>
      </c>
      <c r="N61" s="391"/>
      <c r="O61" s="127">
        <f>'Lista de precios'!G24</f>
        <v>0</v>
      </c>
      <c r="P61" s="137">
        <f t="shared" si="6"/>
        <v>0</v>
      </c>
      <c r="Q61" s="391"/>
      <c r="R61" s="127">
        <f>'Lista de precios'!G24</f>
        <v>0</v>
      </c>
      <c r="S61" s="128">
        <f t="shared" si="7"/>
        <v>0</v>
      </c>
      <c r="T61" s="391"/>
      <c r="U61" s="127">
        <f>'Lista de precios'!I24</f>
        <v>0</v>
      </c>
      <c r="V61" s="137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1"/>
      <c r="AA61" s="127">
        <f>'Lista de precios'!K24</f>
        <v>0</v>
      </c>
      <c r="AB61" s="137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precios'!M24</f>
        <v>0</v>
      </c>
      <c r="AH61" s="137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36</v>
      </c>
      <c r="B62" s="391"/>
      <c r="C62" s="127">
        <f>'Lista de precios'!C25</f>
        <v>1379.625</v>
      </c>
      <c r="D62" s="137">
        <f t="shared" si="2"/>
        <v>0</v>
      </c>
      <c r="E62" s="392"/>
      <c r="F62" s="127">
        <f>'Lista de precios'!C25</f>
        <v>1379.625</v>
      </c>
      <c r="G62" s="128">
        <f t="shared" si="3"/>
        <v>0</v>
      </c>
      <c r="H62" s="392"/>
      <c r="I62" s="127">
        <f>'Lista de precios'!E25</f>
        <v>1514.5</v>
      </c>
      <c r="J62" s="137">
        <f t="shared" si="4"/>
        <v>0</v>
      </c>
      <c r="K62" s="392">
        <v>1.0</v>
      </c>
      <c r="L62" s="127">
        <f>'Lista de precios'!E25</f>
        <v>1514.5</v>
      </c>
      <c r="M62" s="128">
        <f t="shared" si="5"/>
        <v>1514.5</v>
      </c>
      <c r="N62" s="392"/>
      <c r="O62" s="127">
        <f>'Lista de precios'!G25</f>
        <v>0</v>
      </c>
      <c r="P62" s="137">
        <f t="shared" si="6"/>
        <v>0</v>
      </c>
      <c r="Q62" s="392"/>
      <c r="R62" s="127">
        <f>'Lista de precios'!G25</f>
        <v>0</v>
      </c>
      <c r="S62" s="128">
        <f t="shared" si="7"/>
        <v>0</v>
      </c>
      <c r="T62" s="392"/>
      <c r="U62" s="127">
        <f>'Lista de precios'!I25</f>
        <v>0</v>
      </c>
      <c r="V62" s="137">
        <f t="shared" si="8"/>
        <v>0</v>
      </c>
      <c r="W62" s="392"/>
      <c r="X62" s="127">
        <f t="shared" si="9"/>
        <v>0</v>
      </c>
      <c r="Y62" s="128">
        <f t="shared" si="10"/>
        <v>0</v>
      </c>
      <c r="Z62" s="391"/>
      <c r="AA62" s="127">
        <f>'Lista de precios'!K25</f>
        <v>0</v>
      </c>
      <c r="AB62" s="137">
        <f t="shared" si="11"/>
        <v>0</v>
      </c>
      <c r="AC62" s="391"/>
      <c r="AD62" s="127">
        <f t="shared" si="12"/>
        <v>0</v>
      </c>
      <c r="AE62" s="128">
        <f t="shared" si="13"/>
        <v>0</v>
      </c>
      <c r="AF62" s="391"/>
      <c r="AG62" s="127">
        <f>'Lista de precios'!M25</f>
        <v>0</v>
      </c>
      <c r="AH62" s="137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37</v>
      </c>
      <c r="B63" s="391"/>
      <c r="C63" s="127">
        <f>'Lista de precios'!C26</f>
        <v>2568.225</v>
      </c>
      <c r="D63" s="128">
        <f t="shared" si="2"/>
        <v>0</v>
      </c>
      <c r="E63" s="391"/>
      <c r="F63" s="127">
        <f>'Lista de precios'!C26</f>
        <v>2568.225</v>
      </c>
      <c r="G63" s="128">
        <f t="shared" si="3"/>
        <v>0</v>
      </c>
      <c r="H63" s="391"/>
      <c r="I63" s="127">
        <f>'Lista de precios'!E26</f>
        <v>2819.3</v>
      </c>
      <c r="J63" s="128">
        <f t="shared" si="4"/>
        <v>0</v>
      </c>
      <c r="K63" s="391"/>
      <c r="L63" s="127">
        <f>'Lista de precios'!E26</f>
        <v>2819.3</v>
      </c>
      <c r="M63" s="128">
        <f t="shared" si="5"/>
        <v>0</v>
      </c>
      <c r="N63" s="391"/>
      <c r="O63" s="127">
        <f>'Lista de precios'!G26</f>
        <v>0</v>
      </c>
      <c r="P63" s="128">
        <f t="shared" si="6"/>
        <v>0</v>
      </c>
      <c r="Q63" s="391"/>
      <c r="R63" s="127">
        <f>'Lista de precios'!G26</f>
        <v>0</v>
      </c>
      <c r="S63" s="128">
        <f t="shared" si="7"/>
        <v>0</v>
      </c>
      <c r="T63" s="391"/>
      <c r="U63" s="127">
        <f>'Lista de precios'!I26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precios'!K26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precios'!M26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38</v>
      </c>
      <c r="B64" s="391"/>
      <c r="C64" s="127">
        <f>'Lista de precios'!C27</f>
        <v>51258.375</v>
      </c>
      <c r="D64" s="128">
        <f t="shared" si="2"/>
        <v>0</v>
      </c>
      <c r="E64" s="391"/>
      <c r="F64" s="127">
        <f>'Lista de precios'!C27</f>
        <v>51258.375</v>
      </c>
      <c r="G64" s="128">
        <f t="shared" si="3"/>
        <v>0</v>
      </c>
      <c r="H64" s="391"/>
      <c r="I64" s="127">
        <f>'Lista de precios'!E27</f>
        <v>56269.5</v>
      </c>
      <c r="J64" s="128">
        <f t="shared" si="4"/>
        <v>0</v>
      </c>
      <c r="K64" s="391"/>
      <c r="L64" s="127">
        <f>'Lista de precios'!E27</f>
        <v>56269.5</v>
      </c>
      <c r="M64" s="128">
        <f t="shared" si="5"/>
        <v>0</v>
      </c>
      <c r="N64" s="392"/>
      <c r="O64" s="127">
        <f>'Lista de precios'!G27</f>
        <v>0</v>
      </c>
      <c r="P64" s="128">
        <f t="shared" si="6"/>
        <v>0</v>
      </c>
      <c r="Q64" s="391"/>
      <c r="R64" s="127">
        <f>'Lista de precios'!G27</f>
        <v>0</v>
      </c>
      <c r="S64" s="128">
        <f t="shared" si="7"/>
        <v>0</v>
      </c>
      <c r="T64" s="391"/>
      <c r="U64" s="127">
        <f>'Lista de precios'!I27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precios'!K27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precios'!M27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390" t="s">
        <v>39</v>
      </c>
      <c r="B65" s="391"/>
      <c r="C65" s="127">
        <f>'Lista de precios'!C28</f>
        <v>700.425</v>
      </c>
      <c r="D65" s="128">
        <f t="shared" si="2"/>
        <v>0</v>
      </c>
      <c r="E65" s="392"/>
      <c r="F65" s="127">
        <f>'Lista de precios'!C28</f>
        <v>700.425</v>
      </c>
      <c r="G65" s="128">
        <f t="shared" si="3"/>
        <v>0</v>
      </c>
      <c r="H65" s="392"/>
      <c r="I65" s="127">
        <f>'Lista de precios'!E28</f>
        <v>768.9</v>
      </c>
      <c r="J65" s="128">
        <f t="shared" si="4"/>
        <v>0</v>
      </c>
      <c r="K65" s="392">
        <v>1.0</v>
      </c>
      <c r="L65" s="127">
        <f>'Lista de precios'!E28</f>
        <v>768.9</v>
      </c>
      <c r="M65" s="128">
        <f t="shared" si="5"/>
        <v>768.9</v>
      </c>
      <c r="N65" s="391"/>
      <c r="O65" s="127">
        <f>'Lista de precios'!G28</f>
        <v>0</v>
      </c>
      <c r="P65" s="128">
        <f t="shared" si="6"/>
        <v>0</v>
      </c>
      <c r="Q65" s="392"/>
      <c r="R65" s="127">
        <f>'Lista de precios'!G28</f>
        <v>0</v>
      </c>
      <c r="S65" s="128">
        <f t="shared" si="7"/>
        <v>0</v>
      </c>
      <c r="T65" s="391"/>
      <c r="U65" s="127">
        <f>'Lista de precios'!I28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precios'!K28</f>
        <v>0</v>
      </c>
      <c r="AB65" s="128">
        <f t="shared" si="11"/>
        <v>0</v>
      </c>
      <c r="AC65" s="391"/>
      <c r="AD65" s="127">
        <f t="shared" si="12"/>
        <v>0</v>
      </c>
      <c r="AE65" s="128">
        <f t="shared" si="13"/>
        <v>0</v>
      </c>
      <c r="AF65" s="391"/>
      <c r="AG65" s="127">
        <f>'Lista de precios'!M28</f>
        <v>0</v>
      </c>
      <c r="AH65" s="128">
        <f t="shared" si="14"/>
        <v>0</v>
      </c>
      <c r="AI65" s="391"/>
      <c r="AJ65" s="127">
        <f t="shared" si="15"/>
        <v>0</v>
      </c>
      <c r="AK65" s="128">
        <f t="shared" si="16"/>
        <v>0</v>
      </c>
    </row>
    <row r="66" ht="15.75" customHeight="1">
      <c r="A66" s="390" t="s">
        <v>40</v>
      </c>
      <c r="B66" s="391"/>
      <c r="C66" s="127">
        <f>'Lista de precios'!C29</f>
        <v>26000.625</v>
      </c>
      <c r="D66" s="128">
        <f t="shared" si="2"/>
        <v>0</v>
      </c>
      <c r="E66" s="391"/>
      <c r="F66" s="127">
        <f>'Lista de precios'!C29</f>
        <v>26000.625</v>
      </c>
      <c r="G66" s="128">
        <f t="shared" si="3"/>
        <v>0</v>
      </c>
      <c r="H66" s="391"/>
      <c r="I66" s="127">
        <f>'Lista de precios'!E29</f>
        <v>17475</v>
      </c>
      <c r="J66" s="128">
        <f t="shared" si="4"/>
        <v>0</v>
      </c>
      <c r="K66" s="391"/>
      <c r="L66" s="127">
        <f>'Lista de precios'!E29</f>
        <v>17475</v>
      </c>
      <c r="M66" s="128">
        <f t="shared" si="5"/>
        <v>0</v>
      </c>
      <c r="N66" s="391"/>
      <c r="O66" s="127">
        <f>'Lista de precios'!G29</f>
        <v>0</v>
      </c>
      <c r="P66" s="128">
        <f t="shared" si="6"/>
        <v>0</v>
      </c>
      <c r="Q66" s="391"/>
      <c r="R66" s="127">
        <f>'Lista de precios'!G29</f>
        <v>0</v>
      </c>
      <c r="S66" s="128">
        <f t="shared" si="7"/>
        <v>0</v>
      </c>
      <c r="T66" s="391"/>
      <c r="U66" s="127">
        <f>'Lista de precios'!I29</f>
        <v>0</v>
      </c>
      <c r="V66" s="128">
        <f t="shared" si="8"/>
        <v>0</v>
      </c>
      <c r="W66" s="391"/>
      <c r="X66" s="127">
        <f t="shared" si="9"/>
        <v>0</v>
      </c>
      <c r="Y66" s="128">
        <f t="shared" si="10"/>
        <v>0</v>
      </c>
      <c r="Z66" s="391"/>
      <c r="AA66" s="127">
        <f>'Lista de precios'!K29</f>
        <v>0</v>
      </c>
      <c r="AB66" s="128">
        <f t="shared" si="11"/>
        <v>0</v>
      </c>
      <c r="AC66" s="391"/>
      <c r="AD66" s="127">
        <f t="shared" si="12"/>
        <v>0</v>
      </c>
      <c r="AE66" s="128">
        <f t="shared" si="13"/>
        <v>0</v>
      </c>
      <c r="AF66" s="391"/>
      <c r="AG66" s="127">
        <f>'Lista de precios'!M29</f>
        <v>0</v>
      </c>
      <c r="AH66" s="128">
        <f t="shared" si="14"/>
        <v>0</v>
      </c>
      <c r="AI66" s="391"/>
      <c r="AJ66" s="127">
        <f t="shared" si="15"/>
        <v>0</v>
      </c>
      <c r="AK66" s="128">
        <f t="shared" si="16"/>
        <v>0</v>
      </c>
    </row>
    <row r="67" ht="15.75" customHeight="1">
      <c r="A67" s="414" t="s">
        <v>41</v>
      </c>
      <c r="B67" s="391"/>
      <c r="C67" s="127">
        <f>'Lista de precios'!C30</f>
        <v>711.0375</v>
      </c>
      <c r="D67" s="128"/>
      <c r="E67" s="391"/>
      <c r="F67" s="127">
        <f>'Lista de precios'!C30</f>
        <v>711.0375</v>
      </c>
      <c r="G67" s="128"/>
      <c r="H67" s="391"/>
      <c r="I67" s="127">
        <f>'Lista de precios'!E30</f>
        <v>780.55</v>
      </c>
      <c r="J67" s="128">
        <f t="shared" si="4"/>
        <v>0</v>
      </c>
      <c r="K67" s="392">
        <v>1.0</v>
      </c>
      <c r="L67" s="127">
        <f>'Lista de precios'!E30</f>
        <v>780.55</v>
      </c>
      <c r="M67" s="128">
        <f t="shared" si="5"/>
        <v>780.55</v>
      </c>
      <c r="N67" s="391"/>
      <c r="O67" s="127"/>
      <c r="P67" s="128"/>
      <c r="Q67" s="391"/>
      <c r="R67" s="127"/>
      <c r="S67" s="128"/>
      <c r="T67" s="391"/>
      <c r="U67" s="127">
        <f>'Lista de precios'!I30</f>
        <v>0</v>
      </c>
      <c r="V67" s="128">
        <f t="shared" si="8"/>
        <v>0</v>
      </c>
      <c r="W67" s="391"/>
      <c r="X67" s="127">
        <f t="shared" si="9"/>
        <v>0</v>
      </c>
      <c r="Y67" s="128">
        <f t="shared" si="10"/>
        <v>0</v>
      </c>
      <c r="Z67" s="391"/>
      <c r="AA67" s="127">
        <f>'Lista de precios'!K30</f>
        <v>0</v>
      </c>
      <c r="AB67" s="128">
        <f t="shared" si="11"/>
        <v>0</v>
      </c>
      <c r="AC67" s="391"/>
      <c r="AD67" s="127">
        <f t="shared" si="12"/>
        <v>0</v>
      </c>
      <c r="AE67" s="128">
        <f t="shared" si="13"/>
        <v>0</v>
      </c>
      <c r="AF67" s="391"/>
      <c r="AG67" s="127">
        <f>'Lista de precios'!M30</f>
        <v>0</v>
      </c>
      <c r="AH67" s="128">
        <f t="shared" si="14"/>
        <v>0</v>
      </c>
      <c r="AI67" s="391"/>
      <c r="AJ67" s="127">
        <f t="shared" si="15"/>
        <v>0</v>
      </c>
      <c r="AK67" s="128">
        <f t="shared" si="16"/>
        <v>0</v>
      </c>
    </row>
    <row r="68" ht="15.75" customHeight="1">
      <c r="A68" s="415" t="s">
        <v>42</v>
      </c>
      <c r="B68" s="393"/>
      <c r="C68" s="127">
        <f>'Lista de precios'!C31</f>
        <v>849</v>
      </c>
      <c r="D68" s="144"/>
      <c r="E68" s="393"/>
      <c r="F68" s="127">
        <f>'Lista de precios'!C31</f>
        <v>849</v>
      </c>
      <c r="G68" s="144"/>
      <c r="H68" s="393"/>
      <c r="I68" s="127">
        <f>'Lista de precios'!E31</f>
        <v>932</v>
      </c>
      <c r="J68" s="128">
        <f t="shared" si="4"/>
        <v>0</v>
      </c>
      <c r="K68" s="393"/>
      <c r="L68" s="127">
        <f>'Lista de precios'!E31</f>
        <v>932</v>
      </c>
      <c r="M68" s="128">
        <f t="shared" si="5"/>
        <v>0</v>
      </c>
      <c r="N68" s="393"/>
      <c r="O68" s="143"/>
      <c r="P68" s="144"/>
      <c r="Q68" s="393"/>
      <c r="R68" s="143"/>
      <c r="S68" s="144"/>
      <c r="T68" s="393"/>
      <c r="U68" s="143"/>
      <c r="V68" s="144"/>
      <c r="W68" s="393"/>
      <c r="X68" s="143"/>
      <c r="Y68" s="144"/>
      <c r="Z68" s="393"/>
      <c r="AA68" s="143"/>
      <c r="AB68" s="144"/>
      <c r="AC68" s="393"/>
      <c r="AD68" s="143"/>
      <c r="AE68" s="144"/>
      <c r="AF68" s="393"/>
      <c r="AG68" s="143"/>
      <c r="AH68" s="144"/>
      <c r="AI68" s="393"/>
      <c r="AJ68" s="143"/>
      <c r="AK68" s="144"/>
    </row>
    <row r="69" ht="15.75" customHeight="1">
      <c r="A69" s="419" t="s">
        <v>43</v>
      </c>
      <c r="B69" s="393"/>
      <c r="C69" s="127">
        <f>'Lista de precios'!C32</f>
        <v>530.625</v>
      </c>
      <c r="D69" s="144"/>
      <c r="E69" s="393"/>
      <c r="F69" s="127">
        <f>'Lista de precios'!C32</f>
        <v>530.625</v>
      </c>
      <c r="G69" s="144"/>
      <c r="H69" s="393"/>
      <c r="I69" s="127">
        <f>'Lista de precios'!E32</f>
        <v>582.5</v>
      </c>
      <c r="J69" s="128">
        <f t="shared" si="4"/>
        <v>0</v>
      </c>
      <c r="K69" s="393"/>
      <c r="L69" s="127">
        <f>'Lista de precios'!E32</f>
        <v>582.5</v>
      </c>
      <c r="M69" s="128">
        <f t="shared" si="5"/>
        <v>0</v>
      </c>
      <c r="N69" s="393"/>
      <c r="O69" s="143"/>
      <c r="P69" s="144"/>
      <c r="Q69" s="393"/>
      <c r="R69" s="143"/>
      <c r="S69" s="144"/>
      <c r="T69" s="393"/>
      <c r="U69" s="143"/>
      <c r="V69" s="144"/>
      <c r="W69" s="393"/>
      <c r="X69" s="143"/>
      <c r="Y69" s="144"/>
      <c r="Z69" s="393"/>
      <c r="AA69" s="143"/>
      <c r="AB69" s="144"/>
      <c r="AC69" s="393"/>
      <c r="AD69" s="143"/>
      <c r="AE69" s="144"/>
      <c r="AF69" s="393"/>
      <c r="AG69" s="143"/>
      <c r="AH69" s="144"/>
      <c r="AI69" s="393"/>
      <c r="AJ69" s="143"/>
      <c r="AK69" s="144"/>
    </row>
    <row r="70" ht="15.75" customHeight="1">
      <c r="A70" s="415" t="s">
        <v>44</v>
      </c>
      <c r="B70" s="393"/>
      <c r="C70" s="127">
        <f>'Lista de precios'!C33</f>
        <v>1061.25</v>
      </c>
      <c r="D70" s="144"/>
      <c r="E70" s="393"/>
      <c r="F70" s="127">
        <f>'Lista de precios'!C33</f>
        <v>1061.25</v>
      </c>
      <c r="G70" s="144"/>
      <c r="H70" s="393"/>
      <c r="I70" s="127">
        <f>'Lista de precios'!E33</f>
        <v>1165</v>
      </c>
      <c r="J70" s="128">
        <f t="shared" si="4"/>
        <v>0</v>
      </c>
      <c r="K70" s="393"/>
      <c r="L70" s="127">
        <f>'Lista de precios'!E33</f>
        <v>1165</v>
      </c>
      <c r="M70" s="128">
        <f t="shared" si="5"/>
        <v>0</v>
      </c>
      <c r="N70" s="393"/>
      <c r="O70" s="143"/>
      <c r="P70" s="144"/>
      <c r="Q70" s="393"/>
      <c r="R70" s="143"/>
      <c r="S70" s="144"/>
      <c r="T70" s="393"/>
      <c r="U70" s="143"/>
      <c r="V70" s="144"/>
      <c r="W70" s="393"/>
      <c r="X70" s="143"/>
      <c r="Y70" s="144"/>
      <c r="Z70" s="393"/>
      <c r="AA70" s="143"/>
      <c r="AB70" s="144"/>
      <c r="AC70" s="393"/>
      <c r="AD70" s="143"/>
      <c r="AE70" s="144"/>
      <c r="AF70" s="393"/>
      <c r="AG70" s="143"/>
      <c r="AH70" s="144"/>
      <c r="AI70" s="393"/>
      <c r="AJ70" s="143"/>
      <c r="AK70" s="144"/>
    </row>
    <row r="71" ht="15.75" customHeight="1">
      <c r="A71" s="453" t="s">
        <v>179</v>
      </c>
      <c r="B71" s="393"/>
      <c r="C71" s="143"/>
      <c r="D71" s="144"/>
      <c r="E71" s="393"/>
      <c r="F71" s="143"/>
      <c r="G71" s="144"/>
      <c r="H71" s="393"/>
      <c r="I71" s="127">
        <f>'Lista de precios'!E34</f>
        <v>3926.05</v>
      </c>
      <c r="J71" s="128">
        <f t="shared" si="4"/>
        <v>0</v>
      </c>
      <c r="K71" s="393"/>
      <c r="L71" s="127">
        <f>'Lista de precios'!E34</f>
        <v>3926.05</v>
      </c>
      <c r="M71" s="128">
        <f t="shared" si="5"/>
        <v>0</v>
      </c>
      <c r="N71" s="393"/>
      <c r="O71" s="143"/>
      <c r="P71" s="144"/>
      <c r="Q71" s="393"/>
      <c r="R71" s="143"/>
      <c r="S71" s="144"/>
      <c r="T71" s="393"/>
      <c r="U71" s="143"/>
      <c r="V71" s="144"/>
      <c r="W71" s="393"/>
      <c r="X71" s="143"/>
      <c r="Y71" s="144"/>
      <c r="Z71" s="393"/>
      <c r="AA71" s="143"/>
      <c r="AB71" s="144"/>
      <c r="AC71" s="393"/>
      <c r="AD71" s="143"/>
      <c r="AE71" s="144"/>
      <c r="AF71" s="393"/>
      <c r="AG71" s="143"/>
      <c r="AH71" s="144"/>
      <c r="AI71" s="393"/>
      <c r="AJ71" s="143"/>
      <c r="AK71" s="144"/>
    </row>
    <row r="72" ht="15.75" customHeight="1">
      <c r="A72" s="396" t="s">
        <v>127</v>
      </c>
      <c r="B72" s="393"/>
      <c r="C72" s="397"/>
      <c r="D72" s="319">
        <f>SUM(D44:D67)</f>
        <v>0</v>
      </c>
      <c r="E72" s="398"/>
      <c r="F72" s="399"/>
      <c r="G72" s="320">
        <f>SUM(G44:G67)</f>
        <v>0</v>
      </c>
      <c r="H72" s="393"/>
      <c r="I72" s="397"/>
      <c r="J72" s="319">
        <f>SUM(J44:J71)</f>
        <v>1048.5</v>
      </c>
      <c r="K72" s="398"/>
      <c r="L72" s="399"/>
      <c r="M72" s="320">
        <f>SUM(M44:M71)</f>
        <v>35217.95</v>
      </c>
      <c r="N72" s="393"/>
      <c r="O72" s="397"/>
      <c r="P72" s="319">
        <f>SUM(P44:P67)</f>
        <v>0</v>
      </c>
      <c r="Q72" s="398"/>
      <c r="R72" s="399"/>
      <c r="S72" s="320">
        <f>SUM(S44:S67)</f>
        <v>0</v>
      </c>
      <c r="T72" s="393"/>
      <c r="U72" s="397"/>
      <c r="V72" s="319">
        <f>SUM(V44:V67)</f>
        <v>0</v>
      </c>
      <c r="W72" s="398"/>
      <c r="X72" s="399"/>
      <c r="Y72" s="320">
        <f>SUM(Y44:Y67)</f>
        <v>0</v>
      </c>
      <c r="Z72" s="393"/>
      <c r="AA72" s="397"/>
      <c r="AB72" s="319">
        <f>SUM(AB44:AB67)</f>
        <v>0</v>
      </c>
      <c r="AC72" s="398"/>
      <c r="AD72" s="399"/>
      <c r="AE72" s="320">
        <f>SUM(AE44:AE67)</f>
        <v>0</v>
      </c>
      <c r="AF72" s="393"/>
      <c r="AG72" s="397"/>
      <c r="AH72" s="319">
        <f>SUM(AH44:AH67)</f>
        <v>0</v>
      </c>
      <c r="AI72" s="398"/>
      <c r="AJ72" s="399"/>
      <c r="AK72" s="320">
        <f>SUM(AK44:AK67)</f>
        <v>0</v>
      </c>
    </row>
    <row r="73" ht="15.75" customHeight="1">
      <c r="A73" s="400" t="s">
        <v>128</v>
      </c>
      <c r="B73" s="325">
        <f>D72+G72</f>
        <v>0</v>
      </c>
      <c r="C73" s="183"/>
      <c r="D73" s="183"/>
      <c r="E73" s="183"/>
      <c r="F73" s="183"/>
      <c r="G73" s="15"/>
      <c r="H73" s="325">
        <f>J72+M72</f>
        <v>36266.45</v>
      </c>
      <c r="I73" s="183"/>
      <c r="J73" s="183"/>
      <c r="K73" s="183"/>
      <c r="L73" s="183"/>
      <c r="M73" s="15"/>
      <c r="N73" s="325">
        <f>P72+S72</f>
        <v>0</v>
      </c>
      <c r="O73" s="183"/>
      <c r="P73" s="183"/>
      <c r="Q73" s="183"/>
      <c r="R73" s="183"/>
      <c r="S73" s="15"/>
      <c r="T73" s="325">
        <f>V72+Y72</f>
        <v>0</v>
      </c>
      <c r="U73" s="183"/>
      <c r="V73" s="183"/>
      <c r="W73" s="183"/>
      <c r="X73" s="183"/>
      <c r="Y73" s="15"/>
      <c r="Z73" s="325">
        <f>AB72+AE72</f>
        <v>0</v>
      </c>
      <c r="AA73" s="183"/>
      <c r="AB73" s="183"/>
      <c r="AC73" s="183"/>
      <c r="AD73" s="183"/>
      <c r="AE73" s="15"/>
      <c r="AF73" s="325">
        <f>AH72+AK72</f>
        <v>0</v>
      </c>
      <c r="AG73" s="183"/>
      <c r="AH73" s="183"/>
      <c r="AI73" s="183"/>
      <c r="AJ73" s="183"/>
      <c r="AK73" s="15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8.0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8.0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</sheetData>
  <mergeCells count="53"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H6:H7"/>
    <mergeCell ref="I6:I7"/>
    <mergeCell ref="J6:J7"/>
    <mergeCell ref="K6:K7"/>
    <mergeCell ref="L6:L7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W41:Y41"/>
    <mergeCell ref="Z41:AB41"/>
    <mergeCell ref="AC41:AE41"/>
    <mergeCell ref="AF41:AH41"/>
    <mergeCell ref="AI41:AK41"/>
    <mergeCell ref="B41:D41"/>
    <mergeCell ref="E41:G41"/>
    <mergeCell ref="H41:J41"/>
    <mergeCell ref="K41:M41"/>
    <mergeCell ref="N41:P41"/>
    <mergeCell ref="Q41:S41"/>
    <mergeCell ref="T41:V41"/>
    <mergeCell ref="B73:G73"/>
    <mergeCell ref="H73:M73"/>
    <mergeCell ref="N73:S73"/>
    <mergeCell ref="T73:Y73"/>
    <mergeCell ref="Z73:AE73"/>
    <mergeCell ref="AF73:AK73"/>
  </mergeCells>
  <conditionalFormatting sqref="A10:A11">
    <cfRule type="cellIs" dxfId="1" priority="1" operator="lessThan">
      <formula>0</formula>
    </cfRule>
  </conditionalFormatting>
  <conditionalFormatting sqref="A1:AK1020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4" width="13.71"/>
    <col customWidth="1" min="5" max="6" width="11.57"/>
    <col customWidth="1" min="7" max="7" width="13.71"/>
    <col customWidth="1" min="8" max="26" width="10.71"/>
  </cols>
  <sheetData>
    <row r="1">
      <c r="A1" s="94" t="s">
        <v>210</v>
      </c>
      <c r="B1" s="95"/>
      <c r="C1" s="95"/>
    </row>
    <row r="2">
      <c r="A2" s="96"/>
    </row>
    <row r="4">
      <c r="A4" s="426" t="s">
        <v>144</v>
      </c>
      <c r="B4" s="427" t="s">
        <v>10</v>
      </c>
      <c r="C4" s="183"/>
      <c r="D4" s="15"/>
    </row>
    <row r="5">
      <c r="A5" s="429"/>
      <c r="B5" s="257" t="s">
        <v>145</v>
      </c>
      <c r="C5" s="257" t="s">
        <v>146</v>
      </c>
      <c r="D5" s="257" t="s">
        <v>147</v>
      </c>
    </row>
    <row r="6">
      <c r="A6" s="261"/>
      <c r="B6" s="261"/>
      <c r="C6" s="261"/>
      <c r="D6" s="261"/>
    </row>
    <row r="7">
      <c r="A7" s="430" t="s">
        <v>181</v>
      </c>
      <c r="B7" s="284"/>
      <c r="C7" s="265"/>
      <c r="D7" s="284"/>
    </row>
    <row r="8">
      <c r="A8" s="432" t="s">
        <v>145</v>
      </c>
      <c r="B8" s="284">
        <f>C28</f>
        <v>30700</v>
      </c>
      <c r="C8" s="271"/>
      <c r="D8" s="284"/>
    </row>
    <row r="9">
      <c r="A9" s="430" t="s">
        <v>183</v>
      </c>
      <c r="B9" s="284"/>
      <c r="C9" s="281" t="str">
        <f>B64</f>
        <v/>
      </c>
      <c r="D9" s="284"/>
    </row>
    <row r="10">
      <c r="A10" s="282" t="s">
        <v>184</v>
      </c>
      <c r="B10" s="284"/>
      <c r="C10" s="364">
        <v>0.0</v>
      </c>
      <c r="D10" s="284"/>
    </row>
    <row r="11">
      <c r="A11" s="430" t="s">
        <v>185</v>
      </c>
      <c r="B11" s="284"/>
      <c r="C11" s="265"/>
      <c r="D11" s="504">
        <f>D7+B8-C9-C10</f>
        <v>30700</v>
      </c>
    </row>
    <row r="12">
      <c r="A12" s="430" t="s">
        <v>157</v>
      </c>
      <c r="B12" s="148"/>
      <c r="C12" s="148"/>
      <c r="D12" s="505">
        <f>D11/'Lista de precios'!C4</f>
        <v>28.92815077</v>
      </c>
    </row>
    <row r="14" ht="26.25" customHeight="1">
      <c r="A14" s="291" t="s">
        <v>158</v>
      </c>
      <c r="B14" s="292"/>
      <c r="C14" s="293"/>
      <c r="D14" s="98"/>
      <c r="E14" s="98"/>
      <c r="F14" s="98"/>
    </row>
    <row r="15" ht="27.75" customHeight="1">
      <c r="A15" s="294" t="s">
        <v>159</v>
      </c>
      <c r="B15" s="294" t="s">
        <v>160</v>
      </c>
      <c r="C15" s="295" t="s">
        <v>161</v>
      </c>
      <c r="D15" s="296" t="s">
        <v>162</v>
      </c>
      <c r="E15" s="296" t="s">
        <v>163</v>
      </c>
      <c r="F15" s="296" t="s">
        <v>164</v>
      </c>
      <c r="G15" s="296" t="s">
        <v>165</v>
      </c>
      <c r="H15" s="296" t="s">
        <v>166</v>
      </c>
      <c r="I15" s="296" t="s">
        <v>167</v>
      </c>
      <c r="J15" s="296" t="s">
        <v>168</v>
      </c>
      <c r="K15" s="296" t="s">
        <v>169</v>
      </c>
      <c r="L15" s="296" t="s">
        <v>170</v>
      </c>
      <c r="M15" s="296" t="s">
        <v>171</v>
      </c>
      <c r="N15" s="296" t="s">
        <v>172</v>
      </c>
    </row>
    <row r="16">
      <c r="A16" s="151" t="s">
        <v>211</v>
      </c>
      <c r="B16" s="148"/>
      <c r="C16" s="46">
        <v>30700.0</v>
      </c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</row>
    <row r="17">
      <c r="A17" s="148"/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</row>
    <row r="18">
      <c r="A18" s="148"/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</row>
    <row r="19">
      <c r="A19" s="148"/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</row>
    <row r="20">
      <c r="A20" s="148"/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</row>
    <row r="21">
      <c r="A21" s="148"/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</row>
    <row r="22">
      <c r="A22" s="148"/>
      <c r="B22" s="148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</row>
    <row r="23">
      <c r="A23" s="148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</row>
    <row r="24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</row>
    <row r="25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</row>
    <row r="26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</row>
    <row r="27">
      <c r="A27" s="298" t="s">
        <v>177</v>
      </c>
      <c r="B27" s="15"/>
      <c r="C27" s="299">
        <f t="shared" ref="C27:N27" si="1">SUM(C16:C26)</f>
        <v>30700</v>
      </c>
      <c r="D27" s="299">
        <f t="shared" si="1"/>
        <v>0</v>
      </c>
      <c r="E27" s="299">
        <f t="shared" si="1"/>
        <v>0</v>
      </c>
      <c r="F27" s="299">
        <f t="shared" si="1"/>
        <v>0</v>
      </c>
      <c r="G27" s="299">
        <f t="shared" si="1"/>
        <v>0</v>
      </c>
      <c r="H27" s="299">
        <f t="shared" si="1"/>
        <v>0</v>
      </c>
      <c r="I27" s="299">
        <f t="shared" si="1"/>
        <v>0</v>
      </c>
      <c r="J27" s="299">
        <f t="shared" si="1"/>
        <v>0</v>
      </c>
      <c r="K27" s="299">
        <f t="shared" si="1"/>
        <v>0</v>
      </c>
      <c r="L27" s="299">
        <f t="shared" si="1"/>
        <v>0</v>
      </c>
      <c r="M27" s="299">
        <f t="shared" si="1"/>
        <v>0</v>
      </c>
      <c r="N27" s="299">
        <f t="shared" si="1"/>
        <v>0</v>
      </c>
    </row>
    <row r="28">
      <c r="A28" s="300" t="s">
        <v>178</v>
      </c>
      <c r="B28" s="15"/>
      <c r="C28" s="300">
        <f>C27+D27</f>
        <v>30700</v>
      </c>
      <c r="D28" s="15"/>
      <c r="E28" s="300">
        <f>E27+F27</f>
        <v>0</v>
      </c>
      <c r="F28" s="15"/>
      <c r="G28" s="300">
        <f>G27+H27</f>
        <v>0</v>
      </c>
      <c r="H28" s="15"/>
      <c r="I28" s="300">
        <f>I27+J27</f>
        <v>0</v>
      </c>
      <c r="J28" s="15"/>
      <c r="K28" s="300">
        <f>K27+L27</f>
        <v>0</v>
      </c>
      <c r="L28" s="15"/>
      <c r="M28" s="300">
        <f>M27+N27</f>
        <v>0</v>
      </c>
      <c r="N28" s="15"/>
    </row>
    <row r="30" ht="15.75" customHeight="1"/>
    <row r="31" ht="15.75" customHeight="1">
      <c r="A31" s="97" t="s">
        <v>97</v>
      </c>
      <c r="D31" s="98"/>
    </row>
    <row r="32" ht="15.75" customHeight="1">
      <c r="A32" s="99"/>
      <c r="B32" s="301" t="s">
        <v>212</v>
      </c>
      <c r="C32" s="101"/>
      <c r="D32" s="102"/>
      <c r="E32" s="301" t="s">
        <v>213</v>
      </c>
      <c r="F32" s="101"/>
      <c r="G32" s="102"/>
      <c r="H32" s="506"/>
      <c r="I32" s="183"/>
      <c r="J32" s="15"/>
      <c r="K32" s="506"/>
      <c r="L32" s="183"/>
      <c r="M32" s="15"/>
    </row>
    <row r="33" ht="26.25" customHeight="1">
      <c r="A33" s="109" t="s">
        <v>110</v>
      </c>
      <c r="B33" s="349" t="s">
        <v>188</v>
      </c>
      <c r="C33" s="350" t="s">
        <v>189</v>
      </c>
      <c r="D33" s="351" t="s">
        <v>190</v>
      </c>
      <c r="E33" s="349" t="s">
        <v>188</v>
      </c>
      <c r="F33" s="350" t="s">
        <v>189</v>
      </c>
      <c r="G33" s="351" t="s">
        <v>190</v>
      </c>
      <c r="H33" s="507" t="s">
        <v>214</v>
      </c>
      <c r="I33" s="507" t="s">
        <v>215</v>
      </c>
      <c r="J33" s="507" t="s">
        <v>190</v>
      </c>
      <c r="K33" s="507"/>
      <c r="L33" s="507"/>
      <c r="M33" s="507"/>
    </row>
    <row r="34" ht="15.75" customHeight="1">
      <c r="A34" s="109"/>
      <c r="B34" s="116"/>
      <c r="C34" s="117"/>
      <c r="D34" s="118"/>
      <c r="E34" s="119"/>
      <c r="F34" s="120"/>
      <c r="G34" s="121"/>
      <c r="H34" s="90"/>
      <c r="I34" s="90"/>
      <c r="J34" s="90"/>
      <c r="K34" s="90"/>
      <c r="L34" s="90"/>
      <c r="M34" s="90"/>
    </row>
    <row r="35" ht="15.75" customHeight="1">
      <c r="A35" s="125" t="s">
        <v>18</v>
      </c>
      <c r="B35" s="126"/>
      <c r="C35" s="127">
        <f>'Lista de precios'!E7</f>
        <v>1223.25</v>
      </c>
      <c r="D35" s="128">
        <f t="shared" ref="D35:D61" si="2">B35*C35</f>
        <v>0</v>
      </c>
      <c r="E35" s="126"/>
      <c r="F35" s="127">
        <f>'Lista de precios'!E7</f>
        <v>1223.25</v>
      </c>
      <c r="G35" s="128">
        <f t="shared" ref="G35:G62" si="3">F35*E35</f>
        <v>0</v>
      </c>
      <c r="H35" s="90"/>
      <c r="I35" s="90"/>
      <c r="J35" s="90">
        <f t="shared" ref="J35:J57" si="4">I35*H35</f>
        <v>0</v>
      </c>
      <c r="K35" s="90"/>
      <c r="L35" s="90"/>
      <c r="M35" s="90"/>
    </row>
    <row r="36" ht="15.75" customHeight="1">
      <c r="A36" s="125" t="s">
        <v>19</v>
      </c>
      <c r="B36" s="129"/>
      <c r="C36" s="127">
        <f>'Lista de precios'!E8</f>
        <v>1351.4</v>
      </c>
      <c r="D36" s="128">
        <f t="shared" si="2"/>
        <v>0</v>
      </c>
      <c r="E36" s="126"/>
      <c r="F36" s="127">
        <f>'Lista de precios'!E8</f>
        <v>1351.4</v>
      </c>
      <c r="G36" s="128">
        <f t="shared" si="3"/>
        <v>0</v>
      </c>
      <c r="H36" s="90"/>
      <c r="I36" s="90"/>
      <c r="J36" s="90">
        <f t="shared" si="4"/>
        <v>0</v>
      </c>
      <c r="K36" s="90"/>
      <c r="L36" s="90"/>
      <c r="M36" s="90"/>
    </row>
    <row r="37" ht="15.75" customHeight="1">
      <c r="A37" s="125" t="s">
        <v>20</v>
      </c>
      <c r="B37" s="126"/>
      <c r="C37" s="127">
        <f>'Lista de precios'!E9</f>
        <v>1398</v>
      </c>
      <c r="D37" s="128">
        <f t="shared" si="2"/>
        <v>0</v>
      </c>
      <c r="E37" s="126"/>
      <c r="F37" s="127">
        <f>'Lista de precios'!E9</f>
        <v>1398</v>
      </c>
      <c r="G37" s="128">
        <f t="shared" si="3"/>
        <v>0</v>
      </c>
      <c r="H37" s="90"/>
      <c r="I37" s="90"/>
      <c r="J37" s="90">
        <f t="shared" si="4"/>
        <v>0</v>
      </c>
      <c r="K37" s="90"/>
      <c r="L37" s="90"/>
      <c r="M37" s="90"/>
    </row>
    <row r="38" ht="15.75" customHeight="1">
      <c r="A38" s="125" t="s">
        <v>21</v>
      </c>
      <c r="B38" s="126"/>
      <c r="C38" s="127">
        <f>'Lista de precios'!E10</f>
        <v>5242.5</v>
      </c>
      <c r="D38" s="128">
        <f t="shared" si="2"/>
        <v>0</v>
      </c>
      <c r="E38" s="126"/>
      <c r="F38" s="127">
        <f>'Lista de precios'!E10</f>
        <v>5242.5</v>
      </c>
      <c r="G38" s="128">
        <f t="shared" si="3"/>
        <v>0</v>
      </c>
      <c r="H38" s="90"/>
      <c r="I38" s="90"/>
      <c r="J38" s="90">
        <f t="shared" si="4"/>
        <v>0</v>
      </c>
      <c r="K38" s="90"/>
      <c r="L38" s="90"/>
      <c r="M38" s="90"/>
    </row>
    <row r="39" ht="15.75" customHeight="1">
      <c r="A39" s="125" t="s">
        <v>22</v>
      </c>
      <c r="B39" s="126"/>
      <c r="C39" s="127">
        <f>'Lista de precios'!E11</f>
        <v>5242.5</v>
      </c>
      <c r="D39" s="137">
        <f t="shared" si="2"/>
        <v>0</v>
      </c>
      <c r="E39" s="139"/>
      <c r="F39" s="127">
        <f>'Lista de precios'!E11</f>
        <v>5242.5</v>
      </c>
      <c r="G39" s="128">
        <f t="shared" si="3"/>
        <v>0</v>
      </c>
      <c r="H39" s="90"/>
      <c r="I39" s="90"/>
      <c r="J39" s="90">
        <f t="shared" si="4"/>
        <v>0</v>
      </c>
      <c r="K39" s="90"/>
      <c r="L39" s="90"/>
      <c r="M39" s="90"/>
    </row>
    <row r="40" ht="15.75" customHeight="1">
      <c r="A40" s="125" t="s">
        <v>23</v>
      </c>
      <c r="B40" s="126"/>
      <c r="C40" s="127">
        <f>'Lista de precios'!E12</f>
        <v>5475.5</v>
      </c>
      <c r="D40" s="137">
        <f t="shared" si="2"/>
        <v>0</v>
      </c>
      <c r="E40" s="139"/>
      <c r="F40" s="127">
        <f>'Lista de precios'!E12</f>
        <v>5475.5</v>
      </c>
      <c r="G40" s="128">
        <f t="shared" si="3"/>
        <v>0</v>
      </c>
      <c r="H40" s="90"/>
      <c r="I40" s="90"/>
      <c r="J40" s="90">
        <f t="shared" si="4"/>
        <v>0</v>
      </c>
      <c r="K40" s="90"/>
      <c r="L40" s="90"/>
      <c r="M40" s="90"/>
    </row>
    <row r="41" ht="15.75" customHeight="1">
      <c r="A41" s="125" t="s">
        <v>24</v>
      </c>
      <c r="B41" s="129">
        <v>13.0</v>
      </c>
      <c r="C41" s="127">
        <f>'Lista de precios'!E13</f>
        <v>524.25</v>
      </c>
      <c r="D41" s="137">
        <f t="shared" si="2"/>
        <v>6815.25</v>
      </c>
      <c r="E41" s="139"/>
      <c r="F41" s="127">
        <f>'Lista de precios'!E13</f>
        <v>524.25</v>
      </c>
      <c r="G41" s="128">
        <f t="shared" si="3"/>
        <v>0</v>
      </c>
      <c r="H41" s="90"/>
      <c r="I41" s="90"/>
      <c r="J41" s="90">
        <f t="shared" si="4"/>
        <v>0</v>
      </c>
      <c r="K41" s="90"/>
      <c r="L41" s="90"/>
      <c r="M41" s="90"/>
    </row>
    <row r="42" ht="15.75" customHeight="1">
      <c r="A42" s="125" t="s">
        <v>25</v>
      </c>
      <c r="B42" s="129">
        <v>3.0</v>
      </c>
      <c r="C42" s="127">
        <f>'Lista de precios'!E14</f>
        <v>815.5</v>
      </c>
      <c r="D42" s="137">
        <f t="shared" si="2"/>
        <v>2446.5</v>
      </c>
      <c r="E42" s="138">
        <v>5.0</v>
      </c>
      <c r="F42" s="127">
        <f>'Lista de precios'!E14</f>
        <v>815.5</v>
      </c>
      <c r="G42" s="128">
        <f t="shared" si="3"/>
        <v>4077.5</v>
      </c>
      <c r="H42" s="90"/>
      <c r="I42" s="90"/>
      <c r="J42" s="90">
        <f t="shared" si="4"/>
        <v>0</v>
      </c>
      <c r="K42" s="90"/>
      <c r="L42" s="90"/>
      <c r="M42" s="90"/>
    </row>
    <row r="43" ht="15.75" customHeight="1">
      <c r="A43" s="125" t="s">
        <v>26</v>
      </c>
      <c r="B43" s="126"/>
      <c r="C43" s="127">
        <f>'Lista de precios'!E15</f>
        <v>2423.2</v>
      </c>
      <c r="D43" s="137">
        <f t="shared" si="2"/>
        <v>0</v>
      </c>
      <c r="E43" s="138">
        <v>1.0</v>
      </c>
      <c r="F43" s="127">
        <f>'Lista de precios'!E15</f>
        <v>2423.2</v>
      </c>
      <c r="G43" s="128">
        <f t="shared" si="3"/>
        <v>2423.2</v>
      </c>
      <c r="H43" s="90"/>
      <c r="I43" s="90"/>
      <c r="J43" s="90">
        <f t="shared" si="4"/>
        <v>0</v>
      </c>
      <c r="K43" s="90"/>
      <c r="L43" s="90"/>
      <c r="M43" s="90"/>
    </row>
    <row r="44" ht="15.75" customHeight="1">
      <c r="A44" s="125" t="s">
        <v>27</v>
      </c>
      <c r="B44" s="126"/>
      <c r="C44" s="127">
        <f>'Lista de precios'!E16</f>
        <v>5195.9</v>
      </c>
      <c r="D44" s="137">
        <f t="shared" si="2"/>
        <v>0</v>
      </c>
      <c r="E44" s="139"/>
      <c r="F44" s="127">
        <f>'Lista de precios'!E16</f>
        <v>5195.9</v>
      </c>
      <c r="G44" s="128">
        <f t="shared" si="3"/>
        <v>0</v>
      </c>
      <c r="H44" s="90"/>
      <c r="I44" s="90"/>
      <c r="J44" s="90">
        <f t="shared" si="4"/>
        <v>0</v>
      </c>
      <c r="K44" s="90"/>
      <c r="L44" s="90"/>
      <c r="M44" s="90"/>
    </row>
    <row r="45" ht="15.75" customHeight="1">
      <c r="A45" s="125" t="s">
        <v>28</v>
      </c>
      <c r="B45" s="129">
        <v>2.0</v>
      </c>
      <c r="C45" s="127">
        <f>'Lista de precios'!E17</f>
        <v>815.5</v>
      </c>
      <c r="D45" s="137">
        <f t="shared" si="2"/>
        <v>1631</v>
      </c>
      <c r="E45" s="139"/>
      <c r="F45" s="127">
        <f>'Lista de precios'!E17</f>
        <v>815.5</v>
      </c>
      <c r="G45" s="128">
        <f t="shared" si="3"/>
        <v>0</v>
      </c>
      <c r="H45" s="90"/>
      <c r="I45" s="90"/>
      <c r="J45" s="90">
        <f t="shared" si="4"/>
        <v>0</v>
      </c>
      <c r="K45" s="90"/>
      <c r="L45" s="90"/>
      <c r="M45" s="90"/>
    </row>
    <row r="46" ht="15.75" customHeight="1">
      <c r="A46" s="125" t="s">
        <v>29</v>
      </c>
      <c r="B46" s="126"/>
      <c r="C46" s="127">
        <f>'Lista de precios'!E18</f>
        <v>3611.5</v>
      </c>
      <c r="D46" s="137">
        <f t="shared" si="2"/>
        <v>0</v>
      </c>
      <c r="E46" s="139"/>
      <c r="F46" s="127">
        <f>'Lista de precios'!E18</f>
        <v>3611.5</v>
      </c>
      <c r="G46" s="128">
        <f t="shared" si="3"/>
        <v>0</v>
      </c>
      <c r="H46" s="90"/>
      <c r="I46" s="90"/>
      <c r="J46" s="90">
        <f t="shared" si="4"/>
        <v>0</v>
      </c>
      <c r="K46" s="90"/>
      <c r="L46" s="90"/>
      <c r="M46" s="90"/>
    </row>
    <row r="47" ht="15.75" customHeight="1">
      <c r="A47" s="125" t="s">
        <v>30</v>
      </c>
      <c r="B47" s="126"/>
      <c r="C47" s="127">
        <f>'Lista de precios'!E19</f>
        <v>582.5</v>
      </c>
      <c r="D47" s="137">
        <f t="shared" si="2"/>
        <v>0</v>
      </c>
      <c r="E47" s="139"/>
      <c r="F47" s="127">
        <f>'Lista de precios'!E19</f>
        <v>582.5</v>
      </c>
      <c r="G47" s="128">
        <f t="shared" si="3"/>
        <v>0</v>
      </c>
      <c r="H47" s="90"/>
      <c r="I47" s="90"/>
      <c r="J47" s="90">
        <f t="shared" si="4"/>
        <v>0</v>
      </c>
      <c r="K47" s="90"/>
      <c r="L47" s="90"/>
      <c r="M47" s="90"/>
    </row>
    <row r="48" ht="15.75" customHeight="1">
      <c r="A48" s="125" t="s">
        <v>31</v>
      </c>
      <c r="B48" s="129">
        <v>6.0</v>
      </c>
      <c r="C48" s="127">
        <f>'Lista de precios'!E20</f>
        <v>710.65</v>
      </c>
      <c r="D48" s="137">
        <f t="shared" si="2"/>
        <v>4263.9</v>
      </c>
      <c r="E48" s="138">
        <v>3.0</v>
      </c>
      <c r="F48" s="127">
        <f>'Lista de precios'!E20</f>
        <v>710.65</v>
      </c>
      <c r="G48" s="128">
        <f t="shared" si="3"/>
        <v>2131.95</v>
      </c>
      <c r="H48" s="90"/>
      <c r="I48" s="90"/>
      <c r="J48" s="90">
        <f t="shared" si="4"/>
        <v>0</v>
      </c>
      <c r="K48" s="90"/>
      <c r="L48" s="90"/>
      <c r="M48" s="90"/>
    </row>
    <row r="49" ht="15.75" customHeight="1">
      <c r="A49" s="125" t="s">
        <v>32</v>
      </c>
      <c r="B49" s="129">
        <v>1.0</v>
      </c>
      <c r="C49" s="127">
        <f>'Lista de precios'!E21</f>
        <v>5242.5</v>
      </c>
      <c r="D49" s="137">
        <f t="shared" si="2"/>
        <v>5242.5</v>
      </c>
      <c r="E49" s="138">
        <v>2.0</v>
      </c>
      <c r="F49" s="127">
        <f>'Lista de precios'!E21</f>
        <v>5242.5</v>
      </c>
      <c r="G49" s="128">
        <f t="shared" si="3"/>
        <v>10485</v>
      </c>
      <c r="H49" s="90"/>
      <c r="I49" s="90"/>
      <c r="J49" s="90">
        <f t="shared" si="4"/>
        <v>0</v>
      </c>
      <c r="K49" s="90"/>
      <c r="L49" s="90"/>
      <c r="M49" s="90"/>
    </row>
    <row r="50" ht="15.75" customHeight="1">
      <c r="A50" s="125" t="s">
        <v>33</v>
      </c>
      <c r="B50" s="129">
        <v>1.0</v>
      </c>
      <c r="C50" s="127">
        <f>'Lista de precios'!E22</f>
        <v>5242.5</v>
      </c>
      <c r="D50" s="137">
        <f t="shared" si="2"/>
        <v>5242.5</v>
      </c>
      <c r="E50" s="138">
        <v>4.0</v>
      </c>
      <c r="F50" s="127">
        <f>'Lista de precios'!E22</f>
        <v>5242.5</v>
      </c>
      <c r="G50" s="128">
        <f t="shared" si="3"/>
        <v>20970</v>
      </c>
      <c r="H50" s="90"/>
      <c r="I50" s="90"/>
      <c r="J50" s="90">
        <f t="shared" si="4"/>
        <v>0</v>
      </c>
      <c r="K50" s="90"/>
      <c r="L50" s="90"/>
      <c r="M50" s="90"/>
    </row>
    <row r="51" ht="15.75" customHeight="1">
      <c r="A51" s="125" t="s">
        <v>34</v>
      </c>
      <c r="B51" s="126"/>
      <c r="C51" s="127">
        <f>'Lista de precios'!E23</f>
        <v>5242.5</v>
      </c>
      <c r="D51" s="137">
        <f t="shared" si="2"/>
        <v>0</v>
      </c>
      <c r="E51" s="139"/>
      <c r="F51" s="127">
        <f>'Lista de precios'!E23</f>
        <v>5242.5</v>
      </c>
      <c r="G51" s="128">
        <f t="shared" si="3"/>
        <v>0</v>
      </c>
      <c r="H51" s="90"/>
      <c r="I51" s="90"/>
      <c r="J51" s="90">
        <f t="shared" si="4"/>
        <v>0</v>
      </c>
      <c r="K51" s="90"/>
      <c r="L51" s="90"/>
      <c r="M51" s="90"/>
    </row>
    <row r="52" ht="15.75" customHeight="1">
      <c r="A52" s="125" t="s">
        <v>35</v>
      </c>
      <c r="B52" s="126"/>
      <c r="C52" s="127">
        <f>'Lista de precios'!E24</f>
        <v>5242.5</v>
      </c>
      <c r="D52" s="137">
        <f t="shared" si="2"/>
        <v>0</v>
      </c>
      <c r="E52" s="139"/>
      <c r="F52" s="127">
        <f>'Lista de precios'!E24</f>
        <v>5242.5</v>
      </c>
      <c r="G52" s="128">
        <f t="shared" si="3"/>
        <v>0</v>
      </c>
      <c r="H52" s="90"/>
      <c r="I52" s="90"/>
      <c r="J52" s="90">
        <f t="shared" si="4"/>
        <v>0</v>
      </c>
      <c r="K52" s="90"/>
      <c r="L52" s="90"/>
      <c r="M52" s="90"/>
    </row>
    <row r="53" ht="15.75" customHeight="1">
      <c r="A53" s="125" t="s">
        <v>36</v>
      </c>
      <c r="B53" s="126"/>
      <c r="C53" s="127">
        <f>'Lista de precios'!E25</f>
        <v>1514.5</v>
      </c>
      <c r="D53" s="137">
        <f t="shared" si="2"/>
        <v>0</v>
      </c>
      <c r="E53" s="139"/>
      <c r="F53" s="127">
        <f>'Lista de precios'!E25</f>
        <v>1514.5</v>
      </c>
      <c r="G53" s="128">
        <f t="shared" si="3"/>
        <v>0</v>
      </c>
      <c r="H53" s="90"/>
      <c r="I53" s="90"/>
      <c r="J53" s="90">
        <f t="shared" si="4"/>
        <v>0</v>
      </c>
      <c r="K53" s="90"/>
      <c r="L53" s="90"/>
      <c r="M53" s="90"/>
    </row>
    <row r="54" ht="15.75" customHeight="1">
      <c r="A54" s="125" t="s">
        <v>37</v>
      </c>
      <c r="B54" s="126"/>
      <c r="C54" s="127">
        <f>'Lista de precios'!E26</f>
        <v>2819.3</v>
      </c>
      <c r="D54" s="128">
        <f t="shared" si="2"/>
        <v>0</v>
      </c>
      <c r="E54" s="126"/>
      <c r="F54" s="127">
        <f>'Lista de precios'!E26</f>
        <v>2819.3</v>
      </c>
      <c r="G54" s="128">
        <f t="shared" si="3"/>
        <v>0</v>
      </c>
      <c r="H54" s="90"/>
      <c r="I54" s="90"/>
      <c r="J54" s="90">
        <f t="shared" si="4"/>
        <v>0</v>
      </c>
      <c r="K54" s="90"/>
      <c r="L54" s="90"/>
      <c r="M54" s="90"/>
    </row>
    <row r="55" ht="15.75" customHeight="1">
      <c r="A55" s="125" t="s">
        <v>38</v>
      </c>
      <c r="B55" s="126"/>
      <c r="C55" s="127">
        <f>'Lista de precios'!E27</f>
        <v>56269.5</v>
      </c>
      <c r="D55" s="128">
        <f t="shared" si="2"/>
        <v>0</v>
      </c>
      <c r="E55" s="126"/>
      <c r="F55" s="127">
        <f>'Lista de precios'!E27</f>
        <v>56269.5</v>
      </c>
      <c r="G55" s="128">
        <f t="shared" si="3"/>
        <v>0</v>
      </c>
      <c r="H55" s="90"/>
      <c r="I55" s="90"/>
      <c r="J55" s="90">
        <f t="shared" si="4"/>
        <v>0</v>
      </c>
      <c r="K55" s="90"/>
      <c r="L55" s="90"/>
      <c r="M55" s="90"/>
    </row>
    <row r="56" ht="15.75" customHeight="1">
      <c r="A56" s="125" t="s">
        <v>39</v>
      </c>
      <c r="B56" s="126"/>
      <c r="C56" s="127">
        <f>'Lista de precios'!E28</f>
        <v>768.9</v>
      </c>
      <c r="D56" s="128">
        <f t="shared" si="2"/>
        <v>0</v>
      </c>
      <c r="E56" s="126"/>
      <c r="F56" s="127">
        <f>'Lista de precios'!E28</f>
        <v>768.9</v>
      </c>
      <c r="G56" s="128">
        <f t="shared" si="3"/>
        <v>0</v>
      </c>
      <c r="H56" s="90"/>
      <c r="I56" s="90"/>
      <c r="J56" s="90">
        <f t="shared" si="4"/>
        <v>0</v>
      </c>
      <c r="K56" s="90"/>
      <c r="L56" s="90"/>
      <c r="M56" s="90"/>
    </row>
    <row r="57" ht="15.75" customHeight="1">
      <c r="A57" s="125" t="s">
        <v>40</v>
      </c>
      <c r="B57" s="126"/>
      <c r="C57" s="127">
        <f>'Lista de precios'!E29</f>
        <v>17475</v>
      </c>
      <c r="D57" s="128">
        <f t="shared" si="2"/>
        <v>0</v>
      </c>
      <c r="E57" s="126"/>
      <c r="F57" s="127">
        <f>'Lista de precios'!E29</f>
        <v>17475</v>
      </c>
      <c r="G57" s="128">
        <f t="shared" si="3"/>
        <v>0</v>
      </c>
      <c r="H57" s="90"/>
      <c r="I57" s="90"/>
      <c r="J57" s="90">
        <f t="shared" si="4"/>
        <v>0</v>
      </c>
      <c r="K57" s="90"/>
      <c r="L57" s="90"/>
      <c r="M57" s="90"/>
    </row>
    <row r="58" ht="15.75" customHeight="1">
      <c r="A58" s="437" t="s">
        <v>216</v>
      </c>
      <c r="B58" s="126"/>
      <c r="C58" s="127">
        <f>'Lista de precios'!E30</f>
        <v>780.55</v>
      </c>
      <c r="D58" s="128">
        <f t="shared" si="2"/>
        <v>0</v>
      </c>
      <c r="E58" s="126"/>
      <c r="F58" s="127">
        <f>'Lista de precios'!E30</f>
        <v>780.55</v>
      </c>
      <c r="G58" s="128">
        <f t="shared" si="3"/>
        <v>0</v>
      </c>
      <c r="H58" s="90"/>
      <c r="I58" s="90"/>
      <c r="J58" s="90"/>
      <c r="K58" s="90"/>
      <c r="L58" s="90"/>
      <c r="M58" s="90"/>
    </row>
    <row r="59" ht="15.75" customHeight="1">
      <c r="A59" s="438" t="s">
        <v>42</v>
      </c>
      <c r="B59" s="147"/>
      <c r="C59" s="127">
        <f>'Lista de precios'!E31</f>
        <v>932</v>
      </c>
      <c r="D59" s="128">
        <f t="shared" si="2"/>
        <v>0</v>
      </c>
      <c r="E59" s="126"/>
      <c r="F59" s="127">
        <f>'Lista de precios'!E31</f>
        <v>932</v>
      </c>
      <c r="G59" s="128">
        <f t="shared" si="3"/>
        <v>0</v>
      </c>
      <c r="H59" s="90"/>
      <c r="I59" s="90"/>
      <c r="J59" s="90"/>
      <c r="K59" s="339"/>
      <c r="L59" s="339"/>
      <c r="M59" s="339"/>
    </row>
    <row r="60" ht="15.75" customHeight="1">
      <c r="A60" s="439" t="s">
        <v>43</v>
      </c>
      <c r="B60" s="147"/>
      <c r="C60" s="127">
        <f>'Lista de precios'!E32</f>
        <v>582.5</v>
      </c>
      <c r="D60" s="128">
        <f t="shared" si="2"/>
        <v>0</v>
      </c>
      <c r="E60" s="126"/>
      <c r="F60" s="127">
        <f>'Lista de precios'!E32</f>
        <v>582.5</v>
      </c>
      <c r="G60" s="128">
        <f t="shared" si="3"/>
        <v>0</v>
      </c>
      <c r="H60" s="90"/>
      <c r="I60" s="90"/>
      <c r="J60" s="90"/>
      <c r="K60" s="339"/>
      <c r="L60" s="339"/>
      <c r="M60" s="339"/>
    </row>
    <row r="61" ht="15.75" customHeight="1">
      <c r="A61" s="438" t="s">
        <v>44</v>
      </c>
      <c r="B61" s="147"/>
      <c r="C61" s="127">
        <f>'Lista de precios'!E33</f>
        <v>1165</v>
      </c>
      <c r="D61" s="128">
        <f t="shared" si="2"/>
        <v>0</v>
      </c>
      <c r="E61" s="126"/>
      <c r="F61" s="127">
        <f>'Lista de precios'!E33</f>
        <v>1165</v>
      </c>
      <c r="G61" s="128">
        <f t="shared" si="3"/>
        <v>0</v>
      </c>
      <c r="H61" s="90"/>
      <c r="I61" s="90"/>
      <c r="J61" s="90"/>
      <c r="K61" s="339"/>
      <c r="L61" s="339"/>
      <c r="M61" s="339"/>
    </row>
    <row r="62" ht="15.75" customHeight="1">
      <c r="A62" s="164" t="s">
        <v>179</v>
      </c>
      <c r="B62" s="147"/>
      <c r="C62" s="143"/>
      <c r="D62" s="144"/>
      <c r="E62" s="126"/>
      <c r="F62" s="127">
        <f>'Lista de precios'!E34</f>
        <v>3926.05</v>
      </c>
      <c r="G62" s="128">
        <f t="shared" si="3"/>
        <v>0</v>
      </c>
      <c r="H62" s="90"/>
      <c r="I62" s="90"/>
      <c r="J62" s="90"/>
      <c r="K62" s="339"/>
      <c r="L62" s="339"/>
      <c r="M62" s="339"/>
    </row>
    <row r="63" ht="15.75" customHeight="1">
      <c r="A63" s="173" t="s">
        <v>191</v>
      </c>
      <c r="B63" s="174"/>
      <c r="C63" s="508"/>
      <c r="D63" s="509">
        <f>SUM(D35:D62)</f>
        <v>25641.65</v>
      </c>
      <c r="E63" s="510" t="s">
        <v>217</v>
      </c>
      <c r="F63" s="178"/>
      <c r="G63" s="511">
        <f>SUM(G35:G62)</f>
        <v>40087.65</v>
      </c>
      <c r="H63" s="512"/>
      <c r="I63" s="90"/>
      <c r="J63" s="513">
        <f>SUM(J35:J57)</f>
        <v>0</v>
      </c>
    </row>
    <row r="64" ht="15.75" customHeight="1">
      <c r="A64" s="181" t="s">
        <v>128</v>
      </c>
      <c r="B64" s="325"/>
      <c r="C64" s="183"/>
      <c r="D64" s="183"/>
      <c r="E64" s="183"/>
      <c r="F64" s="183"/>
      <c r="G64" s="183"/>
      <c r="H64" s="183"/>
      <c r="I64" s="183"/>
      <c r="J64" s="15"/>
    </row>
    <row r="65" ht="15.75" customHeight="1">
      <c r="D65" s="514"/>
    </row>
    <row r="66" ht="15.75" customHeight="1"/>
    <row r="67" ht="18.0" customHeight="1"/>
    <row r="68" ht="18.0" customHeight="1"/>
    <row r="69" ht="18.0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20">
    <mergeCell ref="A1:C2"/>
    <mergeCell ref="A4:A6"/>
    <mergeCell ref="B4:D4"/>
    <mergeCell ref="B5:B6"/>
    <mergeCell ref="C5:C6"/>
    <mergeCell ref="D5:D6"/>
    <mergeCell ref="A14:C14"/>
    <mergeCell ref="C28:D28"/>
    <mergeCell ref="B32:D32"/>
    <mergeCell ref="E32:G32"/>
    <mergeCell ref="H32:J32"/>
    <mergeCell ref="K32:M32"/>
    <mergeCell ref="B64:J64"/>
    <mergeCell ref="A27:B27"/>
    <mergeCell ref="A28:B28"/>
    <mergeCell ref="E28:F28"/>
    <mergeCell ref="G28:H28"/>
    <mergeCell ref="I28:J28"/>
    <mergeCell ref="K28:L28"/>
    <mergeCell ref="M28:N28"/>
  </mergeCells>
  <conditionalFormatting sqref="A1:N1011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352" t="s">
        <v>218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353" t="s">
        <v>144</v>
      </c>
      <c r="B5" s="354" t="s">
        <v>10</v>
      </c>
      <c r="C5" s="104"/>
      <c r="D5" s="329"/>
      <c r="E5" s="354" t="s">
        <v>11</v>
      </c>
      <c r="F5" s="104"/>
      <c r="G5" s="105"/>
      <c r="H5" s="355" t="s">
        <v>12</v>
      </c>
      <c r="I5" s="104"/>
      <c r="J5" s="329"/>
      <c r="K5" s="354" t="s">
        <v>13</v>
      </c>
      <c r="L5" s="104"/>
      <c r="M5" s="105"/>
      <c r="N5" s="354" t="s">
        <v>14</v>
      </c>
      <c r="O5" s="104"/>
      <c r="P5" s="105"/>
      <c r="Q5" s="354" t="s">
        <v>15</v>
      </c>
      <c r="R5" s="104"/>
      <c r="S5" s="105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5"/>
      <c r="B6" s="256" t="s">
        <v>145</v>
      </c>
      <c r="C6" s="356" t="s">
        <v>146</v>
      </c>
      <c r="D6" s="357" t="s">
        <v>147</v>
      </c>
      <c r="E6" s="256" t="s">
        <v>145</v>
      </c>
      <c r="F6" s="356" t="s">
        <v>146</v>
      </c>
      <c r="G6" s="358" t="s">
        <v>147</v>
      </c>
      <c r="H6" s="332" t="s">
        <v>145</v>
      </c>
      <c r="I6" s="356" t="s">
        <v>146</v>
      </c>
      <c r="J6" s="357" t="s">
        <v>147</v>
      </c>
      <c r="K6" s="256" t="s">
        <v>145</v>
      </c>
      <c r="L6" s="356" t="s">
        <v>146</v>
      </c>
      <c r="M6" s="358" t="s">
        <v>147</v>
      </c>
      <c r="N6" s="256" t="s">
        <v>145</v>
      </c>
      <c r="O6" s="356" t="s">
        <v>146</v>
      </c>
      <c r="P6" s="358" t="s">
        <v>147</v>
      </c>
      <c r="Q6" s="256" t="s">
        <v>145</v>
      </c>
      <c r="R6" s="356" t="s">
        <v>146</v>
      </c>
      <c r="S6" s="358" t="s">
        <v>147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259"/>
      <c r="B7" s="260"/>
      <c r="C7" s="261"/>
      <c r="D7" s="259"/>
      <c r="E7" s="260"/>
      <c r="F7" s="261"/>
      <c r="G7" s="262"/>
      <c r="H7" s="186"/>
      <c r="I7" s="261"/>
      <c r="J7" s="259"/>
      <c r="K7" s="260"/>
      <c r="L7" s="261"/>
      <c r="M7" s="262"/>
      <c r="N7" s="260"/>
      <c r="O7" s="261"/>
      <c r="P7" s="262"/>
      <c r="Q7" s="260"/>
      <c r="R7" s="261"/>
      <c r="S7" s="26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59" t="s">
        <v>148</v>
      </c>
      <c r="B8" s="267"/>
      <c r="C8" s="265"/>
      <c r="D8" s="360">
        <v>-35597.244957645715</v>
      </c>
      <c r="E8" s="267"/>
      <c r="F8" s="265"/>
      <c r="G8" s="268">
        <f>D17*'Lista de precios'!E4</f>
        <v>0</v>
      </c>
      <c r="H8" s="334"/>
      <c r="I8" s="265"/>
      <c r="J8" s="360">
        <f>G17*'Lista de precios'!G4</f>
        <v>0</v>
      </c>
      <c r="K8" s="267"/>
      <c r="L8" s="265"/>
      <c r="M8" s="268" t="str">
        <f>J16</f>
        <v>#DIV/0!</v>
      </c>
      <c r="N8" s="267"/>
      <c r="O8" s="265"/>
      <c r="P8" s="268" t="str">
        <f>M16</f>
        <v>#DIV/0!</v>
      </c>
      <c r="Q8" s="267"/>
      <c r="R8" s="265"/>
      <c r="S8" s="268" t="str">
        <f>P16</f>
        <v>#DIV/0!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61" t="s">
        <v>145</v>
      </c>
      <c r="B9" s="267">
        <f>C34</f>
        <v>35597.24</v>
      </c>
      <c r="C9" s="271"/>
      <c r="D9" s="333"/>
      <c r="E9" s="267">
        <f>E34</f>
        <v>0</v>
      </c>
      <c r="F9" s="271"/>
      <c r="G9" s="266"/>
      <c r="H9" s="334">
        <f>G34</f>
        <v>0</v>
      </c>
      <c r="I9" s="271"/>
      <c r="J9" s="333"/>
      <c r="K9" s="267">
        <f>I34</f>
        <v>0</v>
      </c>
      <c r="L9" s="271"/>
      <c r="M9" s="266"/>
      <c r="N9" s="267">
        <f>K34</f>
        <v>0</v>
      </c>
      <c r="O9" s="271"/>
      <c r="P9" s="266"/>
      <c r="Q9" s="267">
        <f>M34</f>
        <v>0</v>
      </c>
      <c r="R9" s="271"/>
      <c r="S9" s="266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>
      <c r="A10" s="336" t="s">
        <v>182</v>
      </c>
      <c r="B10" s="273"/>
      <c r="C10" s="274"/>
      <c r="D10" s="337">
        <f>(D8+B9)/1032.5</f>
        <v>-0.000004801593915</v>
      </c>
      <c r="E10" s="273"/>
      <c r="F10" s="274"/>
      <c r="G10" s="275"/>
      <c r="H10" s="338"/>
      <c r="I10" s="274"/>
      <c r="J10" s="337"/>
      <c r="K10" s="273"/>
      <c r="L10" s="274"/>
      <c r="M10" s="275" t="str">
        <f>(M8+K9)/'Lista de precios'!G4</f>
        <v>#DIV/0!</v>
      </c>
      <c r="N10" s="273"/>
      <c r="O10" s="274"/>
      <c r="P10" s="275" t="str">
        <f>(P8+N9)/'Lista de precios'!I4</f>
        <v>#DIV/0!</v>
      </c>
      <c r="Q10" s="273"/>
      <c r="R10" s="274"/>
      <c r="S10" s="275" t="str">
        <f>(S8+Q9)/'Lista de precios'!K4</f>
        <v>#DIV/0!</v>
      </c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</row>
    <row r="11">
      <c r="A11" s="270" t="s">
        <v>151</v>
      </c>
      <c r="B11" s="277"/>
      <c r="C11" s="278"/>
      <c r="D11" s="515">
        <v>0.0</v>
      </c>
      <c r="E11" s="277"/>
      <c r="F11" s="278"/>
      <c r="G11" s="279"/>
      <c r="H11" s="341"/>
      <c r="I11" s="278"/>
      <c r="J11" s="515">
        <v>0.0</v>
      </c>
      <c r="K11" s="277"/>
      <c r="L11" s="278"/>
      <c r="M11" s="279" t="str">
        <f>M10*'Lista de precios'!I4</f>
        <v>#DIV/0!</v>
      </c>
      <c r="N11" s="277"/>
      <c r="O11" s="278"/>
      <c r="P11" s="279" t="str">
        <f>P10*'Lista de precios'!K4</f>
        <v>#DIV/0!</v>
      </c>
      <c r="Q11" s="277"/>
      <c r="R11" s="278"/>
      <c r="S11" s="279" t="str">
        <f>S10*'Lista de precios'!M4</f>
        <v>#DIV/0!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59" t="s">
        <v>152</v>
      </c>
      <c r="B12" s="267"/>
      <c r="C12" s="281">
        <f>B73</f>
        <v>0</v>
      </c>
      <c r="D12" s="333"/>
      <c r="E12" s="267"/>
      <c r="F12" s="281">
        <f>H73</f>
        <v>0</v>
      </c>
      <c r="G12" s="266"/>
      <c r="H12" s="334"/>
      <c r="I12" s="281">
        <f>N73</f>
        <v>0</v>
      </c>
      <c r="J12" s="333"/>
      <c r="K12" s="267"/>
      <c r="L12" s="281">
        <f>T73</f>
        <v>0</v>
      </c>
      <c r="M12" s="266"/>
      <c r="N12" s="267"/>
      <c r="O12" s="281">
        <f>Z73</f>
        <v>0</v>
      </c>
      <c r="P12" s="266"/>
      <c r="Q12" s="267"/>
      <c r="R12" s="281">
        <f>AF73</f>
        <v>0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365" t="s">
        <v>153</v>
      </c>
      <c r="B13" s="267"/>
      <c r="C13" s="364"/>
      <c r="D13" s="333"/>
      <c r="E13" s="267"/>
      <c r="F13" s="364">
        <v>0.0</v>
      </c>
      <c r="G13" s="266"/>
      <c r="H13" s="334"/>
      <c r="I13" s="281" t="str">
        <f>CULTIVO!J67</f>
        <v>#DIV/0!</v>
      </c>
      <c r="J13" s="333"/>
      <c r="K13" s="267"/>
      <c r="L13" s="281" t="str">
        <f>CULTIVO!M67</f>
        <v>#DIV/0!</v>
      </c>
      <c r="M13" s="266"/>
      <c r="N13" s="267"/>
      <c r="O13" s="281">
        <f>CULTIVO!P66</f>
        <v>0</v>
      </c>
      <c r="P13" s="266"/>
      <c r="Q13" s="267"/>
      <c r="R13" s="281" t="str">
        <f>CULTIVO!S66</f>
        <v>#DIV/0!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3" t="s">
        <v>154</v>
      </c>
      <c r="B14" s="267"/>
      <c r="C14" s="281"/>
      <c r="D14" s="333"/>
      <c r="E14" s="267"/>
      <c r="F14" s="281"/>
      <c r="G14" s="266"/>
      <c r="H14" s="334"/>
      <c r="I14" s="281"/>
      <c r="J14" s="333"/>
      <c r="K14" s="267"/>
      <c r="L14" s="281">
        <f>CULTIVO!M87</f>
        <v>0</v>
      </c>
      <c r="M14" s="266"/>
      <c r="N14" s="267"/>
      <c r="O14" s="281">
        <f>CULTIVO!P87</f>
        <v>0</v>
      </c>
      <c r="P14" s="266"/>
      <c r="Q14" s="267"/>
      <c r="R14" s="281">
        <f>CULTIVO!S87</f>
        <v>0</v>
      </c>
      <c r="S14" s="266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286" t="s">
        <v>155</v>
      </c>
      <c r="B15" s="267"/>
      <c r="C15" s="265"/>
      <c r="D15" s="366"/>
      <c r="E15" s="267"/>
      <c r="F15" s="265"/>
      <c r="G15" s="367"/>
      <c r="H15" s="334"/>
      <c r="I15" s="265"/>
      <c r="J15" s="366"/>
      <c r="K15" s="267"/>
      <c r="L15" s="265"/>
      <c r="M15" s="367"/>
      <c r="N15" s="267"/>
      <c r="O15" s="287"/>
      <c r="P15" s="367"/>
      <c r="Q15" s="267"/>
      <c r="R15" s="265"/>
      <c r="S15" s="367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156</v>
      </c>
      <c r="B16" s="267"/>
      <c r="C16" s="265"/>
      <c r="D16" s="368">
        <v>0.0</v>
      </c>
      <c r="E16" s="267"/>
      <c r="F16" s="265"/>
      <c r="G16" s="367">
        <f>G8+E9-F12-F13</f>
        <v>0</v>
      </c>
      <c r="H16" s="334"/>
      <c r="I16" s="265"/>
      <c r="J16" s="366" t="str">
        <f>J11-I12-I13</f>
        <v>#DIV/0!</v>
      </c>
      <c r="K16" s="267"/>
      <c r="L16" s="265"/>
      <c r="M16" s="367" t="str">
        <f>M11-L12-L13-L14</f>
        <v>#DIV/0!</v>
      </c>
      <c r="N16" s="267"/>
      <c r="O16" s="265"/>
      <c r="P16" s="367" t="str">
        <f>P11-O12-O13-O14-O15</f>
        <v>#DIV/0!</v>
      </c>
      <c r="Q16" s="267"/>
      <c r="R16" s="265"/>
      <c r="S16" s="367" t="str">
        <f>S11-R12-R13-R14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359" t="s">
        <v>157</v>
      </c>
      <c r="B17" s="369"/>
      <c r="C17" s="370"/>
      <c r="D17" s="371">
        <f>D16/'Lista de precios'!C4</f>
        <v>0</v>
      </c>
      <c r="E17" s="369"/>
      <c r="F17" s="370"/>
      <c r="G17" s="290">
        <f>G16/'Lista de precios'!E4</f>
        <v>0</v>
      </c>
      <c r="H17" s="372"/>
      <c r="I17" s="370"/>
      <c r="J17" s="371" t="str">
        <f>J16/'Lista de precios'!G4</f>
        <v>#DIV/0!</v>
      </c>
      <c r="K17" s="369"/>
      <c r="L17" s="370"/>
      <c r="M17" s="290" t="str">
        <f>M16/'Lista de precios'!I4</f>
        <v>#DIV/0!</v>
      </c>
      <c r="N17" s="369"/>
      <c r="O17" s="370"/>
      <c r="P17" s="290" t="str">
        <f>P16/'Lista de precios'!K4</f>
        <v>#DIV/0!</v>
      </c>
      <c r="Q17" s="369"/>
      <c r="R17" s="370"/>
      <c r="S17" s="290" t="str">
        <f>S16/'Lista de precios'!M4</f>
        <v>#DIV/0!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ht="26.25" customHeight="1">
      <c r="A21" s="373" t="s">
        <v>158</v>
      </c>
      <c r="B21" s="292"/>
      <c r="C21" s="293"/>
      <c r="D21" s="374"/>
      <c r="E21" s="374"/>
      <c r="F21" s="37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ht="27.75" customHeight="1">
      <c r="A22" s="375" t="s">
        <v>159</v>
      </c>
      <c r="B22" s="375" t="s">
        <v>160</v>
      </c>
      <c r="C22" s="376" t="s">
        <v>161</v>
      </c>
      <c r="D22" s="377" t="s">
        <v>162</v>
      </c>
      <c r="E22" s="377" t="s">
        <v>163</v>
      </c>
      <c r="F22" s="377" t="s">
        <v>164</v>
      </c>
      <c r="G22" s="377" t="s">
        <v>165</v>
      </c>
      <c r="H22" s="377" t="s">
        <v>166</v>
      </c>
      <c r="I22" s="377" t="s">
        <v>167</v>
      </c>
      <c r="J22" s="377" t="s">
        <v>168</v>
      </c>
      <c r="K22" s="377" t="s">
        <v>169</v>
      </c>
      <c r="L22" s="377" t="s">
        <v>170</v>
      </c>
      <c r="M22" s="377" t="s">
        <v>171</v>
      </c>
      <c r="N22" s="377" t="s">
        <v>172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297" t="s">
        <v>195</v>
      </c>
      <c r="B23" s="297" t="s">
        <v>187</v>
      </c>
      <c r="C23" s="2"/>
      <c r="D23" s="378">
        <v>35597.24</v>
      </c>
      <c r="E23" s="78"/>
      <c r="F23" s="78"/>
      <c r="G23" s="78"/>
      <c r="H23" s="78"/>
      <c r="I23" s="78"/>
      <c r="J23" s="297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84"/>
      <c r="B26" s="84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379" t="s">
        <v>177</v>
      </c>
      <c r="B33" s="15"/>
      <c r="C33" s="380">
        <f t="shared" ref="C33:N33" si="1">SUM(C23:C32)</f>
        <v>0</v>
      </c>
      <c r="D33" s="380">
        <f t="shared" si="1"/>
        <v>35597.24</v>
      </c>
      <c r="E33" s="380">
        <f t="shared" si="1"/>
        <v>0</v>
      </c>
      <c r="F33" s="380">
        <f t="shared" si="1"/>
        <v>0</v>
      </c>
      <c r="G33" s="380">
        <f t="shared" si="1"/>
        <v>0</v>
      </c>
      <c r="H33" s="380">
        <f t="shared" si="1"/>
        <v>0</v>
      </c>
      <c r="I33" s="380">
        <f t="shared" si="1"/>
        <v>0</v>
      </c>
      <c r="J33" s="380">
        <f t="shared" si="1"/>
        <v>0</v>
      </c>
      <c r="K33" s="380">
        <f t="shared" si="1"/>
        <v>0</v>
      </c>
      <c r="L33" s="380">
        <f t="shared" si="1"/>
        <v>0</v>
      </c>
      <c r="M33" s="380">
        <f t="shared" si="1"/>
        <v>0</v>
      </c>
      <c r="N33" s="380">
        <f t="shared" si="1"/>
        <v>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381" t="s">
        <v>178</v>
      </c>
      <c r="B34" s="15"/>
      <c r="C34" s="381">
        <f>C33+D33</f>
        <v>35597.24</v>
      </c>
      <c r="D34" s="15"/>
      <c r="E34" s="381">
        <f>E33+F33</f>
        <v>0</v>
      </c>
      <c r="F34" s="15"/>
      <c r="G34" s="381">
        <f>G33+H33</f>
        <v>0</v>
      </c>
      <c r="H34" s="15"/>
      <c r="I34" s="381">
        <f>I33+J33</f>
        <v>0</v>
      </c>
      <c r="J34" s="15"/>
      <c r="K34" s="381">
        <f>K33+L33</f>
        <v>0</v>
      </c>
      <c r="L34" s="15"/>
      <c r="M34" s="381">
        <f>M33+N33</f>
        <v>0</v>
      </c>
      <c r="N34" s="15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15.75" customHeight="1">
      <c r="A40" s="382" t="s">
        <v>97</v>
      </c>
      <c r="B40" s="2"/>
      <c r="C40" s="2"/>
      <c r="D40" s="374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ht="15.75" customHeight="1">
      <c r="A41" s="383"/>
      <c r="B41" s="384" t="s">
        <v>98</v>
      </c>
      <c r="C41" s="101"/>
      <c r="D41" s="102"/>
      <c r="E41" s="384" t="s">
        <v>99</v>
      </c>
      <c r="F41" s="101"/>
      <c r="G41" s="102"/>
      <c r="H41" s="384" t="s">
        <v>100</v>
      </c>
      <c r="I41" s="101"/>
      <c r="J41" s="102"/>
      <c r="K41" s="384" t="s">
        <v>101</v>
      </c>
      <c r="L41" s="101"/>
      <c r="M41" s="102"/>
      <c r="N41" s="384" t="s">
        <v>102</v>
      </c>
      <c r="O41" s="101"/>
      <c r="P41" s="102"/>
      <c r="Q41" s="384" t="s">
        <v>103</v>
      </c>
      <c r="R41" s="101"/>
      <c r="S41" s="102"/>
      <c r="T41" s="384" t="s">
        <v>104</v>
      </c>
      <c r="U41" s="101"/>
      <c r="V41" s="102"/>
      <c r="W41" s="384" t="s">
        <v>105</v>
      </c>
      <c r="X41" s="101"/>
      <c r="Y41" s="102"/>
      <c r="Z41" s="384" t="s">
        <v>106</v>
      </c>
      <c r="AA41" s="101"/>
      <c r="AB41" s="102"/>
      <c r="AC41" s="384" t="s">
        <v>107</v>
      </c>
      <c r="AD41" s="101"/>
      <c r="AE41" s="102"/>
      <c r="AF41" s="384" t="s">
        <v>108</v>
      </c>
      <c r="AG41" s="101"/>
      <c r="AH41" s="102"/>
      <c r="AI41" s="384" t="s">
        <v>109</v>
      </c>
      <c r="AJ41" s="101"/>
      <c r="AK41" s="102"/>
    </row>
    <row r="42" ht="15.75" customHeight="1">
      <c r="A42" s="385" t="s">
        <v>110</v>
      </c>
      <c r="B42" s="386" t="s">
        <v>111</v>
      </c>
      <c r="C42" s="387" t="s">
        <v>112</v>
      </c>
      <c r="D42" s="387" t="s">
        <v>113</v>
      </c>
      <c r="E42" s="386" t="s">
        <v>111</v>
      </c>
      <c r="F42" s="387" t="s">
        <v>112</v>
      </c>
      <c r="G42" s="387" t="s">
        <v>113</v>
      </c>
      <c r="H42" s="386" t="s">
        <v>111</v>
      </c>
      <c r="I42" s="387" t="s">
        <v>112</v>
      </c>
      <c r="J42" s="387" t="s">
        <v>113</v>
      </c>
      <c r="K42" s="386" t="s">
        <v>111</v>
      </c>
      <c r="L42" s="387" t="s">
        <v>112</v>
      </c>
      <c r="M42" s="387" t="s">
        <v>113</v>
      </c>
      <c r="N42" s="386" t="s">
        <v>111</v>
      </c>
      <c r="O42" s="387" t="s">
        <v>112</v>
      </c>
      <c r="P42" s="387" t="s">
        <v>113</v>
      </c>
      <c r="Q42" s="386" t="s">
        <v>111</v>
      </c>
      <c r="R42" s="387" t="s">
        <v>112</v>
      </c>
      <c r="S42" s="387" t="s">
        <v>113</v>
      </c>
      <c r="T42" s="386" t="s">
        <v>111</v>
      </c>
      <c r="U42" s="387" t="s">
        <v>112</v>
      </c>
      <c r="V42" s="387" t="s">
        <v>113</v>
      </c>
      <c r="W42" s="386" t="s">
        <v>111</v>
      </c>
      <c r="X42" s="387" t="s">
        <v>112</v>
      </c>
      <c r="Y42" s="387" t="s">
        <v>113</v>
      </c>
      <c r="Z42" s="386" t="s">
        <v>111</v>
      </c>
      <c r="AA42" s="387" t="s">
        <v>112</v>
      </c>
      <c r="AB42" s="387" t="s">
        <v>113</v>
      </c>
      <c r="AC42" s="386" t="s">
        <v>111</v>
      </c>
      <c r="AD42" s="387" t="s">
        <v>112</v>
      </c>
      <c r="AE42" s="387" t="s">
        <v>113</v>
      </c>
      <c r="AF42" s="386" t="s">
        <v>111</v>
      </c>
      <c r="AG42" s="387" t="s">
        <v>112</v>
      </c>
      <c r="AH42" s="387" t="s">
        <v>113</v>
      </c>
      <c r="AI42" s="386" t="s">
        <v>111</v>
      </c>
      <c r="AJ42" s="387" t="s">
        <v>112</v>
      </c>
      <c r="AK42" s="387" t="s">
        <v>113</v>
      </c>
    </row>
    <row r="43" ht="15.75" customHeight="1">
      <c r="A43" s="385"/>
      <c r="B43" s="388"/>
      <c r="C43" s="117"/>
      <c r="D43" s="389"/>
      <c r="E43" s="281"/>
      <c r="F43" s="120"/>
      <c r="G43" s="278"/>
      <c r="H43" s="388"/>
      <c r="I43" s="117"/>
      <c r="J43" s="389"/>
      <c r="K43" s="281"/>
      <c r="L43" s="120"/>
      <c r="M43" s="278"/>
      <c r="N43" s="388"/>
      <c r="O43" s="117"/>
      <c r="P43" s="389"/>
      <c r="Q43" s="281"/>
      <c r="R43" s="120"/>
      <c r="S43" s="278"/>
      <c r="T43" s="388"/>
      <c r="U43" s="117"/>
      <c r="V43" s="389"/>
      <c r="W43" s="281"/>
      <c r="X43" s="120"/>
      <c r="Y43" s="278"/>
      <c r="Z43" s="388"/>
      <c r="AA43" s="117"/>
      <c r="AB43" s="389"/>
      <c r="AC43" s="281"/>
      <c r="AD43" s="120"/>
      <c r="AE43" s="278"/>
      <c r="AF43" s="388"/>
      <c r="AG43" s="117"/>
      <c r="AH43" s="389"/>
      <c r="AI43" s="281"/>
      <c r="AJ43" s="120"/>
      <c r="AK43" s="278"/>
    </row>
    <row r="44" ht="15.75" customHeight="1">
      <c r="A44" s="390" t="s">
        <v>18</v>
      </c>
      <c r="B44" s="391"/>
      <c r="C44" s="127">
        <f>'Lista de precios'!C7</f>
        <v>1114.3125</v>
      </c>
      <c r="D44" s="128">
        <f t="shared" ref="D44:D66" si="2">B44*C44</f>
        <v>0</v>
      </c>
      <c r="E44" s="391"/>
      <c r="F44" s="127">
        <f>'Lista de precios'!C7</f>
        <v>1114.3125</v>
      </c>
      <c r="G44" s="128">
        <f t="shared" ref="G44:G66" si="3">F44*E44</f>
        <v>0</v>
      </c>
      <c r="H44" s="391"/>
      <c r="I44" s="127">
        <f>'Lista de precios'!E7</f>
        <v>1223.25</v>
      </c>
      <c r="J44" s="128">
        <f t="shared" ref="J44:J66" si="4">H44*I44</f>
        <v>0</v>
      </c>
      <c r="K44" s="391"/>
      <c r="L44" s="127">
        <f>'Lista de precios'!E7</f>
        <v>1223.25</v>
      </c>
      <c r="M44" s="128">
        <f t="shared" ref="M44:M66" si="5">L44*K44</f>
        <v>0</v>
      </c>
      <c r="N44" s="391"/>
      <c r="O44" s="127">
        <f>'Lista de precios'!G7</f>
        <v>0</v>
      </c>
      <c r="P44" s="128">
        <f t="shared" ref="P44:P66" si="6">N44*O44</f>
        <v>0</v>
      </c>
      <c r="Q44" s="391"/>
      <c r="R44" s="127">
        <f>'Lista de precios'!G7</f>
        <v>0</v>
      </c>
      <c r="S44" s="128">
        <f t="shared" ref="S44:S66" si="7">R44*Q44</f>
        <v>0</v>
      </c>
      <c r="T44" s="391"/>
      <c r="U44" s="127">
        <f>'Lista de precios'!I7</f>
        <v>0</v>
      </c>
      <c r="V44" s="128">
        <f t="shared" ref="V44:V67" si="8">T44*U44</f>
        <v>0</v>
      </c>
      <c r="W44" s="391"/>
      <c r="X44" s="127">
        <f t="shared" ref="X44:X67" si="9">U44</f>
        <v>0</v>
      </c>
      <c r="Y44" s="128">
        <f t="shared" ref="Y44:Y67" si="10">X44*W44</f>
        <v>0</v>
      </c>
      <c r="Z44" s="391"/>
      <c r="AA44" s="127">
        <f>'Lista de precios'!K7</f>
        <v>0</v>
      </c>
      <c r="AB44" s="128">
        <f t="shared" ref="AB44:AB67" si="11">Z44*AA44</f>
        <v>0</v>
      </c>
      <c r="AC44" s="391"/>
      <c r="AD44" s="127">
        <f t="shared" ref="AD44:AD67" si="12">AA44</f>
        <v>0</v>
      </c>
      <c r="AE44" s="128">
        <f t="shared" ref="AE44:AE67" si="13">AD44*AC44</f>
        <v>0</v>
      </c>
      <c r="AF44" s="391"/>
      <c r="AG44" s="127">
        <f>'Lista de precios'!M7</f>
        <v>0</v>
      </c>
      <c r="AH44" s="128">
        <f t="shared" ref="AH44:AH67" si="14">AF44*AG44</f>
        <v>0</v>
      </c>
      <c r="AI44" s="391"/>
      <c r="AJ44" s="127">
        <f t="shared" ref="AJ44:AJ67" si="15">AG44</f>
        <v>0</v>
      </c>
      <c r="AK44" s="128">
        <f t="shared" ref="AK44:AK67" si="16">AJ44*AI44</f>
        <v>0</v>
      </c>
    </row>
    <row r="45" ht="15.75" customHeight="1">
      <c r="A45" s="390" t="s">
        <v>19</v>
      </c>
      <c r="B45" s="391"/>
      <c r="C45" s="127">
        <f>'Lista de precios'!C8</f>
        <v>1231.05</v>
      </c>
      <c r="D45" s="128">
        <f t="shared" si="2"/>
        <v>0</v>
      </c>
      <c r="E45" s="391"/>
      <c r="F45" s="127">
        <f>'Lista de precios'!C8</f>
        <v>1231.05</v>
      </c>
      <c r="G45" s="128">
        <f t="shared" si="3"/>
        <v>0</v>
      </c>
      <c r="H45" s="391"/>
      <c r="I45" s="127">
        <f>'Lista de precios'!E8</f>
        <v>1351.4</v>
      </c>
      <c r="J45" s="128">
        <f t="shared" si="4"/>
        <v>0</v>
      </c>
      <c r="K45" s="391"/>
      <c r="L45" s="127">
        <f>'Lista de precios'!E8</f>
        <v>1351.4</v>
      </c>
      <c r="M45" s="128">
        <f t="shared" si="5"/>
        <v>0</v>
      </c>
      <c r="N45" s="392"/>
      <c r="O45" s="127">
        <f>'Lista de precios'!G8</f>
        <v>0</v>
      </c>
      <c r="P45" s="128">
        <f t="shared" si="6"/>
        <v>0</v>
      </c>
      <c r="Q45" s="391"/>
      <c r="R45" s="127">
        <f>'Lista de precios'!G8</f>
        <v>0</v>
      </c>
      <c r="S45" s="128">
        <f t="shared" si="7"/>
        <v>0</v>
      </c>
      <c r="T45" s="391"/>
      <c r="U45" s="127">
        <f>'Lista de precios'!I8</f>
        <v>0</v>
      </c>
      <c r="V45" s="128">
        <f t="shared" si="8"/>
        <v>0</v>
      </c>
      <c r="W45" s="391"/>
      <c r="X45" s="127">
        <f t="shared" si="9"/>
        <v>0</v>
      </c>
      <c r="Y45" s="128">
        <f t="shared" si="10"/>
        <v>0</v>
      </c>
      <c r="Z45" s="391"/>
      <c r="AA45" s="127">
        <f>'Lista de precios'!K8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precios'!M8</f>
        <v>0</v>
      </c>
      <c r="AH45" s="128">
        <f t="shared" si="14"/>
        <v>0</v>
      </c>
      <c r="AI45" s="391"/>
      <c r="AJ45" s="127">
        <f t="shared" si="15"/>
        <v>0</v>
      </c>
      <c r="AK45" s="128">
        <f t="shared" si="16"/>
        <v>0</v>
      </c>
    </row>
    <row r="46" ht="15.75" customHeight="1">
      <c r="A46" s="390" t="s">
        <v>20</v>
      </c>
      <c r="B46" s="391"/>
      <c r="C46" s="127">
        <f>'Lista de precios'!C9</f>
        <v>1273.5</v>
      </c>
      <c r="D46" s="128">
        <f t="shared" si="2"/>
        <v>0</v>
      </c>
      <c r="E46" s="391"/>
      <c r="F46" s="127">
        <f>'Lista de precios'!C9</f>
        <v>1273.5</v>
      </c>
      <c r="G46" s="128">
        <f t="shared" si="3"/>
        <v>0</v>
      </c>
      <c r="H46" s="391"/>
      <c r="I46" s="127">
        <f>'Lista de precios'!E9</f>
        <v>1398</v>
      </c>
      <c r="J46" s="128">
        <f t="shared" si="4"/>
        <v>0</v>
      </c>
      <c r="K46" s="391"/>
      <c r="L46" s="127">
        <f>'Lista de precios'!E9</f>
        <v>1398</v>
      </c>
      <c r="M46" s="128">
        <f t="shared" si="5"/>
        <v>0</v>
      </c>
      <c r="N46" s="391"/>
      <c r="O46" s="127">
        <f>'Lista de precios'!G9</f>
        <v>0</v>
      </c>
      <c r="P46" s="128">
        <f t="shared" si="6"/>
        <v>0</v>
      </c>
      <c r="Q46" s="391"/>
      <c r="R46" s="127">
        <f>'Lista de precios'!G9</f>
        <v>0</v>
      </c>
      <c r="S46" s="128">
        <f t="shared" si="7"/>
        <v>0</v>
      </c>
      <c r="T46" s="391"/>
      <c r="U46" s="127">
        <f>'Lista de precios'!I9</f>
        <v>0</v>
      </c>
      <c r="V46" s="128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precios'!K9</f>
        <v>0</v>
      </c>
      <c r="AB46" s="128">
        <f t="shared" si="11"/>
        <v>0</v>
      </c>
      <c r="AC46" s="391"/>
      <c r="AD46" s="127">
        <f t="shared" si="12"/>
        <v>0</v>
      </c>
      <c r="AE46" s="128">
        <f t="shared" si="13"/>
        <v>0</v>
      </c>
      <c r="AF46" s="391"/>
      <c r="AG46" s="127">
        <f>'Lista de precios'!M9</f>
        <v>0</v>
      </c>
      <c r="AH46" s="128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21</v>
      </c>
      <c r="B47" s="391"/>
      <c r="C47" s="127">
        <f>'Lista de precios'!C10</f>
        <v>4775.625</v>
      </c>
      <c r="D47" s="128">
        <f t="shared" si="2"/>
        <v>0</v>
      </c>
      <c r="E47" s="391"/>
      <c r="F47" s="127">
        <f>'Lista de precios'!C10</f>
        <v>4775.625</v>
      </c>
      <c r="G47" s="128">
        <f t="shared" si="3"/>
        <v>0</v>
      </c>
      <c r="H47" s="391"/>
      <c r="I47" s="127">
        <f>'Lista de precios'!E10</f>
        <v>5242.5</v>
      </c>
      <c r="J47" s="128">
        <f t="shared" si="4"/>
        <v>0</v>
      </c>
      <c r="K47" s="391"/>
      <c r="L47" s="127">
        <f>'Lista de precios'!E10</f>
        <v>5242.5</v>
      </c>
      <c r="M47" s="128">
        <f t="shared" si="5"/>
        <v>0</v>
      </c>
      <c r="N47" s="391"/>
      <c r="O47" s="127">
        <f>'Lista de precios'!G10</f>
        <v>0</v>
      </c>
      <c r="P47" s="128">
        <f t="shared" si="6"/>
        <v>0</v>
      </c>
      <c r="Q47" s="391"/>
      <c r="R47" s="127">
        <f>'Lista de precios'!G10</f>
        <v>0</v>
      </c>
      <c r="S47" s="128">
        <f t="shared" si="7"/>
        <v>0</v>
      </c>
      <c r="T47" s="391"/>
      <c r="U47" s="127">
        <f>'Lista de precios'!I10</f>
        <v>0</v>
      </c>
      <c r="V47" s="128">
        <f t="shared" si="8"/>
        <v>0</v>
      </c>
      <c r="W47" s="391"/>
      <c r="X47" s="127">
        <f t="shared" si="9"/>
        <v>0</v>
      </c>
      <c r="Y47" s="128">
        <f t="shared" si="10"/>
        <v>0</v>
      </c>
      <c r="Z47" s="391"/>
      <c r="AA47" s="127">
        <f>'Lista de precios'!K10</f>
        <v>0</v>
      </c>
      <c r="AB47" s="128">
        <f t="shared" si="11"/>
        <v>0</v>
      </c>
      <c r="AC47" s="391"/>
      <c r="AD47" s="127">
        <f t="shared" si="12"/>
        <v>0</v>
      </c>
      <c r="AE47" s="128">
        <f t="shared" si="13"/>
        <v>0</v>
      </c>
      <c r="AF47" s="391"/>
      <c r="AG47" s="127">
        <f>'Lista de precios'!M10</f>
        <v>0</v>
      </c>
      <c r="AH47" s="128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22</v>
      </c>
      <c r="B48" s="391"/>
      <c r="C48" s="127">
        <f>'Lista de precios'!C11</f>
        <v>4775.625</v>
      </c>
      <c r="D48" s="137">
        <f t="shared" si="2"/>
        <v>0</v>
      </c>
      <c r="E48" s="391"/>
      <c r="F48" s="127">
        <f>'Lista de precios'!C11</f>
        <v>4775.625</v>
      </c>
      <c r="G48" s="128">
        <f t="shared" si="3"/>
        <v>0</v>
      </c>
      <c r="H48" s="391"/>
      <c r="I48" s="127">
        <f>'Lista de precios'!E11</f>
        <v>5242.5</v>
      </c>
      <c r="J48" s="137">
        <f t="shared" si="4"/>
        <v>0</v>
      </c>
      <c r="K48" s="391"/>
      <c r="L48" s="127">
        <f>'Lista de precios'!E11</f>
        <v>5242.5</v>
      </c>
      <c r="M48" s="128">
        <f t="shared" si="5"/>
        <v>0</v>
      </c>
      <c r="N48" s="391"/>
      <c r="O48" s="127">
        <f>'Lista de precios'!G11</f>
        <v>0</v>
      </c>
      <c r="P48" s="137">
        <f t="shared" si="6"/>
        <v>0</v>
      </c>
      <c r="Q48" s="391"/>
      <c r="R48" s="127">
        <f>'Lista de precios'!G11</f>
        <v>0</v>
      </c>
      <c r="S48" s="128">
        <f t="shared" si="7"/>
        <v>0</v>
      </c>
      <c r="T48" s="391"/>
      <c r="U48" s="127">
        <f>'Lista de precios'!I11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1"/>
      <c r="AA48" s="127">
        <f>'Lista de precios'!K11</f>
        <v>0</v>
      </c>
      <c r="AB48" s="137">
        <f t="shared" si="11"/>
        <v>0</v>
      </c>
      <c r="AC48" s="391"/>
      <c r="AD48" s="127">
        <f t="shared" si="12"/>
        <v>0</v>
      </c>
      <c r="AE48" s="128">
        <f t="shared" si="13"/>
        <v>0</v>
      </c>
      <c r="AF48" s="391"/>
      <c r="AG48" s="127">
        <f>'Lista de precios'!M11</f>
        <v>0</v>
      </c>
      <c r="AH48" s="137">
        <f t="shared" si="14"/>
        <v>0</v>
      </c>
      <c r="AI48" s="391"/>
      <c r="AJ48" s="127">
        <f t="shared" si="15"/>
        <v>0</v>
      </c>
      <c r="AK48" s="128">
        <f t="shared" si="16"/>
        <v>0</v>
      </c>
    </row>
    <row r="49" ht="15.75" customHeight="1">
      <c r="A49" s="390" t="s">
        <v>23</v>
      </c>
      <c r="B49" s="391"/>
      <c r="C49" s="127">
        <f>'Lista de precios'!C12</f>
        <v>4987.875</v>
      </c>
      <c r="D49" s="137">
        <f t="shared" si="2"/>
        <v>0</v>
      </c>
      <c r="E49" s="391"/>
      <c r="F49" s="127">
        <f>'Lista de precios'!C12</f>
        <v>4987.875</v>
      </c>
      <c r="G49" s="128">
        <f t="shared" si="3"/>
        <v>0</v>
      </c>
      <c r="H49" s="391"/>
      <c r="I49" s="127">
        <f>'Lista de precios'!E12</f>
        <v>5475.5</v>
      </c>
      <c r="J49" s="137">
        <f t="shared" si="4"/>
        <v>0</v>
      </c>
      <c r="K49" s="391"/>
      <c r="L49" s="127">
        <f>'Lista de precios'!E12</f>
        <v>5475.5</v>
      </c>
      <c r="M49" s="128">
        <f t="shared" si="5"/>
        <v>0</v>
      </c>
      <c r="N49" s="391"/>
      <c r="O49" s="127">
        <f>'Lista de precios'!G12</f>
        <v>0</v>
      </c>
      <c r="P49" s="137">
        <f t="shared" si="6"/>
        <v>0</v>
      </c>
      <c r="Q49" s="391"/>
      <c r="R49" s="127">
        <f>'Lista de precios'!G12</f>
        <v>0</v>
      </c>
      <c r="S49" s="128">
        <f t="shared" si="7"/>
        <v>0</v>
      </c>
      <c r="T49" s="391"/>
      <c r="U49" s="127">
        <f>'Lista de precios'!I12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precios'!K12</f>
        <v>0</v>
      </c>
      <c r="AB49" s="137">
        <f t="shared" si="11"/>
        <v>0</v>
      </c>
      <c r="AC49" s="391"/>
      <c r="AD49" s="127">
        <f t="shared" si="12"/>
        <v>0</v>
      </c>
      <c r="AE49" s="128">
        <f t="shared" si="13"/>
        <v>0</v>
      </c>
      <c r="AF49" s="391"/>
      <c r="AG49" s="127">
        <f>'Lista de precios'!M12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24</v>
      </c>
      <c r="B50" s="391"/>
      <c r="C50" s="127">
        <f>'Lista de precios'!C13</f>
        <v>477.5625</v>
      </c>
      <c r="D50" s="137">
        <f t="shared" si="2"/>
        <v>0</v>
      </c>
      <c r="E50" s="391"/>
      <c r="F50" s="127">
        <f>'Lista de precios'!C13</f>
        <v>477.5625</v>
      </c>
      <c r="G50" s="128">
        <f t="shared" si="3"/>
        <v>0</v>
      </c>
      <c r="H50" s="391"/>
      <c r="I50" s="127">
        <f>'Lista de precios'!E13</f>
        <v>524.25</v>
      </c>
      <c r="J50" s="137">
        <f t="shared" si="4"/>
        <v>0</v>
      </c>
      <c r="K50" s="391"/>
      <c r="L50" s="127">
        <f>'Lista de precios'!E13</f>
        <v>524.25</v>
      </c>
      <c r="M50" s="128">
        <f t="shared" si="5"/>
        <v>0</v>
      </c>
      <c r="N50" s="391"/>
      <c r="O50" s="127">
        <f>'Lista de precios'!G13</f>
        <v>0</v>
      </c>
      <c r="P50" s="137">
        <f t="shared" si="6"/>
        <v>0</v>
      </c>
      <c r="Q50" s="391"/>
      <c r="R50" s="127">
        <f>'Lista de precios'!G13</f>
        <v>0</v>
      </c>
      <c r="S50" s="128">
        <f t="shared" si="7"/>
        <v>0</v>
      </c>
      <c r="T50" s="391"/>
      <c r="U50" s="127">
        <f>'Lista de precios'!I13</f>
        <v>0</v>
      </c>
      <c r="V50" s="137">
        <f t="shared" si="8"/>
        <v>0</v>
      </c>
      <c r="W50" s="391"/>
      <c r="X50" s="127">
        <f t="shared" si="9"/>
        <v>0</v>
      </c>
      <c r="Y50" s="128">
        <f t="shared" si="10"/>
        <v>0</v>
      </c>
      <c r="Z50" s="391"/>
      <c r="AA50" s="127">
        <f>'Lista de precios'!K13</f>
        <v>0</v>
      </c>
      <c r="AB50" s="137">
        <f t="shared" si="11"/>
        <v>0</v>
      </c>
      <c r="AC50" s="391"/>
      <c r="AD50" s="127">
        <f t="shared" si="12"/>
        <v>0</v>
      </c>
      <c r="AE50" s="128">
        <f t="shared" si="13"/>
        <v>0</v>
      </c>
      <c r="AF50" s="391"/>
      <c r="AG50" s="127">
        <f>'Lista de precios'!M13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25</v>
      </c>
      <c r="B51" s="391"/>
      <c r="C51" s="127">
        <f>'Lista de precios'!C14</f>
        <v>742.875</v>
      </c>
      <c r="D51" s="137">
        <f t="shared" si="2"/>
        <v>0</v>
      </c>
      <c r="E51" s="391"/>
      <c r="F51" s="127">
        <f>'Lista de precios'!C14</f>
        <v>742.875</v>
      </c>
      <c r="G51" s="128">
        <f t="shared" si="3"/>
        <v>0</v>
      </c>
      <c r="H51" s="391"/>
      <c r="I51" s="127">
        <f>'Lista de precios'!E14</f>
        <v>815.5</v>
      </c>
      <c r="J51" s="137">
        <f t="shared" si="4"/>
        <v>0</v>
      </c>
      <c r="K51" s="391"/>
      <c r="L51" s="127">
        <f>'Lista de precios'!E14</f>
        <v>815.5</v>
      </c>
      <c r="M51" s="128">
        <f t="shared" si="5"/>
        <v>0</v>
      </c>
      <c r="N51" s="392"/>
      <c r="O51" s="127">
        <f>'Lista de precios'!G14</f>
        <v>0</v>
      </c>
      <c r="P51" s="137">
        <f t="shared" si="6"/>
        <v>0</v>
      </c>
      <c r="Q51" s="391"/>
      <c r="R51" s="127">
        <f>'Lista de precios'!G14</f>
        <v>0</v>
      </c>
      <c r="S51" s="128">
        <f t="shared" si="7"/>
        <v>0</v>
      </c>
      <c r="T51" s="391"/>
      <c r="U51" s="127">
        <f>'Lista de precios'!I14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precios'!K14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precios'!M14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26</v>
      </c>
      <c r="B52" s="391"/>
      <c r="C52" s="127">
        <f>'Lista de precios'!C15</f>
        <v>2207.4</v>
      </c>
      <c r="D52" s="137">
        <f t="shared" si="2"/>
        <v>0</v>
      </c>
      <c r="E52" s="391"/>
      <c r="F52" s="127">
        <f>'Lista de precios'!C15</f>
        <v>2207.4</v>
      </c>
      <c r="G52" s="128">
        <f t="shared" si="3"/>
        <v>0</v>
      </c>
      <c r="H52" s="391"/>
      <c r="I52" s="127">
        <f>'Lista de precios'!E15</f>
        <v>2423.2</v>
      </c>
      <c r="J52" s="137">
        <f t="shared" si="4"/>
        <v>0</v>
      </c>
      <c r="K52" s="391"/>
      <c r="L52" s="127">
        <f>'Lista de precios'!E15</f>
        <v>2423.2</v>
      </c>
      <c r="M52" s="128">
        <f t="shared" si="5"/>
        <v>0</v>
      </c>
      <c r="N52" s="391"/>
      <c r="O52" s="127">
        <f>'Lista de precios'!G15</f>
        <v>0</v>
      </c>
      <c r="P52" s="137">
        <f t="shared" si="6"/>
        <v>0</v>
      </c>
      <c r="Q52" s="391"/>
      <c r="R52" s="127">
        <f>'Lista de precios'!G15</f>
        <v>0</v>
      </c>
      <c r="S52" s="128">
        <f t="shared" si="7"/>
        <v>0</v>
      </c>
      <c r="T52" s="391"/>
      <c r="U52" s="127">
        <f>'Lista de precios'!I15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precios'!K15</f>
        <v>0</v>
      </c>
      <c r="AB52" s="137">
        <f t="shared" si="11"/>
        <v>0</v>
      </c>
      <c r="AC52" s="391"/>
      <c r="AD52" s="127">
        <f t="shared" si="12"/>
        <v>0</v>
      </c>
      <c r="AE52" s="128">
        <f t="shared" si="13"/>
        <v>0</v>
      </c>
      <c r="AF52" s="391"/>
      <c r="AG52" s="127">
        <f>'Lista de precios'!M15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27</v>
      </c>
      <c r="B53" s="391"/>
      <c r="C53" s="127">
        <f>'Lista de precios'!C16</f>
        <v>4733.175</v>
      </c>
      <c r="D53" s="137">
        <f t="shared" si="2"/>
        <v>0</v>
      </c>
      <c r="E53" s="391"/>
      <c r="F53" s="127">
        <f>'Lista de precios'!C16</f>
        <v>4733.175</v>
      </c>
      <c r="G53" s="128">
        <f t="shared" si="3"/>
        <v>0</v>
      </c>
      <c r="H53" s="391"/>
      <c r="I53" s="127">
        <f>'Lista de precios'!E16</f>
        <v>5195.9</v>
      </c>
      <c r="J53" s="137">
        <f t="shared" si="4"/>
        <v>0</v>
      </c>
      <c r="K53" s="391"/>
      <c r="L53" s="127">
        <f>'Lista de precios'!E16</f>
        <v>5195.9</v>
      </c>
      <c r="M53" s="128">
        <f t="shared" si="5"/>
        <v>0</v>
      </c>
      <c r="N53" s="391"/>
      <c r="O53" s="127">
        <f>'Lista de precios'!G16</f>
        <v>0</v>
      </c>
      <c r="P53" s="137">
        <f t="shared" si="6"/>
        <v>0</v>
      </c>
      <c r="Q53" s="391"/>
      <c r="R53" s="127">
        <f>'Lista de precios'!G16</f>
        <v>0</v>
      </c>
      <c r="S53" s="128">
        <f t="shared" si="7"/>
        <v>0</v>
      </c>
      <c r="T53" s="391"/>
      <c r="U53" s="127">
        <f>'Lista de precios'!I16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precios'!K16</f>
        <v>0</v>
      </c>
      <c r="AB53" s="137">
        <f t="shared" si="11"/>
        <v>0</v>
      </c>
      <c r="AC53" s="391"/>
      <c r="AD53" s="127">
        <f t="shared" si="12"/>
        <v>0</v>
      </c>
      <c r="AE53" s="128">
        <f t="shared" si="13"/>
        <v>0</v>
      </c>
      <c r="AF53" s="391"/>
      <c r="AG53" s="127">
        <f>'Lista de precios'!M16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28</v>
      </c>
      <c r="B54" s="391"/>
      <c r="C54" s="127">
        <f>'Lista de precios'!C17</f>
        <v>742.875</v>
      </c>
      <c r="D54" s="137">
        <f t="shared" si="2"/>
        <v>0</v>
      </c>
      <c r="E54" s="391"/>
      <c r="F54" s="127">
        <f>'Lista de precios'!C17</f>
        <v>742.875</v>
      </c>
      <c r="G54" s="128">
        <f t="shared" si="3"/>
        <v>0</v>
      </c>
      <c r="H54" s="391"/>
      <c r="I54" s="127">
        <f>'Lista de precios'!E17</f>
        <v>815.5</v>
      </c>
      <c r="J54" s="137">
        <f t="shared" si="4"/>
        <v>0</v>
      </c>
      <c r="K54" s="391"/>
      <c r="L54" s="127">
        <f>'Lista de precios'!E17</f>
        <v>815.5</v>
      </c>
      <c r="M54" s="128">
        <f t="shared" si="5"/>
        <v>0</v>
      </c>
      <c r="N54" s="392"/>
      <c r="O54" s="127">
        <f>'Lista de precios'!G17</f>
        <v>0</v>
      </c>
      <c r="P54" s="137">
        <f t="shared" si="6"/>
        <v>0</v>
      </c>
      <c r="Q54" s="391"/>
      <c r="R54" s="127">
        <f>'Lista de precios'!G17</f>
        <v>0</v>
      </c>
      <c r="S54" s="128">
        <f t="shared" si="7"/>
        <v>0</v>
      </c>
      <c r="T54" s="391"/>
      <c r="U54" s="127">
        <f>'Lista de precios'!I17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1"/>
      <c r="AA54" s="127">
        <f>'Lista de precios'!K17</f>
        <v>0</v>
      </c>
      <c r="AB54" s="137">
        <f t="shared" si="11"/>
        <v>0</v>
      </c>
      <c r="AC54" s="391"/>
      <c r="AD54" s="127">
        <f t="shared" si="12"/>
        <v>0</v>
      </c>
      <c r="AE54" s="128">
        <f t="shared" si="13"/>
        <v>0</v>
      </c>
      <c r="AF54" s="391"/>
      <c r="AG54" s="127">
        <f>'Lista de precios'!M17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29</v>
      </c>
      <c r="B55" s="391"/>
      <c r="C55" s="127">
        <f>'Lista de precios'!C18</f>
        <v>3289.875</v>
      </c>
      <c r="D55" s="137">
        <f t="shared" si="2"/>
        <v>0</v>
      </c>
      <c r="E55" s="391"/>
      <c r="F55" s="127">
        <f>'Lista de precios'!C18</f>
        <v>3289.875</v>
      </c>
      <c r="G55" s="128">
        <f t="shared" si="3"/>
        <v>0</v>
      </c>
      <c r="H55" s="391"/>
      <c r="I55" s="127">
        <f>'Lista de precios'!E18</f>
        <v>3611.5</v>
      </c>
      <c r="J55" s="137">
        <f t="shared" si="4"/>
        <v>0</v>
      </c>
      <c r="K55" s="391"/>
      <c r="L55" s="127">
        <f>'Lista de precios'!E18</f>
        <v>3611.5</v>
      </c>
      <c r="M55" s="128">
        <f t="shared" si="5"/>
        <v>0</v>
      </c>
      <c r="N55" s="392"/>
      <c r="O55" s="127">
        <f>'Lista de precios'!G18</f>
        <v>0</v>
      </c>
      <c r="P55" s="137">
        <f t="shared" si="6"/>
        <v>0</v>
      </c>
      <c r="Q55" s="391"/>
      <c r="R55" s="127">
        <f>'Lista de precios'!G18</f>
        <v>0</v>
      </c>
      <c r="S55" s="128">
        <f t="shared" si="7"/>
        <v>0</v>
      </c>
      <c r="T55" s="391"/>
      <c r="U55" s="127">
        <f>'Lista de precios'!I18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1"/>
      <c r="AA55" s="127">
        <f>'Lista de precios'!K18</f>
        <v>0</v>
      </c>
      <c r="AB55" s="137">
        <f t="shared" si="11"/>
        <v>0</v>
      </c>
      <c r="AC55" s="391"/>
      <c r="AD55" s="127">
        <f t="shared" si="12"/>
        <v>0</v>
      </c>
      <c r="AE55" s="128">
        <f t="shared" si="13"/>
        <v>0</v>
      </c>
      <c r="AF55" s="391"/>
      <c r="AG55" s="127">
        <f>'Lista de precios'!M18</f>
        <v>0</v>
      </c>
      <c r="AH55" s="137">
        <f t="shared" si="14"/>
        <v>0</v>
      </c>
      <c r="AI55" s="391"/>
      <c r="AJ55" s="127">
        <f t="shared" si="15"/>
        <v>0</v>
      </c>
      <c r="AK55" s="128">
        <f t="shared" si="16"/>
        <v>0</v>
      </c>
    </row>
    <row r="56" ht="15.75" customHeight="1">
      <c r="A56" s="390" t="s">
        <v>30</v>
      </c>
      <c r="B56" s="391"/>
      <c r="C56" s="127">
        <f>'Lista de precios'!C19</f>
        <v>530.625</v>
      </c>
      <c r="D56" s="137">
        <f t="shared" si="2"/>
        <v>0</v>
      </c>
      <c r="E56" s="391"/>
      <c r="F56" s="127">
        <f>'Lista de precios'!C19</f>
        <v>530.625</v>
      </c>
      <c r="G56" s="128">
        <f t="shared" si="3"/>
        <v>0</v>
      </c>
      <c r="H56" s="391"/>
      <c r="I56" s="127">
        <f>'Lista de precios'!E19</f>
        <v>582.5</v>
      </c>
      <c r="J56" s="137">
        <f t="shared" si="4"/>
        <v>0</v>
      </c>
      <c r="K56" s="391"/>
      <c r="L56" s="127">
        <f>'Lista de precios'!E19</f>
        <v>582.5</v>
      </c>
      <c r="M56" s="128">
        <f t="shared" si="5"/>
        <v>0</v>
      </c>
      <c r="N56" s="391"/>
      <c r="O56" s="127">
        <f>'Lista de precios'!G19</f>
        <v>0</v>
      </c>
      <c r="P56" s="137">
        <f t="shared" si="6"/>
        <v>0</v>
      </c>
      <c r="Q56" s="391"/>
      <c r="R56" s="127">
        <f>'Lista de precios'!G19</f>
        <v>0</v>
      </c>
      <c r="S56" s="128">
        <f t="shared" si="7"/>
        <v>0</v>
      </c>
      <c r="T56" s="391"/>
      <c r="U56" s="127">
        <f>'Lista de precios'!I19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1"/>
      <c r="AA56" s="127">
        <f>'Lista de precios'!K19</f>
        <v>0</v>
      </c>
      <c r="AB56" s="137">
        <f t="shared" si="11"/>
        <v>0</v>
      </c>
      <c r="AC56" s="391"/>
      <c r="AD56" s="127">
        <f t="shared" si="12"/>
        <v>0</v>
      </c>
      <c r="AE56" s="128">
        <f t="shared" si="13"/>
        <v>0</v>
      </c>
      <c r="AF56" s="391"/>
      <c r="AG56" s="127">
        <f>'Lista de precios'!M19</f>
        <v>0</v>
      </c>
      <c r="AH56" s="137">
        <f t="shared" si="14"/>
        <v>0</v>
      </c>
      <c r="AI56" s="391"/>
      <c r="AJ56" s="127">
        <f t="shared" si="15"/>
        <v>0</v>
      </c>
      <c r="AK56" s="128">
        <f t="shared" si="16"/>
        <v>0</v>
      </c>
    </row>
    <row r="57" ht="15.75" customHeight="1">
      <c r="A57" s="390" t="s">
        <v>31</v>
      </c>
      <c r="B57" s="391"/>
      <c r="C57" s="127">
        <f>'Lista de precios'!C20</f>
        <v>647.3625</v>
      </c>
      <c r="D57" s="137">
        <f t="shared" si="2"/>
        <v>0</v>
      </c>
      <c r="E57" s="391"/>
      <c r="F57" s="127">
        <f>'Lista de precios'!C20</f>
        <v>647.3625</v>
      </c>
      <c r="G57" s="128">
        <f t="shared" si="3"/>
        <v>0</v>
      </c>
      <c r="H57" s="391"/>
      <c r="I57" s="127">
        <f>'Lista de precios'!E20</f>
        <v>710.65</v>
      </c>
      <c r="J57" s="137">
        <f t="shared" si="4"/>
        <v>0</v>
      </c>
      <c r="K57" s="391"/>
      <c r="L57" s="127">
        <f>'Lista de precios'!E20</f>
        <v>710.65</v>
      </c>
      <c r="M57" s="128">
        <f t="shared" si="5"/>
        <v>0</v>
      </c>
      <c r="N57" s="391"/>
      <c r="O57" s="127">
        <f>'Lista de precios'!G20</f>
        <v>0</v>
      </c>
      <c r="P57" s="137">
        <f t="shared" si="6"/>
        <v>0</v>
      </c>
      <c r="Q57" s="391"/>
      <c r="R57" s="127">
        <f>'Lista de precios'!G20</f>
        <v>0</v>
      </c>
      <c r="S57" s="128">
        <f t="shared" si="7"/>
        <v>0</v>
      </c>
      <c r="T57" s="391"/>
      <c r="U57" s="127">
        <f>'Lista de precios'!I20</f>
        <v>0</v>
      </c>
      <c r="V57" s="137">
        <f t="shared" si="8"/>
        <v>0</v>
      </c>
      <c r="W57" s="391"/>
      <c r="X57" s="127">
        <f t="shared" si="9"/>
        <v>0</v>
      </c>
      <c r="Y57" s="128">
        <f t="shared" si="10"/>
        <v>0</v>
      </c>
      <c r="Z57" s="391"/>
      <c r="AA57" s="127">
        <f>'Lista de precios'!K20</f>
        <v>0</v>
      </c>
      <c r="AB57" s="137">
        <f t="shared" si="11"/>
        <v>0</v>
      </c>
      <c r="AC57" s="391"/>
      <c r="AD57" s="127">
        <f t="shared" si="12"/>
        <v>0</v>
      </c>
      <c r="AE57" s="128">
        <f t="shared" si="13"/>
        <v>0</v>
      </c>
      <c r="AF57" s="391"/>
      <c r="AG57" s="127">
        <f>'Lista de precios'!M20</f>
        <v>0</v>
      </c>
      <c r="AH57" s="137">
        <f t="shared" si="14"/>
        <v>0</v>
      </c>
      <c r="AI57" s="391"/>
      <c r="AJ57" s="127">
        <f t="shared" si="15"/>
        <v>0</v>
      </c>
      <c r="AK57" s="128">
        <f t="shared" si="16"/>
        <v>0</v>
      </c>
    </row>
    <row r="58" ht="15.75" customHeight="1">
      <c r="A58" s="390" t="s">
        <v>32</v>
      </c>
      <c r="B58" s="391"/>
      <c r="C58" s="127">
        <f>'Lista de precios'!C21</f>
        <v>4775.625</v>
      </c>
      <c r="D58" s="137">
        <f t="shared" si="2"/>
        <v>0</v>
      </c>
      <c r="E58" s="391"/>
      <c r="F58" s="127">
        <f>'Lista de precios'!C21</f>
        <v>4775.625</v>
      </c>
      <c r="G58" s="128">
        <f t="shared" si="3"/>
        <v>0</v>
      </c>
      <c r="H58" s="391"/>
      <c r="I58" s="127">
        <f>'Lista de precios'!E21</f>
        <v>5242.5</v>
      </c>
      <c r="J58" s="137">
        <f t="shared" si="4"/>
        <v>0</v>
      </c>
      <c r="K58" s="391"/>
      <c r="L58" s="127">
        <f>'Lista de precios'!E21</f>
        <v>5242.5</v>
      </c>
      <c r="M58" s="128">
        <f t="shared" si="5"/>
        <v>0</v>
      </c>
      <c r="N58" s="392"/>
      <c r="O58" s="127">
        <f>'Lista de precios'!G21</f>
        <v>0</v>
      </c>
      <c r="P58" s="137">
        <f t="shared" si="6"/>
        <v>0</v>
      </c>
      <c r="Q58" s="391"/>
      <c r="R58" s="127">
        <f>'Lista de precios'!G21</f>
        <v>0</v>
      </c>
      <c r="S58" s="128">
        <f t="shared" si="7"/>
        <v>0</v>
      </c>
      <c r="T58" s="391"/>
      <c r="U58" s="127">
        <f>'Lista de precios'!I21</f>
        <v>0</v>
      </c>
      <c r="V58" s="137">
        <f t="shared" si="8"/>
        <v>0</v>
      </c>
      <c r="W58" s="391"/>
      <c r="X58" s="127">
        <f t="shared" si="9"/>
        <v>0</v>
      </c>
      <c r="Y58" s="128">
        <f t="shared" si="10"/>
        <v>0</v>
      </c>
      <c r="Z58" s="391"/>
      <c r="AA58" s="127">
        <f>'Lista de precios'!K21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1"/>
      <c r="AG58" s="127">
        <f>'Lista de precios'!M21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33</v>
      </c>
      <c r="B59" s="391"/>
      <c r="C59" s="127">
        <f>'Lista de precios'!C22</f>
        <v>4775.625</v>
      </c>
      <c r="D59" s="137">
        <f t="shared" si="2"/>
        <v>0</v>
      </c>
      <c r="E59" s="391"/>
      <c r="F59" s="127">
        <f>'Lista de precios'!C22</f>
        <v>4775.625</v>
      </c>
      <c r="G59" s="128">
        <f t="shared" si="3"/>
        <v>0</v>
      </c>
      <c r="H59" s="391"/>
      <c r="I59" s="127">
        <f>'Lista de precios'!E22</f>
        <v>5242.5</v>
      </c>
      <c r="J59" s="137">
        <f t="shared" si="4"/>
        <v>0</v>
      </c>
      <c r="K59" s="391"/>
      <c r="L59" s="127">
        <f>'Lista de precios'!E22</f>
        <v>5242.5</v>
      </c>
      <c r="M59" s="128">
        <f t="shared" si="5"/>
        <v>0</v>
      </c>
      <c r="N59" s="392"/>
      <c r="O59" s="127">
        <f>'Lista de precios'!G22</f>
        <v>0</v>
      </c>
      <c r="P59" s="137">
        <f t="shared" si="6"/>
        <v>0</v>
      </c>
      <c r="Q59" s="391"/>
      <c r="R59" s="127">
        <f>'Lista de precios'!G22</f>
        <v>0</v>
      </c>
      <c r="S59" s="128">
        <f t="shared" si="7"/>
        <v>0</v>
      </c>
      <c r="T59" s="391"/>
      <c r="U59" s="127">
        <f>'Lista de precios'!I22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precios'!K22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precios'!M22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34</v>
      </c>
      <c r="B60" s="391"/>
      <c r="C60" s="127">
        <f>'Lista de precios'!C23</f>
        <v>4775.625</v>
      </c>
      <c r="D60" s="137">
        <f t="shared" si="2"/>
        <v>0</v>
      </c>
      <c r="E60" s="391"/>
      <c r="F60" s="127">
        <f>'Lista de precios'!C23</f>
        <v>4775.625</v>
      </c>
      <c r="G60" s="128">
        <f t="shared" si="3"/>
        <v>0</v>
      </c>
      <c r="H60" s="391"/>
      <c r="I60" s="127">
        <f>'Lista de precios'!E23</f>
        <v>5242.5</v>
      </c>
      <c r="J60" s="137">
        <f t="shared" si="4"/>
        <v>0</v>
      </c>
      <c r="K60" s="391"/>
      <c r="L60" s="127">
        <f>'Lista de precios'!E23</f>
        <v>5242.5</v>
      </c>
      <c r="M60" s="128">
        <f t="shared" si="5"/>
        <v>0</v>
      </c>
      <c r="N60" s="391"/>
      <c r="O60" s="127">
        <f>'Lista de precios'!G23</f>
        <v>0</v>
      </c>
      <c r="P60" s="137">
        <f t="shared" si="6"/>
        <v>0</v>
      </c>
      <c r="Q60" s="391"/>
      <c r="R60" s="127">
        <f>'Lista de precios'!G23</f>
        <v>0</v>
      </c>
      <c r="S60" s="128">
        <f t="shared" si="7"/>
        <v>0</v>
      </c>
      <c r="T60" s="391"/>
      <c r="U60" s="127">
        <f>'Lista de precios'!I23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1"/>
      <c r="AA60" s="127">
        <f>'Lista de precios'!K23</f>
        <v>0</v>
      </c>
      <c r="AB60" s="137">
        <f t="shared" si="11"/>
        <v>0</v>
      </c>
      <c r="AC60" s="391"/>
      <c r="AD60" s="127">
        <f t="shared" si="12"/>
        <v>0</v>
      </c>
      <c r="AE60" s="128">
        <f t="shared" si="13"/>
        <v>0</v>
      </c>
      <c r="AF60" s="391"/>
      <c r="AG60" s="127">
        <f>'Lista de precios'!M23</f>
        <v>0</v>
      </c>
      <c r="AH60" s="137">
        <f t="shared" si="14"/>
        <v>0</v>
      </c>
      <c r="AI60" s="391"/>
      <c r="AJ60" s="127">
        <f t="shared" si="15"/>
        <v>0</v>
      </c>
      <c r="AK60" s="128">
        <f t="shared" si="16"/>
        <v>0</v>
      </c>
    </row>
    <row r="61" ht="15.75" customHeight="1">
      <c r="A61" s="390" t="s">
        <v>35</v>
      </c>
      <c r="B61" s="391"/>
      <c r="C61" s="127">
        <f>'Lista de precios'!C24</f>
        <v>4775.625</v>
      </c>
      <c r="D61" s="137">
        <f t="shared" si="2"/>
        <v>0</v>
      </c>
      <c r="E61" s="391"/>
      <c r="F61" s="127">
        <f>'Lista de precios'!C24</f>
        <v>4775.625</v>
      </c>
      <c r="G61" s="128">
        <f t="shared" si="3"/>
        <v>0</v>
      </c>
      <c r="H61" s="391"/>
      <c r="I61" s="127">
        <f>'Lista de precios'!E24</f>
        <v>5242.5</v>
      </c>
      <c r="J61" s="137">
        <f t="shared" si="4"/>
        <v>0</v>
      </c>
      <c r="K61" s="391"/>
      <c r="L61" s="127">
        <f>'Lista de precios'!E24</f>
        <v>5242.5</v>
      </c>
      <c r="M61" s="128">
        <f t="shared" si="5"/>
        <v>0</v>
      </c>
      <c r="N61" s="392"/>
      <c r="O61" s="127">
        <f>'Lista de precios'!G24</f>
        <v>0</v>
      </c>
      <c r="P61" s="137">
        <f t="shared" si="6"/>
        <v>0</v>
      </c>
      <c r="Q61" s="391"/>
      <c r="R61" s="127">
        <f>'Lista de precios'!G24</f>
        <v>0</v>
      </c>
      <c r="S61" s="128">
        <f t="shared" si="7"/>
        <v>0</v>
      </c>
      <c r="T61" s="391"/>
      <c r="U61" s="127">
        <f>'Lista de precios'!I24</f>
        <v>0</v>
      </c>
      <c r="V61" s="137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1"/>
      <c r="AA61" s="127">
        <f>'Lista de precios'!K24</f>
        <v>0</v>
      </c>
      <c r="AB61" s="137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precios'!M24</f>
        <v>0</v>
      </c>
      <c r="AH61" s="137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36</v>
      </c>
      <c r="B62" s="391"/>
      <c r="C62" s="127">
        <f>'Lista de precios'!C25</f>
        <v>1379.625</v>
      </c>
      <c r="D62" s="137">
        <f t="shared" si="2"/>
        <v>0</v>
      </c>
      <c r="E62" s="391"/>
      <c r="F62" s="127">
        <f>'Lista de precios'!C25</f>
        <v>1379.625</v>
      </c>
      <c r="G62" s="128">
        <f t="shared" si="3"/>
        <v>0</v>
      </c>
      <c r="H62" s="391"/>
      <c r="I62" s="127">
        <f>'Lista de precios'!E25</f>
        <v>1514.5</v>
      </c>
      <c r="J62" s="137">
        <f t="shared" si="4"/>
        <v>0</v>
      </c>
      <c r="K62" s="391"/>
      <c r="L62" s="127">
        <f>'Lista de precios'!E25</f>
        <v>1514.5</v>
      </c>
      <c r="M62" s="128">
        <f t="shared" si="5"/>
        <v>0</v>
      </c>
      <c r="N62" s="392"/>
      <c r="O62" s="127">
        <f>'Lista de precios'!G25</f>
        <v>0</v>
      </c>
      <c r="P62" s="137">
        <f t="shared" si="6"/>
        <v>0</v>
      </c>
      <c r="Q62" s="391"/>
      <c r="R62" s="127">
        <f>'Lista de precios'!G25</f>
        <v>0</v>
      </c>
      <c r="S62" s="128">
        <f t="shared" si="7"/>
        <v>0</v>
      </c>
      <c r="T62" s="391"/>
      <c r="U62" s="127">
        <f>'Lista de precios'!I25</f>
        <v>0</v>
      </c>
      <c r="V62" s="137">
        <f t="shared" si="8"/>
        <v>0</v>
      </c>
      <c r="W62" s="391"/>
      <c r="X62" s="127">
        <f t="shared" si="9"/>
        <v>0</v>
      </c>
      <c r="Y62" s="128">
        <f t="shared" si="10"/>
        <v>0</v>
      </c>
      <c r="Z62" s="391"/>
      <c r="AA62" s="127">
        <f>'Lista de precios'!K25</f>
        <v>0</v>
      </c>
      <c r="AB62" s="137">
        <f t="shared" si="11"/>
        <v>0</v>
      </c>
      <c r="AC62" s="391"/>
      <c r="AD62" s="127">
        <f t="shared" si="12"/>
        <v>0</v>
      </c>
      <c r="AE62" s="128">
        <f t="shared" si="13"/>
        <v>0</v>
      </c>
      <c r="AF62" s="391"/>
      <c r="AG62" s="127">
        <f>'Lista de precios'!M25</f>
        <v>0</v>
      </c>
      <c r="AH62" s="137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37</v>
      </c>
      <c r="B63" s="391"/>
      <c r="C63" s="127">
        <f>'Lista de precios'!C26</f>
        <v>2568.225</v>
      </c>
      <c r="D63" s="128">
        <f t="shared" si="2"/>
        <v>0</v>
      </c>
      <c r="E63" s="391"/>
      <c r="F63" s="127">
        <f>'Lista de precios'!C26</f>
        <v>2568.225</v>
      </c>
      <c r="G63" s="128">
        <f t="shared" si="3"/>
        <v>0</v>
      </c>
      <c r="H63" s="391"/>
      <c r="I63" s="127">
        <f>'Lista de precios'!E26</f>
        <v>2819.3</v>
      </c>
      <c r="J63" s="128">
        <f t="shared" si="4"/>
        <v>0</v>
      </c>
      <c r="K63" s="391"/>
      <c r="L63" s="127">
        <f>'Lista de precios'!E26</f>
        <v>2819.3</v>
      </c>
      <c r="M63" s="128">
        <f t="shared" si="5"/>
        <v>0</v>
      </c>
      <c r="N63" s="391"/>
      <c r="O63" s="127">
        <f>'Lista de precios'!G26</f>
        <v>0</v>
      </c>
      <c r="P63" s="128">
        <f t="shared" si="6"/>
        <v>0</v>
      </c>
      <c r="Q63" s="391"/>
      <c r="R63" s="127">
        <f>'Lista de precios'!G26</f>
        <v>0</v>
      </c>
      <c r="S63" s="128">
        <f t="shared" si="7"/>
        <v>0</v>
      </c>
      <c r="T63" s="391"/>
      <c r="U63" s="127">
        <f>'Lista de precios'!I26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precios'!K26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precios'!M26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38</v>
      </c>
      <c r="B64" s="391"/>
      <c r="C64" s="127">
        <f>'Lista de precios'!C27</f>
        <v>51258.375</v>
      </c>
      <c r="D64" s="128">
        <f t="shared" si="2"/>
        <v>0</v>
      </c>
      <c r="E64" s="391"/>
      <c r="F64" s="127">
        <f>'Lista de precios'!C27</f>
        <v>51258.375</v>
      </c>
      <c r="G64" s="128">
        <f t="shared" si="3"/>
        <v>0</v>
      </c>
      <c r="H64" s="391"/>
      <c r="I64" s="127">
        <f>'Lista de precios'!E27</f>
        <v>56269.5</v>
      </c>
      <c r="J64" s="128">
        <f t="shared" si="4"/>
        <v>0</v>
      </c>
      <c r="K64" s="391"/>
      <c r="L64" s="127">
        <f>'Lista de precios'!E27</f>
        <v>56269.5</v>
      </c>
      <c r="M64" s="128">
        <f t="shared" si="5"/>
        <v>0</v>
      </c>
      <c r="N64" s="391"/>
      <c r="O64" s="127">
        <f>'Lista de precios'!G27</f>
        <v>0</v>
      </c>
      <c r="P64" s="128">
        <f t="shared" si="6"/>
        <v>0</v>
      </c>
      <c r="Q64" s="391"/>
      <c r="R64" s="127">
        <f>'Lista de precios'!G27</f>
        <v>0</v>
      </c>
      <c r="S64" s="128">
        <f t="shared" si="7"/>
        <v>0</v>
      </c>
      <c r="T64" s="391"/>
      <c r="U64" s="127">
        <f>'Lista de precios'!I27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precios'!K27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precios'!M27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390" t="s">
        <v>39</v>
      </c>
      <c r="B65" s="391"/>
      <c r="C65" s="127">
        <f>'Lista de precios'!C28</f>
        <v>700.425</v>
      </c>
      <c r="D65" s="128">
        <f t="shared" si="2"/>
        <v>0</v>
      </c>
      <c r="E65" s="391"/>
      <c r="F65" s="127">
        <f>'Lista de precios'!C28</f>
        <v>700.425</v>
      </c>
      <c r="G65" s="128">
        <f t="shared" si="3"/>
        <v>0</v>
      </c>
      <c r="H65" s="391"/>
      <c r="I65" s="127">
        <f>'Lista de precios'!E28</f>
        <v>768.9</v>
      </c>
      <c r="J65" s="128">
        <f t="shared" si="4"/>
        <v>0</v>
      </c>
      <c r="K65" s="391"/>
      <c r="L65" s="127">
        <f>'Lista de precios'!E28</f>
        <v>768.9</v>
      </c>
      <c r="M65" s="128">
        <f t="shared" si="5"/>
        <v>0</v>
      </c>
      <c r="N65" s="391"/>
      <c r="O65" s="127">
        <f>'Lista de precios'!G28</f>
        <v>0</v>
      </c>
      <c r="P65" s="128">
        <f t="shared" si="6"/>
        <v>0</v>
      </c>
      <c r="Q65" s="391"/>
      <c r="R65" s="127">
        <f>'Lista de precios'!G28</f>
        <v>0</v>
      </c>
      <c r="S65" s="128">
        <f t="shared" si="7"/>
        <v>0</v>
      </c>
      <c r="T65" s="391"/>
      <c r="U65" s="127">
        <f>'Lista de precios'!I28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precios'!K28</f>
        <v>0</v>
      </c>
      <c r="AB65" s="128">
        <f t="shared" si="11"/>
        <v>0</v>
      </c>
      <c r="AC65" s="391"/>
      <c r="AD65" s="127">
        <f t="shared" si="12"/>
        <v>0</v>
      </c>
      <c r="AE65" s="128">
        <f t="shared" si="13"/>
        <v>0</v>
      </c>
      <c r="AF65" s="391"/>
      <c r="AG65" s="127">
        <f>'Lista de precios'!M28</f>
        <v>0</v>
      </c>
      <c r="AH65" s="128">
        <f t="shared" si="14"/>
        <v>0</v>
      </c>
      <c r="AI65" s="391"/>
      <c r="AJ65" s="127">
        <f t="shared" si="15"/>
        <v>0</v>
      </c>
      <c r="AK65" s="128">
        <f t="shared" si="16"/>
        <v>0</v>
      </c>
    </row>
    <row r="66" ht="15.75" customHeight="1">
      <c r="A66" s="390" t="s">
        <v>40</v>
      </c>
      <c r="B66" s="391"/>
      <c r="C66" s="127">
        <f>'Lista de precios'!C29</f>
        <v>26000.625</v>
      </c>
      <c r="D66" s="128">
        <f t="shared" si="2"/>
        <v>0</v>
      </c>
      <c r="E66" s="391"/>
      <c r="F66" s="127">
        <f>'Lista de precios'!C29</f>
        <v>26000.625</v>
      </c>
      <c r="G66" s="128">
        <f t="shared" si="3"/>
        <v>0</v>
      </c>
      <c r="H66" s="391"/>
      <c r="I66" s="127">
        <f>'Lista de precios'!E29</f>
        <v>17475</v>
      </c>
      <c r="J66" s="128">
        <f t="shared" si="4"/>
        <v>0</v>
      </c>
      <c r="K66" s="391"/>
      <c r="L66" s="127">
        <f>'Lista de precios'!E29</f>
        <v>17475</v>
      </c>
      <c r="M66" s="128">
        <f t="shared" si="5"/>
        <v>0</v>
      </c>
      <c r="N66" s="391"/>
      <c r="O66" s="127">
        <f>'Lista de precios'!G29</f>
        <v>0</v>
      </c>
      <c r="P66" s="128">
        <f t="shared" si="6"/>
        <v>0</v>
      </c>
      <c r="Q66" s="391"/>
      <c r="R66" s="127">
        <f>'Lista de precios'!G29</f>
        <v>0</v>
      </c>
      <c r="S66" s="128">
        <f t="shared" si="7"/>
        <v>0</v>
      </c>
      <c r="T66" s="391"/>
      <c r="U66" s="127">
        <f>'Lista de precios'!I29</f>
        <v>0</v>
      </c>
      <c r="V66" s="128">
        <f t="shared" si="8"/>
        <v>0</v>
      </c>
      <c r="W66" s="391"/>
      <c r="X66" s="127">
        <f t="shared" si="9"/>
        <v>0</v>
      </c>
      <c r="Y66" s="128">
        <f t="shared" si="10"/>
        <v>0</v>
      </c>
      <c r="Z66" s="391"/>
      <c r="AA66" s="127">
        <f>'Lista de precios'!K29</f>
        <v>0</v>
      </c>
      <c r="AB66" s="128">
        <f t="shared" si="11"/>
        <v>0</v>
      </c>
      <c r="AC66" s="391"/>
      <c r="AD66" s="127">
        <f t="shared" si="12"/>
        <v>0</v>
      </c>
      <c r="AE66" s="128">
        <f t="shared" si="13"/>
        <v>0</v>
      </c>
      <c r="AF66" s="391"/>
      <c r="AG66" s="127">
        <f>'Lista de precios'!M29</f>
        <v>0</v>
      </c>
      <c r="AH66" s="128">
        <f t="shared" si="14"/>
        <v>0</v>
      </c>
      <c r="AI66" s="391"/>
      <c r="AJ66" s="127">
        <f t="shared" si="15"/>
        <v>0</v>
      </c>
      <c r="AK66" s="128">
        <f t="shared" si="16"/>
        <v>0</v>
      </c>
    </row>
    <row r="67" ht="15.75" customHeight="1">
      <c r="A67" s="516" t="s">
        <v>41</v>
      </c>
      <c r="B67" s="391"/>
      <c r="C67" s="127"/>
      <c r="D67" s="128"/>
      <c r="E67" s="391"/>
      <c r="F67" s="127"/>
      <c r="G67" s="128"/>
      <c r="H67" s="391"/>
      <c r="I67" s="127"/>
      <c r="J67" s="128"/>
      <c r="K67" s="391"/>
      <c r="L67" s="127"/>
      <c r="M67" s="128"/>
      <c r="N67" s="391"/>
      <c r="O67" s="127"/>
      <c r="P67" s="128"/>
      <c r="Q67" s="391"/>
      <c r="R67" s="127"/>
      <c r="S67" s="128"/>
      <c r="T67" s="391"/>
      <c r="U67" s="127">
        <f>'Lista de precios'!I30</f>
        <v>0</v>
      </c>
      <c r="V67" s="128">
        <f t="shared" si="8"/>
        <v>0</v>
      </c>
      <c r="W67" s="391"/>
      <c r="X67" s="127">
        <f t="shared" si="9"/>
        <v>0</v>
      </c>
      <c r="Y67" s="128">
        <f t="shared" si="10"/>
        <v>0</v>
      </c>
      <c r="Z67" s="391"/>
      <c r="AA67" s="127">
        <f>'Lista de precios'!K30</f>
        <v>0</v>
      </c>
      <c r="AB67" s="128">
        <f t="shared" si="11"/>
        <v>0</v>
      </c>
      <c r="AC67" s="391"/>
      <c r="AD67" s="127">
        <f t="shared" si="12"/>
        <v>0</v>
      </c>
      <c r="AE67" s="128">
        <f t="shared" si="13"/>
        <v>0</v>
      </c>
      <c r="AF67" s="391"/>
      <c r="AG67" s="127">
        <f>'Lista de precios'!M30</f>
        <v>0</v>
      </c>
      <c r="AH67" s="128">
        <f t="shared" si="14"/>
        <v>0</v>
      </c>
      <c r="AI67" s="391"/>
      <c r="AJ67" s="127">
        <f t="shared" si="15"/>
        <v>0</v>
      </c>
      <c r="AK67" s="128">
        <f t="shared" si="16"/>
        <v>0</v>
      </c>
    </row>
    <row r="68" ht="15.75" customHeight="1">
      <c r="A68" s="415" t="s">
        <v>42</v>
      </c>
      <c r="B68" s="393"/>
      <c r="C68" s="143"/>
      <c r="D68" s="144"/>
      <c r="E68" s="393"/>
      <c r="F68" s="143"/>
      <c r="G68" s="144"/>
      <c r="H68" s="393"/>
      <c r="I68" s="143"/>
      <c r="J68" s="144"/>
      <c r="K68" s="393"/>
      <c r="L68" s="143"/>
      <c r="M68" s="144"/>
      <c r="N68" s="393"/>
      <c r="O68" s="143"/>
      <c r="P68" s="144"/>
      <c r="Q68" s="393"/>
      <c r="R68" s="143"/>
      <c r="S68" s="144"/>
      <c r="T68" s="393"/>
      <c r="U68" s="143"/>
      <c r="V68" s="144"/>
      <c r="W68" s="393"/>
      <c r="X68" s="143"/>
      <c r="Y68" s="144"/>
      <c r="Z68" s="393"/>
      <c r="AA68" s="143"/>
      <c r="AB68" s="144"/>
      <c r="AC68" s="393"/>
      <c r="AD68" s="143"/>
      <c r="AE68" s="144"/>
      <c r="AF68" s="393"/>
      <c r="AG68" s="143"/>
      <c r="AH68" s="144"/>
      <c r="AI68" s="393"/>
      <c r="AJ68" s="143"/>
      <c r="AK68" s="144"/>
    </row>
    <row r="69" ht="15.75" customHeight="1">
      <c r="A69" s="419" t="s">
        <v>43</v>
      </c>
      <c r="B69" s="393"/>
      <c r="C69" s="143"/>
      <c r="D69" s="144"/>
      <c r="E69" s="393"/>
      <c r="F69" s="143"/>
      <c r="G69" s="144"/>
      <c r="H69" s="393"/>
      <c r="I69" s="143"/>
      <c r="J69" s="144"/>
      <c r="K69" s="393"/>
      <c r="L69" s="143"/>
      <c r="M69" s="144"/>
      <c r="N69" s="393"/>
      <c r="O69" s="143"/>
      <c r="P69" s="144"/>
      <c r="Q69" s="393"/>
      <c r="R69" s="143"/>
      <c r="S69" s="144"/>
      <c r="T69" s="393"/>
      <c r="U69" s="143"/>
      <c r="V69" s="144"/>
      <c r="W69" s="393"/>
      <c r="X69" s="143"/>
      <c r="Y69" s="144"/>
      <c r="Z69" s="393"/>
      <c r="AA69" s="143"/>
      <c r="AB69" s="144"/>
      <c r="AC69" s="393"/>
      <c r="AD69" s="143"/>
      <c r="AE69" s="144"/>
      <c r="AF69" s="393"/>
      <c r="AG69" s="143"/>
      <c r="AH69" s="144"/>
      <c r="AI69" s="393"/>
      <c r="AJ69" s="143"/>
      <c r="AK69" s="144"/>
    </row>
    <row r="70" ht="15.75" customHeight="1">
      <c r="A70" s="415" t="s">
        <v>44</v>
      </c>
      <c r="B70" s="393"/>
      <c r="C70" s="143"/>
      <c r="D70" s="144"/>
      <c r="E70" s="393"/>
      <c r="F70" s="143"/>
      <c r="G70" s="144"/>
      <c r="H70" s="393"/>
      <c r="I70" s="143"/>
      <c r="J70" s="144"/>
      <c r="K70" s="393"/>
      <c r="L70" s="143"/>
      <c r="M70" s="144"/>
      <c r="N70" s="393"/>
      <c r="O70" s="143"/>
      <c r="P70" s="144"/>
      <c r="Q70" s="393"/>
      <c r="R70" s="143"/>
      <c r="S70" s="144"/>
      <c r="T70" s="393"/>
      <c r="U70" s="143"/>
      <c r="V70" s="144"/>
      <c r="W70" s="393"/>
      <c r="X70" s="143"/>
      <c r="Y70" s="144"/>
      <c r="Z70" s="393"/>
      <c r="AA70" s="143"/>
      <c r="AB70" s="144"/>
      <c r="AC70" s="393"/>
      <c r="AD70" s="143"/>
      <c r="AE70" s="144"/>
      <c r="AF70" s="393"/>
      <c r="AG70" s="143"/>
      <c r="AH70" s="144"/>
      <c r="AI70" s="393"/>
      <c r="AJ70" s="143"/>
      <c r="AK70" s="144"/>
    </row>
    <row r="71" ht="15.75" customHeight="1">
      <c r="A71" s="453" t="s">
        <v>179</v>
      </c>
      <c r="B71" s="393"/>
      <c r="C71" s="143"/>
      <c r="D71" s="144"/>
      <c r="E71" s="393"/>
      <c r="F71" s="143"/>
      <c r="G71" s="144"/>
      <c r="H71" s="393"/>
      <c r="I71" s="143"/>
      <c r="J71" s="144"/>
      <c r="K71" s="393"/>
      <c r="L71" s="143"/>
      <c r="M71" s="144"/>
      <c r="N71" s="393"/>
      <c r="O71" s="143"/>
      <c r="P71" s="144"/>
      <c r="Q71" s="393"/>
      <c r="R71" s="143"/>
      <c r="S71" s="144"/>
      <c r="T71" s="393"/>
      <c r="U71" s="143"/>
      <c r="V71" s="144"/>
      <c r="W71" s="393"/>
      <c r="X71" s="143"/>
      <c r="Y71" s="144"/>
      <c r="Z71" s="393"/>
      <c r="AA71" s="143"/>
      <c r="AB71" s="144"/>
      <c r="AC71" s="393"/>
      <c r="AD71" s="143"/>
      <c r="AE71" s="144"/>
      <c r="AF71" s="393"/>
      <c r="AG71" s="143"/>
      <c r="AH71" s="144"/>
      <c r="AI71" s="393"/>
      <c r="AJ71" s="143"/>
      <c r="AK71" s="144"/>
    </row>
    <row r="72" ht="15.75" customHeight="1">
      <c r="A72" s="396" t="s">
        <v>127</v>
      </c>
      <c r="B72" s="393"/>
      <c r="C72" s="397"/>
      <c r="D72" s="319">
        <f>SUM(D44:D67)</f>
        <v>0</v>
      </c>
      <c r="E72" s="398"/>
      <c r="F72" s="399"/>
      <c r="G72" s="320">
        <f>SUM(G44:G67)</f>
        <v>0</v>
      </c>
      <c r="H72" s="393"/>
      <c r="I72" s="397"/>
      <c r="J72" s="319">
        <f>SUM(J44:J67)</f>
        <v>0</v>
      </c>
      <c r="K72" s="398"/>
      <c r="L72" s="399"/>
      <c r="M72" s="320">
        <f>SUM(M44:M67)</f>
        <v>0</v>
      </c>
      <c r="N72" s="393"/>
      <c r="O72" s="397"/>
      <c r="P72" s="319">
        <f>SUM(P44:P67)</f>
        <v>0</v>
      </c>
      <c r="Q72" s="398"/>
      <c r="R72" s="399"/>
      <c r="S72" s="320">
        <f>SUM(S44:S67)</f>
        <v>0</v>
      </c>
      <c r="T72" s="393"/>
      <c r="U72" s="397"/>
      <c r="V72" s="319">
        <f>SUM(V44:V67)</f>
        <v>0</v>
      </c>
      <c r="W72" s="398"/>
      <c r="X72" s="399"/>
      <c r="Y72" s="320">
        <f>SUM(Y44:Y67)</f>
        <v>0</v>
      </c>
      <c r="Z72" s="393"/>
      <c r="AA72" s="397"/>
      <c r="AB72" s="319">
        <f>SUM(AB44:AB67)</f>
        <v>0</v>
      </c>
      <c r="AC72" s="398"/>
      <c r="AD72" s="399"/>
      <c r="AE72" s="320">
        <f>SUM(AE44:AE67)</f>
        <v>0</v>
      </c>
      <c r="AF72" s="393"/>
      <c r="AG72" s="397"/>
      <c r="AH72" s="319">
        <f>SUM(AH44:AH67)</f>
        <v>0</v>
      </c>
      <c r="AI72" s="398"/>
      <c r="AJ72" s="399"/>
      <c r="AK72" s="320">
        <f>SUM(AK44:AK67)</f>
        <v>0</v>
      </c>
    </row>
    <row r="73" ht="15.75" customHeight="1">
      <c r="A73" s="400" t="s">
        <v>128</v>
      </c>
      <c r="B73" s="325">
        <f>D72+G72</f>
        <v>0</v>
      </c>
      <c r="C73" s="183"/>
      <c r="D73" s="183"/>
      <c r="E73" s="183"/>
      <c r="F73" s="183"/>
      <c r="G73" s="15"/>
      <c r="H73" s="325">
        <f>J72+M72</f>
        <v>0</v>
      </c>
      <c r="I73" s="183"/>
      <c r="J73" s="183"/>
      <c r="K73" s="183"/>
      <c r="L73" s="183"/>
      <c r="M73" s="15"/>
      <c r="N73" s="325">
        <f>P72+S72</f>
        <v>0</v>
      </c>
      <c r="O73" s="183"/>
      <c r="P73" s="183"/>
      <c r="Q73" s="183"/>
      <c r="R73" s="183"/>
      <c r="S73" s="15"/>
      <c r="T73" s="325">
        <f>V72+Y72</f>
        <v>0</v>
      </c>
      <c r="U73" s="183"/>
      <c r="V73" s="183"/>
      <c r="W73" s="183"/>
      <c r="X73" s="183"/>
      <c r="Y73" s="15"/>
      <c r="Z73" s="325">
        <f>AB72+AE72</f>
        <v>0</v>
      </c>
      <c r="AA73" s="183"/>
      <c r="AB73" s="183"/>
      <c r="AC73" s="183"/>
      <c r="AD73" s="183"/>
      <c r="AE73" s="15"/>
      <c r="AF73" s="325">
        <f>AH72+AK72</f>
        <v>0</v>
      </c>
      <c r="AG73" s="183"/>
      <c r="AH73" s="183"/>
      <c r="AI73" s="183"/>
      <c r="AJ73" s="183"/>
      <c r="AK73" s="15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8.0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8.0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</sheetData>
  <mergeCells count="53"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H6:H7"/>
    <mergeCell ref="I6:I7"/>
    <mergeCell ref="J6:J7"/>
    <mergeCell ref="K6:K7"/>
    <mergeCell ref="L6:L7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W41:Y41"/>
    <mergeCell ref="Z41:AB41"/>
    <mergeCell ref="AC41:AE41"/>
    <mergeCell ref="AF41:AH41"/>
    <mergeCell ref="AI41:AK41"/>
    <mergeCell ref="B41:D41"/>
    <mergeCell ref="E41:G41"/>
    <mergeCell ref="H41:J41"/>
    <mergeCell ref="K41:M41"/>
    <mergeCell ref="N41:P41"/>
    <mergeCell ref="Q41:S41"/>
    <mergeCell ref="T41:V41"/>
    <mergeCell ref="B73:G73"/>
    <mergeCell ref="H73:M73"/>
    <mergeCell ref="N73:S73"/>
    <mergeCell ref="T73:Y73"/>
    <mergeCell ref="Z73:AE73"/>
    <mergeCell ref="AF73:AK73"/>
  </mergeCells>
  <conditionalFormatting sqref="A10:A11">
    <cfRule type="cellIs" dxfId="1" priority="1" operator="lessThan">
      <formula>0</formula>
    </cfRule>
  </conditionalFormatting>
  <conditionalFormatting sqref="A1:AK1020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401"/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353" t="s">
        <v>144</v>
      </c>
      <c r="B5" s="354" t="s">
        <v>10</v>
      </c>
      <c r="C5" s="104"/>
      <c r="D5" s="329"/>
      <c r="E5" s="354" t="s">
        <v>11</v>
      </c>
      <c r="F5" s="104"/>
      <c r="G5" s="105"/>
      <c r="H5" s="355" t="s">
        <v>12</v>
      </c>
      <c r="I5" s="104"/>
      <c r="J5" s="329"/>
      <c r="K5" s="354" t="s">
        <v>13</v>
      </c>
      <c r="L5" s="104"/>
      <c r="M5" s="105"/>
      <c r="N5" s="354" t="s">
        <v>14</v>
      </c>
      <c r="O5" s="104"/>
      <c r="P5" s="105"/>
      <c r="Q5" s="354" t="s">
        <v>15</v>
      </c>
      <c r="R5" s="104"/>
      <c r="S5" s="105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5"/>
      <c r="B6" s="256" t="s">
        <v>145</v>
      </c>
      <c r="C6" s="356" t="s">
        <v>146</v>
      </c>
      <c r="D6" s="357" t="s">
        <v>147</v>
      </c>
      <c r="E6" s="256" t="s">
        <v>145</v>
      </c>
      <c r="F6" s="356" t="s">
        <v>146</v>
      </c>
      <c r="G6" s="358" t="s">
        <v>147</v>
      </c>
      <c r="H6" s="332" t="s">
        <v>145</v>
      </c>
      <c r="I6" s="356" t="s">
        <v>146</v>
      </c>
      <c r="J6" s="357" t="s">
        <v>147</v>
      </c>
      <c r="K6" s="256" t="s">
        <v>145</v>
      </c>
      <c r="L6" s="356" t="s">
        <v>146</v>
      </c>
      <c r="M6" s="358" t="s">
        <v>147</v>
      </c>
      <c r="N6" s="256" t="s">
        <v>145</v>
      </c>
      <c r="O6" s="356" t="s">
        <v>146</v>
      </c>
      <c r="P6" s="358" t="s">
        <v>147</v>
      </c>
      <c r="Q6" s="256" t="s">
        <v>145</v>
      </c>
      <c r="R6" s="356" t="s">
        <v>146</v>
      </c>
      <c r="S6" s="358" t="s">
        <v>147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259"/>
      <c r="B7" s="260"/>
      <c r="C7" s="261"/>
      <c r="D7" s="259"/>
      <c r="E7" s="260"/>
      <c r="F7" s="261"/>
      <c r="G7" s="262"/>
      <c r="H7" s="186"/>
      <c r="I7" s="261"/>
      <c r="J7" s="259"/>
      <c r="K7" s="260"/>
      <c r="L7" s="261"/>
      <c r="M7" s="262"/>
      <c r="N7" s="260"/>
      <c r="O7" s="261"/>
      <c r="P7" s="262"/>
      <c r="Q7" s="260"/>
      <c r="R7" s="261"/>
      <c r="S7" s="26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59" t="s">
        <v>148</v>
      </c>
      <c r="B8" s="267"/>
      <c r="C8" s="265"/>
      <c r="D8" s="360"/>
      <c r="E8" s="267"/>
      <c r="F8" s="265"/>
      <c r="G8" s="268">
        <f>D16*'Lista de precios'!E4</f>
        <v>0</v>
      </c>
      <c r="H8" s="334"/>
      <c r="I8" s="265"/>
      <c r="J8" s="360">
        <f>G16*'Lista de precios'!G4</f>
        <v>0</v>
      </c>
      <c r="K8" s="267"/>
      <c r="L8" s="265"/>
      <c r="M8" s="268" t="str">
        <f>J16*'Lista de precios'!I4</f>
        <v>#DIV/0!</v>
      </c>
      <c r="N8" s="267"/>
      <c r="O8" s="265"/>
      <c r="P8" s="268" t="str">
        <f>M16*'Lista de precios'!K4</f>
        <v>#DIV/0!</v>
      </c>
      <c r="Q8" s="267"/>
      <c r="R8" s="265"/>
      <c r="S8" s="268" t="str">
        <f>P15</f>
        <v>#DIV/0!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61" t="s">
        <v>145</v>
      </c>
      <c r="B9" s="267">
        <f>C33</f>
        <v>0</v>
      </c>
      <c r="C9" s="271"/>
      <c r="D9" s="333"/>
      <c r="E9" s="267">
        <f>E33</f>
        <v>0</v>
      </c>
      <c r="F9" s="271"/>
      <c r="G9" s="266"/>
      <c r="H9" s="334">
        <f>G33</f>
        <v>0</v>
      </c>
      <c r="I9" s="271"/>
      <c r="J9" s="333"/>
      <c r="K9" s="267">
        <f>I33</f>
        <v>0</v>
      </c>
      <c r="L9" s="271"/>
      <c r="M9" s="266"/>
      <c r="N9" s="267">
        <f>K33</f>
        <v>0</v>
      </c>
      <c r="O9" s="271"/>
      <c r="P9" s="266"/>
      <c r="Q9" s="267">
        <f>M33</f>
        <v>0</v>
      </c>
      <c r="R9" s="271"/>
      <c r="S9" s="266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>
      <c r="A10" s="336" t="s">
        <v>182</v>
      </c>
      <c r="B10" s="273"/>
      <c r="C10" s="274"/>
      <c r="D10" s="337"/>
      <c r="E10" s="273"/>
      <c r="F10" s="274"/>
      <c r="G10" s="275"/>
      <c r="H10" s="338"/>
      <c r="I10" s="274"/>
      <c r="J10" s="337"/>
      <c r="K10" s="273"/>
      <c r="L10" s="274"/>
      <c r="M10" s="275"/>
      <c r="N10" s="273"/>
      <c r="O10" s="274"/>
      <c r="P10" s="275"/>
      <c r="Q10" s="273"/>
      <c r="R10" s="274"/>
      <c r="S10" s="275" t="str">
        <f>(S8+Q9)/'Lista de precios'!K4</f>
        <v>#DIV/0!</v>
      </c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</row>
    <row r="11">
      <c r="A11" s="270" t="s">
        <v>151</v>
      </c>
      <c r="B11" s="277"/>
      <c r="C11" s="278"/>
      <c r="D11" s="340"/>
      <c r="E11" s="277"/>
      <c r="F11" s="278"/>
      <c r="G11" s="279"/>
      <c r="H11" s="341"/>
      <c r="I11" s="278"/>
      <c r="J11" s="340"/>
      <c r="K11" s="277"/>
      <c r="L11" s="278"/>
      <c r="M11" s="279"/>
      <c r="N11" s="277"/>
      <c r="O11" s="278"/>
      <c r="P11" s="279"/>
      <c r="Q11" s="277"/>
      <c r="R11" s="278"/>
      <c r="S11" s="279" t="str">
        <f>S10*'Lista de precios'!M4</f>
        <v>#DIV/0!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59" t="s">
        <v>152</v>
      </c>
      <c r="B12" s="267"/>
      <c r="C12" s="281">
        <f>B72</f>
        <v>0</v>
      </c>
      <c r="D12" s="333"/>
      <c r="E12" s="267"/>
      <c r="F12" s="281">
        <f>H72</f>
        <v>0</v>
      </c>
      <c r="G12" s="266"/>
      <c r="H12" s="334"/>
      <c r="I12" s="281">
        <f>N72</f>
        <v>0</v>
      </c>
      <c r="J12" s="333"/>
      <c r="K12" s="267"/>
      <c r="L12" s="281">
        <f>T72</f>
        <v>0</v>
      </c>
      <c r="M12" s="266"/>
      <c r="N12" s="267"/>
      <c r="O12" s="281">
        <f>Z72</f>
        <v>0</v>
      </c>
      <c r="P12" s="266"/>
      <c r="Q12" s="267"/>
      <c r="R12" s="281">
        <f>AF72</f>
        <v>0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365" t="s">
        <v>153</v>
      </c>
      <c r="B13" s="267"/>
      <c r="C13" s="364">
        <v>0.0</v>
      </c>
      <c r="D13" s="333"/>
      <c r="E13" s="267"/>
      <c r="F13" s="364">
        <v>0.0</v>
      </c>
      <c r="G13" s="266"/>
      <c r="H13" s="334"/>
      <c r="I13" s="281" t="str">
        <f>CULTIVO!J66</f>
        <v>#DIV/0!</v>
      </c>
      <c r="J13" s="333"/>
      <c r="K13" s="267"/>
      <c r="L13" s="281" t="str">
        <f>CULTIVO!M66</f>
        <v>#DIV/0!</v>
      </c>
      <c r="M13" s="266"/>
      <c r="N13" s="267"/>
      <c r="O13" s="281">
        <f>CULTIVO!P66</f>
        <v>0</v>
      </c>
      <c r="P13" s="266"/>
      <c r="Q13" s="267"/>
      <c r="R13" s="281" t="str">
        <f>CULTIVO!S66</f>
        <v>#DIV/0!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3" t="s">
        <v>154</v>
      </c>
      <c r="B14" s="267"/>
      <c r="C14" s="281"/>
      <c r="D14" s="333"/>
      <c r="E14" s="267"/>
      <c r="F14" s="281"/>
      <c r="G14" s="266"/>
      <c r="H14" s="334"/>
      <c r="I14" s="281">
        <f>CULTIVO!J87</f>
        <v>0</v>
      </c>
      <c r="J14" s="333"/>
      <c r="K14" s="267"/>
      <c r="L14" s="281">
        <f>CULTIVO!M87</f>
        <v>0</v>
      </c>
      <c r="M14" s="266"/>
      <c r="N14" s="267"/>
      <c r="O14" s="281">
        <f>CULTIVO!P87</f>
        <v>0</v>
      </c>
      <c r="P14" s="266"/>
      <c r="Q14" s="267"/>
      <c r="R14" s="281">
        <f>CULTIVO!S87</f>
        <v>0</v>
      </c>
      <c r="S14" s="266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359" t="s">
        <v>156</v>
      </c>
      <c r="B15" s="267"/>
      <c r="C15" s="265"/>
      <c r="D15" s="366">
        <f>D8+B9-C12-C13</f>
        <v>0</v>
      </c>
      <c r="E15" s="267"/>
      <c r="F15" s="265"/>
      <c r="G15" s="367">
        <f>G8+E9-F12-F13</f>
        <v>0</v>
      </c>
      <c r="H15" s="334"/>
      <c r="I15" s="265"/>
      <c r="J15" s="366" t="str">
        <f>J8+H9-I12-I13-I14</f>
        <v>#DIV/0!</v>
      </c>
      <c r="K15" s="267"/>
      <c r="L15" s="265"/>
      <c r="M15" s="367" t="str">
        <f>M8+K9-L12-L13-L14</f>
        <v>#DIV/0!</v>
      </c>
      <c r="N15" s="267"/>
      <c r="O15" s="265"/>
      <c r="P15" s="367" t="str">
        <f>P8+N9-O12-O13-O14</f>
        <v>#DIV/0!</v>
      </c>
      <c r="Q15" s="267"/>
      <c r="R15" s="265"/>
      <c r="S15" s="367" t="str">
        <f>S11-R12-R13-R14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157</v>
      </c>
      <c r="B16" s="369"/>
      <c r="C16" s="370"/>
      <c r="D16" s="371">
        <f>D15/'Lista de precios'!C4</f>
        <v>0</v>
      </c>
      <c r="E16" s="369"/>
      <c r="F16" s="370"/>
      <c r="G16" s="290">
        <f>G15/'Lista de precios'!E4</f>
        <v>0</v>
      </c>
      <c r="H16" s="372"/>
      <c r="I16" s="370"/>
      <c r="J16" s="371" t="str">
        <f>J15/'Lista de precios'!G4</f>
        <v>#DIV/0!</v>
      </c>
      <c r="K16" s="369"/>
      <c r="L16" s="370"/>
      <c r="M16" s="290" t="str">
        <f>M15/'Lista de precios'!I4</f>
        <v>#DIV/0!</v>
      </c>
      <c r="N16" s="369"/>
      <c r="O16" s="370"/>
      <c r="P16" s="290" t="str">
        <f>P15/'Lista de precios'!K4</f>
        <v>#DIV/0!</v>
      </c>
      <c r="Q16" s="369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ht="26.25" customHeight="1">
      <c r="A20" s="373" t="s">
        <v>158</v>
      </c>
      <c r="B20" s="292"/>
      <c r="C20" s="293"/>
      <c r="D20" s="374"/>
      <c r="E20" s="374"/>
      <c r="F20" s="374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ht="27.75" customHeight="1">
      <c r="A21" s="375" t="s">
        <v>159</v>
      </c>
      <c r="B21" s="375" t="s">
        <v>160</v>
      </c>
      <c r="C21" s="376" t="s">
        <v>161</v>
      </c>
      <c r="D21" s="377" t="s">
        <v>162</v>
      </c>
      <c r="E21" s="377" t="s">
        <v>163</v>
      </c>
      <c r="F21" s="377" t="s">
        <v>164</v>
      </c>
      <c r="G21" s="377" t="s">
        <v>165</v>
      </c>
      <c r="H21" s="377" t="s">
        <v>166</v>
      </c>
      <c r="I21" s="377" t="s">
        <v>167</v>
      </c>
      <c r="J21" s="377" t="s">
        <v>168</v>
      </c>
      <c r="K21" s="377" t="s">
        <v>169</v>
      </c>
      <c r="L21" s="377" t="s">
        <v>170</v>
      </c>
      <c r="M21" s="377" t="s">
        <v>171</v>
      </c>
      <c r="N21" s="377" t="s">
        <v>172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78"/>
      <c r="B22" s="78"/>
      <c r="C22" s="2"/>
      <c r="D22" s="455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84"/>
      <c r="B25" s="84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379" t="s">
        <v>177</v>
      </c>
      <c r="B32" s="15"/>
      <c r="C32" s="380">
        <f t="shared" ref="C32:N32" si="1">SUM(C22:C31)</f>
        <v>0</v>
      </c>
      <c r="D32" s="380">
        <f t="shared" si="1"/>
        <v>0</v>
      </c>
      <c r="E32" s="380">
        <f t="shared" si="1"/>
        <v>0</v>
      </c>
      <c r="F32" s="380">
        <f t="shared" si="1"/>
        <v>0</v>
      </c>
      <c r="G32" s="380">
        <f t="shared" si="1"/>
        <v>0</v>
      </c>
      <c r="H32" s="380">
        <f t="shared" si="1"/>
        <v>0</v>
      </c>
      <c r="I32" s="380">
        <f t="shared" si="1"/>
        <v>0</v>
      </c>
      <c r="J32" s="380">
        <f t="shared" si="1"/>
        <v>0</v>
      </c>
      <c r="K32" s="380">
        <f t="shared" si="1"/>
        <v>0</v>
      </c>
      <c r="L32" s="380">
        <f t="shared" si="1"/>
        <v>0</v>
      </c>
      <c r="M32" s="380">
        <f t="shared" si="1"/>
        <v>0</v>
      </c>
      <c r="N32" s="380">
        <f t="shared" si="1"/>
        <v>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381" t="s">
        <v>178</v>
      </c>
      <c r="B33" s="15"/>
      <c r="C33" s="381">
        <f>C32+D32</f>
        <v>0</v>
      </c>
      <c r="D33" s="15"/>
      <c r="E33" s="381">
        <f>E32+F32</f>
        <v>0</v>
      </c>
      <c r="F33" s="15"/>
      <c r="G33" s="381">
        <f>G32+H32</f>
        <v>0</v>
      </c>
      <c r="H33" s="15"/>
      <c r="I33" s="381">
        <f>I32+J32</f>
        <v>0</v>
      </c>
      <c r="J33" s="15"/>
      <c r="K33" s="381">
        <f>K32+L32</f>
        <v>0</v>
      </c>
      <c r="L33" s="15"/>
      <c r="M33" s="381">
        <f>M32+N32</f>
        <v>0</v>
      </c>
      <c r="N33" s="15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382" t="s">
        <v>97</v>
      </c>
      <c r="B39" s="2"/>
      <c r="C39" s="2"/>
      <c r="D39" s="374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15.75" customHeight="1">
      <c r="A40" s="383"/>
      <c r="B40" s="384" t="s">
        <v>98</v>
      </c>
      <c r="C40" s="101"/>
      <c r="D40" s="102"/>
      <c r="E40" s="384" t="s">
        <v>99</v>
      </c>
      <c r="F40" s="101"/>
      <c r="G40" s="102"/>
      <c r="H40" s="384" t="s">
        <v>100</v>
      </c>
      <c r="I40" s="101"/>
      <c r="J40" s="102"/>
      <c r="K40" s="384" t="s">
        <v>101</v>
      </c>
      <c r="L40" s="101"/>
      <c r="M40" s="102"/>
      <c r="N40" s="384" t="s">
        <v>102</v>
      </c>
      <c r="O40" s="101"/>
      <c r="P40" s="102"/>
      <c r="Q40" s="384" t="s">
        <v>103</v>
      </c>
      <c r="R40" s="101"/>
      <c r="S40" s="102"/>
      <c r="T40" s="384" t="s">
        <v>104</v>
      </c>
      <c r="U40" s="101"/>
      <c r="V40" s="102"/>
      <c r="W40" s="384" t="s">
        <v>105</v>
      </c>
      <c r="X40" s="101"/>
      <c r="Y40" s="102"/>
      <c r="Z40" s="384" t="s">
        <v>106</v>
      </c>
      <c r="AA40" s="101"/>
      <c r="AB40" s="102"/>
      <c r="AC40" s="384" t="s">
        <v>107</v>
      </c>
      <c r="AD40" s="101"/>
      <c r="AE40" s="102"/>
      <c r="AF40" s="384" t="s">
        <v>108</v>
      </c>
      <c r="AG40" s="101"/>
      <c r="AH40" s="102"/>
      <c r="AI40" s="384" t="s">
        <v>109</v>
      </c>
      <c r="AJ40" s="101"/>
      <c r="AK40" s="102"/>
    </row>
    <row r="41" ht="15.75" customHeight="1">
      <c r="A41" s="385" t="s">
        <v>110</v>
      </c>
      <c r="B41" s="386" t="s">
        <v>111</v>
      </c>
      <c r="C41" s="387" t="s">
        <v>112</v>
      </c>
      <c r="D41" s="387" t="s">
        <v>113</v>
      </c>
      <c r="E41" s="386" t="s">
        <v>111</v>
      </c>
      <c r="F41" s="387" t="s">
        <v>112</v>
      </c>
      <c r="G41" s="387" t="s">
        <v>113</v>
      </c>
      <c r="H41" s="386" t="s">
        <v>111</v>
      </c>
      <c r="I41" s="387" t="s">
        <v>112</v>
      </c>
      <c r="J41" s="387" t="s">
        <v>113</v>
      </c>
      <c r="K41" s="386" t="s">
        <v>111</v>
      </c>
      <c r="L41" s="387" t="s">
        <v>112</v>
      </c>
      <c r="M41" s="387" t="s">
        <v>113</v>
      </c>
      <c r="N41" s="386" t="s">
        <v>111</v>
      </c>
      <c r="O41" s="387" t="s">
        <v>112</v>
      </c>
      <c r="P41" s="387" t="s">
        <v>113</v>
      </c>
      <c r="Q41" s="386" t="s">
        <v>111</v>
      </c>
      <c r="R41" s="387" t="s">
        <v>112</v>
      </c>
      <c r="S41" s="387" t="s">
        <v>113</v>
      </c>
      <c r="T41" s="386" t="s">
        <v>111</v>
      </c>
      <c r="U41" s="387" t="s">
        <v>112</v>
      </c>
      <c r="V41" s="387" t="s">
        <v>113</v>
      </c>
      <c r="W41" s="386" t="s">
        <v>111</v>
      </c>
      <c r="X41" s="387" t="s">
        <v>112</v>
      </c>
      <c r="Y41" s="387" t="s">
        <v>113</v>
      </c>
      <c r="Z41" s="386" t="s">
        <v>111</v>
      </c>
      <c r="AA41" s="387" t="s">
        <v>112</v>
      </c>
      <c r="AB41" s="387" t="s">
        <v>113</v>
      </c>
      <c r="AC41" s="386" t="s">
        <v>111</v>
      </c>
      <c r="AD41" s="387" t="s">
        <v>112</v>
      </c>
      <c r="AE41" s="387" t="s">
        <v>113</v>
      </c>
      <c r="AF41" s="386" t="s">
        <v>111</v>
      </c>
      <c r="AG41" s="387" t="s">
        <v>112</v>
      </c>
      <c r="AH41" s="387" t="s">
        <v>113</v>
      </c>
      <c r="AI41" s="386" t="s">
        <v>111</v>
      </c>
      <c r="AJ41" s="387" t="s">
        <v>112</v>
      </c>
      <c r="AK41" s="387" t="s">
        <v>113</v>
      </c>
    </row>
    <row r="42" ht="15.75" customHeight="1">
      <c r="A42" s="385"/>
      <c r="B42" s="388"/>
      <c r="C42" s="117"/>
      <c r="D42" s="389"/>
      <c r="E42" s="281"/>
      <c r="F42" s="120"/>
      <c r="G42" s="278"/>
      <c r="H42" s="388"/>
      <c r="I42" s="117"/>
      <c r="J42" s="389"/>
      <c r="K42" s="281"/>
      <c r="L42" s="120"/>
      <c r="M42" s="278"/>
      <c r="N42" s="388"/>
      <c r="O42" s="117"/>
      <c r="P42" s="389"/>
      <c r="Q42" s="281"/>
      <c r="R42" s="120"/>
      <c r="S42" s="278"/>
      <c r="T42" s="388"/>
      <c r="U42" s="117"/>
      <c r="V42" s="389"/>
      <c r="W42" s="281"/>
      <c r="X42" s="120"/>
      <c r="Y42" s="278"/>
      <c r="Z42" s="388"/>
      <c r="AA42" s="117"/>
      <c r="AB42" s="389"/>
      <c r="AC42" s="281"/>
      <c r="AD42" s="120"/>
      <c r="AE42" s="278"/>
      <c r="AF42" s="388"/>
      <c r="AG42" s="117"/>
      <c r="AH42" s="389"/>
      <c r="AI42" s="281"/>
      <c r="AJ42" s="120"/>
      <c r="AK42" s="278"/>
    </row>
    <row r="43" ht="15.75" customHeight="1">
      <c r="A43" s="390" t="s">
        <v>18</v>
      </c>
      <c r="B43" s="391"/>
      <c r="C43" s="127">
        <f>'Lista de precios'!C7</f>
        <v>1114.3125</v>
      </c>
      <c r="D43" s="128">
        <f t="shared" ref="D43:D65" si="2">B43*C43</f>
        <v>0</v>
      </c>
      <c r="E43" s="391"/>
      <c r="F43" s="127">
        <f>'Lista de precios'!C7</f>
        <v>1114.3125</v>
      </c>
      <c r="G43" s="128">
        <f t="shared" ref="G43:G65" si="3">F43*E43</f>
        <v>0</v>
      </c>
      <c r="H43" s="391"/>
      <c r="I43" s="127">
        <f>'Lista de precios'!E7</f>
        <v>1223.25</v>
      </c>
      <c r="J43" s="128">
        <f t="shared" ref="J43:J65" si="4">H43*I43</f>
        <v>0</v>
      </c>
      <c r="K43" s="391"/>
      <c r="L43" s="127">
        <f>'Lista de precios'!E7</f>
        <v>1223.25</v>
      </c>
      <c r="M43" s="128">
        <f t="shared" ref="M43:M65" si="5">L43*K43</f>
        <v>0</v>
      </c>
      <c r="N43" s="391"/>
      <c r="O43" s="127">
        <f>'Lista de precios'!G7</f>
        <v>0</v>
      </c>
      <c r="P43" s="128">
        <f t="shared" ref="P43:P65" si="6">N43*O43</f>
        <v>0</v>
      </c>
      <c r="Q43" s="391"/>
      <c r="R43" s="127">
        <f>'Lista de precios'!G7</f>
        <v>0</v>
      </c>
      <c r="S43" s="128">
        <f t="shared" ref="S43:S65" si="7">R43*Q43</f>
        <v>0</v>
      </c>
      <c r="T43" s="391"/>
      <c r="U43" s="127">
        <f>'Lista de precios'!I7</f>
        <v>0</v>
      </c>
      <c r="V43" s="128">
        <f t="shared" ref="V43:V66" si="8">T43*U43</f>
        <v>0</v>
      </c>
      <c r="W43" s="391"/>
      <c r="X43" s="127">
        <f t="shared" ref="X43:X66" si="9">U43</f>
        <v>0</v>
      </c>
      <c r="Y43" s="128">
        <f t="shared" ref="Y43:Y66" si="10">X43*W43</f>
        <v>0</v>
      </c>
      <c r="Z43" s="391"/>
      <c r="AA43" s="127">
        <f>'Lista de precios'!K7</f>
        <v>0</v>
      </c>
      <c r="AB43" s="128">
        <f t="shared" ref="AB43:AB66" si="11">Z43*AA43</f>
        <v>0</v>
      </c>
      <c r="AC43" s="391"/>
      <c r="AD43" s="127">
        <f t="shared" ref="AD43:AD66" si="12">AA43</f>
        <v>0</v>
      </c>
      <c r="AE43" s="128">
        <f t="shared" ref="AE43:AE66" si="13">AD43*AC43</f>
        <v>0</v>
      </c>
      <c r="AF43" s="391"/>
      <c r="AG43" s="127">
        <f>'Lista de precios'!M7</f>
        <v>0</v>
      </c>
      <c r="AH43" s="128">
        <f t="shared" ref="AH43:AH66" si="14">AF43*AG43</f>
        <v>0</v>
      </c>
      <c r="AI43" s="391"/>
      <c r="AJ43" s="127">
        <f t="shared" ref="AJ43:AJ66" si="15">AG43</f>
        <v>0</v>
      </c>
      <c r="AK43" s="128">
        <f t="shared" ref="AK43:AK66" si="16">AJ43*AI43</f>
        <v>0</v>
      </c>
    </row>
    <row r="44" ht="15.75" customHeight="1">
      <c r="A44" s="390" t="s">
        <v>19</v>
      </c>
      <c r="B44" s="391"/>
      <c r="C44" s="127">
        <f>'Lista de precios'!C8</f>
        <v>1231.05</v>
      </c>
      <c r="D44" s="128">
        <f t="shared" si="2"/>
        <v>0</v>
      </c>
      <c r="E44" s="391"/>
      <c r="F44" s="127">
        <f>'Lista de precios'!C8</f>
        <v>1231.05</v>
      </c>
      <c r="G44" s="128">
        <f t="shared" si="3"/>
        <v>0</v>
      </c>
      <c r="H44" s="391"/>
      <c r="I44" s="127">
        <f>'Lista de precios'!E8</f>
        <v>1351.4</v>
      </c>
      <c r="J44" s="128">
        <f t="shared" si="4"/>
        <v>0</v>
      </c>
      <c r="K44" s="391"/>
      <c r="L44" s="127">
        <f>'Lista de precios'!E8</f>
        <v>1351.4</v>
      </c>
      <c r="M44" s="128">
        <f t="shared" si="5"/>
        <v>0</v>
      </c>
      <c r="N44" s="391"/>
      <c r="O44" s="127">
        <f>'Lista de precios'!G8</f>
        <v>0</v>
      </c>
      <c r="P44" s="128">
        <f t="shared" si="6"/>
        <v>0</v>
      </c>
      <c r="Q44" s="391"/>
      <c r="R44" s="127">
        <f>'Lista de precios'!G8</f>
        <v>0</v>
      </c>
      <c r="S44" s="128">
        <f t="shared" si="7"/>
        <v>0</v>
      </c>
      <c r="T44" s="391"/>
      <c r="U44" s="127">
        <f>'Lista de precios'!I8</f>
        <v>0</v>
      </c>
      <c r="V44" s="128">
        <f t="shared" si="8"/>
        <v>0</v>
      </c>
      <c r="W44" s="391"/>
      <c r="X44" s="127">
        <f t="shared" si="9"/>
        <v>0</v>
      </c>
      <c r="Y44" s="128">
        <f t="shared" si="10"/>
        <v>0</v>
      </c>
      <c r="Z44" s="391"/>
      <c r="AA44" s="127">
        <f>'Lista de precios'!K8</f>
        <v>0</v>
      </c>
      <c r="AB44" s="128">
        <f t="shared" si="11"/>
        <v>0</v>
      </c>
      <c r="AC44" s="391"/>
      <c r="AD44" s="127">
        <f t="shared" si="12"/>
        <v>0</v>
      </c>
      <c r="AE44" s="128">
        <f t="shared" si="13"/>
        <v>0</v>
      </c>
      <c r="AF44" s="391"/>
      <c r="AG44" s="127">
        <f>'Lista de precios'!M8</f>
        <v>0</v>
      </c>
      <c r="AH44" s="128">
        <f t="shared" si="14"/>
        <v>0</v>
      </c>
      <c r="AI44" s="391"/>
      <c r="AJ44" s="127">
        <f t="shared" si="15"/>
        <v>0</v>
      </c>
      <c r="AK44" s="128">
        <f t="shared" si="16"/>
        <v>0</v>
      </c>
    </row>
    <row r="45" ht="15.75" customHeight="1">
      <c r="A45" s="390" t="s">
        <v>20</v>
      </c>
      <c r="B45" s="391"/>
      <c r="C45" s="127">
        <f>'Lista de precios'!C9</f>
        <v>1273.5</v>
      </c>
      <c r="D45" s="128">
        <f t="shared" si="2"/>
        <v>0</v>
      </c>
      <c r="E45" s="391"/>
      <c r="F45" s="127">
        <f>'Lista de precios'!C9</f>
        <v>1273.5</v>
      </c>
      <c r="G45" s="128">
        <f t="shared" si="3"/>
        <v>0</v>
      </c>
      <c r="H45" s="391"/>
      <c r="I45" s="127">
        <f>'Lista de precios'!E9</f>
        <v>1398</v>
      </c>
      <c r="J45" s="128">
        <f t="shared" si="4"/>
        <v>0</v>
      </c>
      <c r="K45" s="391"/>
      <c r="L45" s="127">
        <f>'Lista de precios'!E9</f>
        <v>1398</v>
      </c>
      <c r="M45" s="128">
        <f t="shared" si="5"/>
        <v>0</v>
      </c>
      <c r="N45" s="391"/>
      <c r="O45" s="127">
        <f>'Lista de precios'!G9</f>
        <v>0</v>
      </c>
      <c r="P45" s="128">
        <f t="shared" si="6"/>
        <v>0</v>
      </c>
      <c r="Q45" s="391"/>
      <c r="R45" s="127">
        <f>'Lista de precios'!G9</f>
        <v>0</v>
      </c>
      <c r="S45" s="128">
        <f t="shared" si="7"/>
        <v>0</v>
      </c>
      <c r="T45" s="391"/>
      <c r="U45" s="127">
        <f>'Lista de precios'!I9</f>
        <v>0</v>
      </c>
      <c r="V45" s="128">
        <f t="shared" si="8"/>
        <v>0</v>
      </c>
      <c r="W45" s="391"/>
      <c r="X45" s="127">
        <f t="shared" si="9"/>
        <v>0</v>
      </c>
      <c r="Y45" s="128">
        <f t="shared" si="10"/>
        <v>0</v>
      </c>
      <c r="Z45" s="391"/>
      <c r="AA45" s="127">
        <f>'Lista de precios'!K9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precios'!M9</f>
        <v>0</v>
      </c>
      <c r="AH45" s="128">
        <f t="shared" si="14"/>
        <v>0</v>
      </c>
      <c r="AI45" s="391"/>
      <c r="AJ45" s="127">
        <f t="shared" si="15"/>
        <v>0</v>
      </c>
      <c r="AK45" s="128">
        <f t="shared" si="16"/>
        <v>0</v>
      </c>
    </row>
    <row r="46" ht="15.75" customHeight="1">
      <c r="A46" s="390" t="s">
        <v>21</v>
      </c>
      <c r="B46" s="391"/>
      <c r="C46" s="127">
        <f>'Lista de precios'!C10</f>
        <v>4775.625</v>
      </c>
      <c r="D46" s="128">
        <f t="shared" si="2"/>
        <v>0</v>
      </c>
      <c r="E46" s="391"/>
      <c r="F46" s="127">
        <f>'Lista de precios'!C10</f>
        <v>4775.625</v>
      </c>
      <c r="G46" s="128">
        <f t="shared" si="3"/>
        <v>0</v>
      </c>
      <c r="H46" s="391"/>
      <c r="I46" s="127">
        <f>'Lista de precios'!E10</f>
        <v>5242.5</v>
      </c>
      <c r="J46" s="128">
        <f t="shared" si="4"/>
        <v>0</v>
      </c>
      <c r="K46" s="391"/>
      <c r="L46" s="127">
        <f>'Lista de precios'!E10</f>
        <v>5242.5</v>
      </c>
      <c r="M46" s="128">
        <f t="shared" si="5"/>
        <v>0</v>
      </c>
      <c r="N46" s="391"/>
      <c r="O46" s="127">
        <f>'Lista de precios'!G10</f>
        <v>0</v>
      </c>
      <c r="P46" s="128">
        <f t="shared" si="6"/>
        <v>0</v>
      </c>
      <c r="Q46" s="391"/>
      <c r="R46" s="127">
        <f>'Lista de precios'!G10</f>
        <v>0</v>
      </c>
      <c r="S46" s="128">
        <f t="shared" si="7"/>
        <v>0</v>
      </c>
      <c r="T46" s="391"/>
      <c r="U46" s="127">
        <f>'Lista de precios'!I10</f>
        <v>0</v>
      </c>
      <c r="V46" s="128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precios'!K10</f>
        <v>0</v>
      </c>
      <c r="AB46" s="128">
        <f t="shared" si="11"/>
        <v>0</v>
      </c>
      <c r="AC46" s="391"/>
      <c r="AD46" s="127">
        <f t="shared" si="12"/>
        <v>0</v>
      </c>
      <c r="AE46" s="128">
        <f t="shared" si="13"/>
        <v>0</v>
      </c>
      <c r="AF46" s="391"/>
      <c r="AG46" s="127">
        <f>'Lista de precios'!M10</f>
        <v>0</v>
      </c>
      <c r="AH46" s="128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22</v>
      </c>
      <c r="B47" s="391"/>
      <c r="C47" s="127">
        <f>'Lista de precios'!C11</f>
        <v>4775.625</v>
      </c>
      <c r="D47" s="137">
        <f t="shared" si="2"/>
        <v>0</v>
      </c>
      <c r="E47" s="391"/>
      <c r="F47" s="127">
        <f>'Lista de precios'!C11</f>
        <v>4775.625</v>
      </c>
      <c r="G47" s="128">
        <f t="shared" si="3"/>
        <v>0</v>
      </c>
      <c r="H47" s="391"/>
      <c r="I47" s="127">
        <f>'Lista de precios'!E11</f>
        <v>5242.5</v>
      </c>
      <c r="J47" s="137">
        <f t="shared" si="4"/>
        <v>0</v>
      </c>
      <c r="K47" s="391"/>
      <c r="L47" s="127">
        <f>'Lista de precios'!E11</f>
        <v>5242.5</v>
      </c>
      <c r="M47" s="128">
        <f t="shared" si="5"/>
        <v>0</v>
      </c>
      <c r="N47" s="391"/>
      <c r="O47" s="127">
        <f>'Lista de precios'!G11</f>
        <v>0</v>
      </c>
      <c r="P47" s="137">
        <f t="shared" si="6"/>
        <v>0</v>
      </c>
      <c r="Q47" s="391"/>
      <c r="R47" s="127">
        <f>'Lista de precios'!G11</f>
        <v>0</v>
      </c>
      <c r="S47" s="128">
        <f t="shared" si="7"/>
        <v>0</v>
      </c>
      <c r="T47" s="391"/>
      <c r="U47" s="127">
        <f>'Lista de precios'!I11</f>
        <v>0</v>
      </c>
      <c r="V47" s="137">
        <f t="shared" si="8"/>
        <v>0</v>
      </c>
      <c r="W47" s="391"/>
      <c r="X47" s="127">
        <f t="shared" si="9"/>
        <v>0</v>
      </c>
      <c r="Y47" s="128">
        <f t="shared" si="10"/>
        <v>0</v>
      </c>
      <c r="Z47" s="391"/>
      <c r="AA47" s="127">
        <f>'Lista de precios'!K11</f>
        <v>0</v>
      </c>
      <c r="AB47" s="137">
        <f t="shared" si="11"/>
        <v>0</v>
      </c>
      <c r="AC47" s="391"/>
      <c r="AD47" s="127">
        <f t="shared" si="12"/>
        <v>0</v>
      </c>
      <c r="AE47" s="128">
        <f t="shared" si="13"/>
        <v>0</v>
      </c>
      <c r="AF47" s="391"/>
      <c r="AG47" s="127">
        <f>'Lista de precios'!M11</f>
        <v>0</v>
      </c>
      <c r="AH47" s="137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23</v>
      </c>
      <c r="B48" s="391"/>
      <c r="C48" s="127">
        <f>'Lista de precios'!C12</f>
        <v>4987.875</v>
      </c>
      <c r="D48" s="137">
        <f t="shared" si="2"/>
        <v>0</v>
      </c>
      <c r="E48" s="391"/>
      <c r="F48" s="127">
        <f>'Lista de precios'!C12</f>
        <v>4987.875</v>
      </c>
      <c r="G48" s="128">
        <f t="shared" si="3"/>
        <v>0</v>
      </c>
      <c r="H48" s="391"/>
      <c r="I48" s="127">
        <f>'Lista de precios'!E12</f>
        <v>5475.5</v>
      </c>
      <c r="J48" s="137">
        <f t="shared" si="4"/>
        <v>0</v>
      </c>
      <c r="K48" s="391"/>
      <c r="L48" s="127">
        <f>'Lista de precios'!E12</f>
        <v>5475.5</v>
      </c>
      <c r="M48" s="128">
        <f t="shared" si="5"/>
        <v>0</v>
      </c>
      <c r="N48" s="391"/>
      <c r="O48" s="127">
        <f>'Lista de precios'!G12</f>
        <v>0</v>
      </c>
      <c r="P48" s="137">
        <f t="shared" si="6"/>
        <v>0</v>
      </c>
      <c r="Q48" s="391"/>
      <c r="R48" s="127">
        <f>'Lista de precios'!G12</f>
        <v>0</v>
      </c>
      <c r="S48" s="128">
        <f t="shared" si="7"/>
        <v>0</v>
      </c>
      <c r="T48" s="391"/>
      <c r="U48" s="127">
        <f>'Lista de precios'!I12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1"/>
      <c r="AA48" s="127">
        <f>'Lista de precios'!K12</f>
        <v>0</v>
      </c>
      <c r="AB48" s="137">
        <f t="shared" si="11"/>
        <v>0</v>
      </c>
      <c r="AC48" s="391"/>
      <c r="AD48" s="127">
        <f t="shared" si="12"/>
        <v>0</v>
      </c>
      <c r="AE48" s="128">
        <f t="shared" si="13"/>
        <v>0</v>
      </c>
      <c r="AF48" s="391"/>
      <c r="AG48" s="127">
        <f>'Lista de precios'!M12</f>
        <v>0</v>
      </c>
      <c r="AH48" s="137">
        <f t="shared" si="14"/>
        <v>0</v>
      </c>
      <c r="AI48" s="391"/>
      <c r="AJ48" s="127">
        <f t="shared" si="15"/>
        <v>0</v>
      </c>
      <c r="AK48" s="128">
        <f t="shared" si="16"/>
        <v>0</v>
      </c>
    </row>
    <row r="49" ht="15.75" customHeight="1">
      <c r="A49" s="390" t="s">
        <v>24</v>
      </c>
      <c r="B49" s="391"/>
      <c r="C49" s="127">
        <f>'Lista de precios'!C13</f>
        <v>477.5625</v>
      </c>
      <c r="D49" s="137">
        <f t="shared" si="2"/>
        <v>0</v>
      </c>
      <c r="E49" s="391"/>
      <c r="F49" s="127">
        <f>'Lista de precios'!C13</f>
        <v>477.5625</v>
      </c>
      <c r="G49" s="128">
        <f t="shared" si="3"/>
        <v>0</v>
      </c>
      <c r="H49" s="391"/>
      <c r="I49" s="127">
        <f>'Lista de precios'!E13</f>
        <v>524.25</v>
      </c>
      <c r="J49" s="137">
        <f t="shared" si="4"/>
        <v>0</v>
      </c>
      <c r="K49" s="391"/>
      <c r="L49" s="127">
        <f>'Lista de precios'!E13</f>
        <v>524.25</v>
      </c>
      <c r="M49" s="128">
        <f t="shared" si="5"/>
        <v>0</v>
      </c>
      <c r="N49" s="391"/>
      <c r="O49" s="127">
        <f>'Lista de precios'!G13</f>
        <v>0</v>
      </c>
      <c r="P49" s="137">
        <f t="shared" si="6"/>
        <v>0</v>
      </c>
      <c r="Q49" s="391"/>
      <c r="R49" s="127">
        <f>'Lista de precios'!G13</f>
        <v>0</v>
      </c>
      <c r="S49" s="128">
        <f t="shared" si="7"/>
        <v>0</v>
      </c>
      <c r="T49" s="391"/>
      <c r="U49" s="127">
        <f>'Lista de precios'!I13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precios'!K13</f>
        <v>0</v>
      </c>
      <c r="AB49" s="137">
        <f t="shared" si="11"/>
        <v>0</v>
      </c>
      <c r="AC49" s="391"/>
      <c r="AD49" s="127">
        <f t="shared" si="12"/>
        <v>0</v>
      </c>
      <c r="AE49" s="128">
        <f t="shared" si="13"/>
        <v>0</v>
      </c>
      <c r="AF49" s="391"/>
      <c r="AG49" s="127">
        <f>'Lista de precios'!M13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25</v>
      </c>
      <c r="B50" s="391"/>
      <c r="C50" s="127">
        <f>'Lista de precios'!C14</f>
        <v>742.875</v>
      </c>
      <c r="D50" s="137">
        <f t="shared" si="2"/>
        <v>0</v>
      </c>
      <c r="E50" s="391"/>
      <c r="F50" s="127">
        <f>'Lista de precios'!C14</f>
        <v>742.875</v>
      </c>
      <c r="G50" s="128">
        <f t="shared" si="3"/>
        <v>0</v>
      </c>
      <c r="H50" s="391"/>
      <c r="I50" s="127">
        <f>'Lista de precios'!E14</f>
        <v>815.5</v>
      </c>
      <c r="J50" s="137">
        <f t="shared" si="4"/>
        <v>0</v>
      </c>
      <c r="K50" s="391"/>
      <c r="L50" s="127">
        <f>'Lista de precios'!E14</f>
        <v>815.5</v>
      </c>
      <c r="M50" s="128">
        <f t="shared" si="5"/>
        <v>0</v>
      </c>
      <c r="N50" s="391"/>
      <c r="O50" s="127">
        <f>'Lista de precios'!G14</f>
        <v>0</v>
      </c>
      <c r="P50" s="137">
        <f t="shared" si="6"/>
        <v>0</v>
      </c>
      <c r="Q50" s="391"/>
      <c r="R50" s="127">
        <f>'Lista de precios'!G14</f>
        <v>0</v>
      </c>
      <c r="S50" s="128">
        <f t="shared" si="7"/>
        <v>0</v>
      </c>
      <c r="T50" s="391"/>
      <c r="U50" s="127">
        <f>'Lista de precios'!I14</f>
        <v>0</v>
      </c>
      <c r="V50" s="137">
        <f t="shared" si="8"/>
        <v>0</v>
      </c>
      <c r="W50" s="391"/>
      <c r="X50" s="127">
        <f t="shared" si="9"/>
        <v>0</v>
      </c>
      <c r="Y50" s="128">
        <f t="shared" si="10"/>
        <v>0</v>
      </c>
      <c r="Z50" s="391"/>
      <c r="AA50" s="127">
        <f>'Lista de precios'!K14</f>
        <v>0</v>
      </c>
      <c r="AB50" s="137">
        <f t="shared" si="11"/>
        <v>0</v>
      </c>
      <c r="AC50" s="391"/>
      <c r="AD50" s="127">
        <f t="shared" si="12"/>
        <v>0</v>
      </c>
      <c r="AE50" s="128">
        <f t="shared" si="13"/>
        <v>0</v>
      </c>
      <c r="AF50" s="391"/>
      <c r="AG50" s="127">
        <f>'Lista de precios'!M14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26</v>
      </c>
      <c r="B51" s="391"/>
      <c r="C51" s="127">
        <f>'Lista de precios'!C15</f>
        <v>2207.4</v>
      </c>
      <c r="D51" s="137">
        <f t="shared" si="2"/>
        <v>0</v>
      </c>
      <c r="E51" s="391"/>
      <c r="F51" s="127">
        <f>'Lista de precios'!C15</f>
        <v>2207.4</v>
      </c>
      <c r="G51" s="128">
        <f t="shared" si="3"/>
        <v>0</v>
      </c>
      <c r="H51" s="391"/>
      <c r="I51" s="127">
        <f>'Lista de precios'!E15</f>
        <v>2423.2</v>
      </c>
      <c r="J51" s="137">
        <f t="shared" si="4"/>
        <v>0</v>
      </c>
      <c r="K51" s="391"/>
      <c r="L51" s="127">
        <f>'Lista de precios'!E15</f>
        <v>2423.2</v>
      </c>
      <c r="M51" s="128">
        <f t="shared" si="5"/>
        <v>0</v>
      </c>
      <c r="N51" s="391"/>
      <c r="O51" s="127">
        <f>'Lista de precios'!G15</f>
        <v>0</v>
      </c>
      <c r="P51" s="137">
        <f t="shared" si="6"/>
        <v>0</v>
      </c>
      <c r="Q51" s="391"/>
      <c r="R51" s="127">
        <f>'Lista de precios'!G15</f>
        <v>0</v>
      </c>
      <c r="S51" s="128">
        <f t="shared" si="7"/>
        <v>0</v>
      </c>
      <c r="T51" s="391"/>
      <c r="U51" s="127">
        <f>'Lista de precios'!I15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precios'!K15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precios'!M15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27</v>
      </c>
      <c r="B52" s="391"/>
      <c r="C52" s="127">
        <f>'Lista de precios'!C16</f>
        <v>4733.175</v>
      </c>
      <c r="D52" s="137">
        <f t="shared" si="2"/>
        <v>0</v>
      </c>
      <c r="E52" s="391"/>
      <c r="F52" s="127">
        <f>'Lista de precios'!C16</f>
        <v>4733.175</v>
      </c>
      <c r="G52" s="128">
        <f t="shared" si="3"/>
        <v>0</v>
      </c>
      <c r="H52" s="391"/>
      <c r="I52" s="127">
        <f>'Lista de precios'!E16</f>
        <v>5195.9</v>
      </c>
      <c r="J52" s="137">
        <f t="shared" si="4"/>
        <v>0</v>
      </c>
      <c r="K52" s="391"/>
      <c r="L52" s="127">
        <f>'Lista de precios'!E16</f>
        <v>5195.9</v>
      </c>
      <c r="M52" s="128">
        <f t="shared" si="5"/>
        <v>0</v>
      </c>
      <c r="N52" s="391"/>
      <c r="O52" s="127">
        <f>'Lista de precios'!G16</f>
        <v>0</v>
      </c>
      <c r="P52" s="137">
        <f t="shared" si="6"/>
        <v>0</v>
      </c>
      <c r="Q52" s="391"/>
      <c r="R52" s="127">
        <f>'Lista de precios'!G16</f>
        <v>0</v>
      </c>
      <c r="S52" s="128">
        <f t="shared" si="7"/>
        <v>0</v>
      </c>
      <c r="T52" s="391"/>
      <c r="U52" s="127">
        <f>'Lista de precios'!I16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precios'!K16</f>
        <v>0</v>
      </c>
      <c r="AB52" s="137">
        <f t="shared" si="11"/>
        <v>0</v>
      </c>
      <c r="AC52" s="391"/>
      <c r="AD52" s="127">
        <f t="shared" si="12"/>
        <v>0</v>
      </c>
      <c r="AE52" s="128">
        <f t="shared" si="13"/>
        <v>0</v>
      </c>
      <c r="AF52" s="391"/>
      <c r="AG52" s="127">
        <f>'Lista de precios'!M16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28</v>
      </c>
      <c r="B53" s="391"/>
      <c r="C53" s="127">
        <f>'Lista de precios'!C17</f>
        <v>742.875</v>
      </c>
      <c r="D53" s="137">
        <f t="shared" si="2"/>
        <v>0</v>
      </c>
      <c r="E53" s="391"/>
      <c r="F53" s="127">
        <f>'Lista de precios'!C17</f>
        <v>742.875</v>
      </c>
      <c r="G53" s="128">
        <f t="shared" si="3"/>
        <v>0</v>
      </c>
      <c r="H53" s="391"/>
      <c r="I53" s="127">
        <f>'Lista de precios'!E17</f>
        <v>815.5</v>
      </c>
      <c r="J53" s="137">
        <f t="shared" si="4"/>
        <v>0</v>
      </c>
      <c r="K53" s="391"/>
      <c r="L53" s="127">
        <f>'Lista de precios'!E17</f>
        <v>815.5</v>
      </c>
      <c r="M53" s="128">
        <f t="shared" si="5"/>
        <v>0</v>
      </c>
      <c r="N53" s="391"/>
      <c r="O53" s="127">
        <f>'Lista de precios'!G17</f>
        <v>0</v>
      </c>
      <c r="P53" s="137">
        <f t="shared" si="6"/>
        <v>0</v>
      </c>
      <c r="Q53" s="391"/>
      <c r="R53" s="127">
        <f>'Lista de precios'!G17</f>
        <v>0</v>
      </c>
      <c r="S53" s="128">
        <f t="shared" si="7"/>
        <v>0</v>
      </c>
      <c r="T53" s="391"/>
      <c r="U53" s="127">
        <f>'Lista de precios'!I17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precios'!K17</f>
        <v>0</v>
      </c>
      <c r="AB53" s="137">
        <f t="shared" si="11"/>
        <v>0</v>
      </c>
      <c r="AC53" s="391"/>
      <c r="AD53" s="127">
        <f t="shared" si="12"/>
        <v>0</v>
      </c>
      <c r="AE53" s="128">
        <f t="shared" si="13"/>
        <v>0</v>
      </c>
      <c r="AF53" s="391"/>
      <c r="AG53" s="127">
        <f>'Lista de precios'!M17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29</v>
      </c>
      <c r="B54" s="391"/>
      <c r="C54" s="127">
        <f>'Lista de precios'!C18</f>
        <v>3289.875</v>
      </c>
      <c r="D54" s="137">
        <f t="shared" si="2"/>
        <v>0</v>
      </c>
      <c r="E54" s="391"/>
      <c r="F54" s="127">
        <f>'Lista de precios'!C18</f>
        <v>3289.875</v>
      </c>
      <c r="G54" s="128">
        <f t="shared" si="3"/>
        <v>0</v>
      </c>
      <c r="H54" s="391"/>
      <c r="I54" s="127">
        <f>'Lista de precios'!E18</f>
        <v>3611.5</v>
      </c>
      <c r="J54" s="137">
        <f t="shared" si="4"/>
        <v>0</v>
      </c>
      <c r="K54" s="391"/>
      <c r="L54" s="127">
        <f>'Lista de precios'!E18</f>
        <v>3611.5</v>
      </c>
      <c r="M54" s="128">
        <f t="shared" si="5"/>
        <v>0</v>
      </c>
      <c r="N54" s="391"/>
      <c r="O54" s="127">
        <f>'Lista de precios'!G18</f>
        <v>0</v>
      </c>
      <c r="P54" s="137">
        <f t="shared" si="6"/>
        <v>0</v>
      </c>
      <c r="Q54" s="391"/>
      <c r="R54" s="127">
        <f>'Lista de precios'!G18</f>
        <v>0</v>
      </c>
      <c r="S54" s="128">
        <f t="shared" si="7"/>
        <v>0</v>
      </c>
      <c r="T54" s="391"/>
      <c r="U54" s="127">
        <f>'Lista de precios'!I18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1"/>
      <c r="AA54" s="127">
        <f>'Lista de precios'!K18</f>
        <v>0</v>
      </c>
      <c r="AB54" s="137">
        <f t="shared" si="11"/>
        <v>0</v>
      </c>
      <c r="AC54" s="391"/>
      <c r="AD54" s="127">
        <f t="shared" si="12"/>
        <v>0</v>
      </c>
      <c r="AE54" s="128">
        <f t="shared" si="13"/>
        <v>0</v>
      </c>
      <c r="AF54" s="391"/>
      <c r="AG54" s="127">
        <f>'Lista de precios'!M18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30</v>
      </c>
      <c r="B55" s="391"/>
      <c r="C55" s="127">
        <f>'Lista de precios'!C19</f>
        <v>530.625</v>
      </c>
      <c r="D55" s="137">
        <f t="shared" si="2"/>
        <v>0</v>
      </c>
      <c r="E55" s="391"/>
      <c r="F55" s="127">
        <f>'Lista de precios'!C19</f>
        <v>530.625</v>
      </c>
      <c r="G55" s="128">
        <f t="shared" si="3"/>
        <v>0</v>
      </c>
      <c r="H55" s="391"/>
      <c r="I55" s="127">
        <f>'Lista de precios'!E19</f>
        <v>582.5</v>
      </c>
      <c r="J55" s="137">
        <f t="shared" si="4"/>
        <v>0</v>
      </c>
      <c r="K55" s="391"/>
      <c r="L55" s="127">
        <f>'Lista de precios'!E19</f>
        <v>582.5</v>
      </c>
      <c r="M55" s="128">
        <f t="shared" si="5"/>
        <v>0</v>
      </c>
      <c r="N55" s="391"/>
      <c r="O55" s="127">
        <f>'Lista de precios'!G19</f>
        <v>0</v>
      </c>
      <c r="P55" s="137">
        <f t="shared" si="6"/>
        <v>0</v>
      </c>
      <c r="Q55" s="391"/>
      <c r="R55" s="127">
        <f>'Lista de precios'!G19</f>
        <v>0</v>
      </c>
      <c r="S55" s="128">
        <f t="shared" si="7"/>
        <v>0</v>
      </c>
      <c r="T55" s="391"/>
      <c r="U55" s="127">
        <f>'Lista de precios'!I19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1"/>
      <c r="AA55" s="127">
        <f>'Lista de precios'!K19</f>
        <v>0</v>
      </c>
      <c r="AB55" s="137">
        <f t="shared" si="11"/>
        <v>0</v>
      </c>
      <c r="AC55" s="391"/>
      <c r="AD55" s="127">
        <f t="shared" si="12"/>
        <v>0</v>
      </c>
      <c r="AE55" s="128">
        <f t="shared" si="13"/>
        <v>0</v>
      </c>
      <c r="AF55" s="391"/>
      <c r="AG55" s="127">
        <f>'Lista de precios'!M19</f>
        <v>0</v>
      </c>
      <c r="AH55" s="137">
        <f t="shared" si="14"/>
        <v>0</v>
      </c>
      <c r="AI55" s="391"/>
      <c r="AJ55" s="127">
        <f t="shared" si="15"/>
        <v>0</v>
      </c>
      <c r="AK55" s="128">
        <f t="shared" si="16"/>
        <v>0</v>
      </c>
    </row>
    <row r="56" ht="15.75" customHeight="1">
      <c r="A56" s="390" t="s">
        <v>31</v>
      </c>
      <c r="B56" s="391"/>
      <c r="C56" s="127">
        <f>'Lista de precios'!C20</f>
        <v>647.3625</v>
      </c>
      <c r="D56" s="137">
        <f t="shared" si="2"/>
        <v>0</v>
      </c>
      <c r="E56" s="391"/>
      <c r="F56" s="127">
        <f>'Lista de precios'!C20</f>
        <v>647.3625</v>
      </c>
      <c r="G56" s="128">
        <f t="shared" si="3"/>
        <v>0</v>
      </c>
      <c r="H56" s="391"/>
      <c r="I56" s="127">
        <f>'Lista de precios'!E20</f>
        <v>710.65</v>
      </c>
      <c r="J56" s="137">
        <f t="shared" si="4"/>
        <v>0</v>
      </c>
      <c r="K56" s="391"/>
      <c r="L56" s="127">
        <f>'Lista de precios'!E20</f>
        <v>710.65</v>
      </c>
      <c r="M56" s="128">
        <f t="shared" si="5"/>
        <v>0</v>
      </c>
      <c r="N56" s="391"/>
      <c r="O56" s="127">
        <f>'Lista de precios'!G20</f>
        <v>0</v>
      </c>
      <c r="P56" s="137">
        <f t="shared" si="6"/>
        <v>0</v>
      </c>
      <c r="Q56" s="391"/>
      <c r="R56" s="127">
        <f>'Lista de precios'!G20</f>
        <v>0</v>
      </c>
      <c r="S56" s="128">
        <f t="shared" si="7"/>
        <v>0</v>
      </c>
      <c r="T56" s="391"/>
      <c r="U56" s="127">
        <f>'Lista de precios'!I20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1"/>
      <c r="AA56" s="127">
        <f>'Lista de precios'!K20</f>
        <v>0</v>
      </c>
      <c r="AB56" s="137">
        <f t="shared" si="11"/>
        <v>0</v>
      </c>
      <c r="AC56" s="391"/>
      <c r="AD56" s="127">
        <f t="shared" si="12"/>
        <v>0</v>
      </c>
      <c r="AE56" s="128">
        <f t="shared" si="13"/>
        <v>0</v>
      </c>
      <c r="AF56" s="391"/>
      <c r="AG56" s="127">
        <f>'Lista de precios'!M20</f>
        <v>0</v>
      </c>
      <c r="AH56" s="137">
        <f t="shared" si="14"/>
        <v>0</v>
      </c>
      <c r="AI56" s="391"/>
      <c r="AJ56" s="127">
        <f t="shared" si="15"/>
        <v>0</v>
      </c>
      <c r="AK56" s="128">
        <f t="shared" si="16"/>
        <v>0</v>
      </c>
    </row>
    <row r="57" ht="15.75" customHeight="1">
      <c r="A57" s="390" t="s">
        <v>32</v>
      </c>
      <c r="B57" s="391"/>
      <c r="C57" s="127">
        <f>'Lista de precios'!C21</f>
        <v>4775.625</v>
      </c>
      <c r="D57" s="137">
        <f t="shared" si="2"/>
        <v>0</v>
      </c>
      <c r="E57" s="391"/>
      <c r="F57" s="127">
        <f>'Lista de precios'!C21</f>
        <v>4775.625</v>
      </c>
      <c r="G57" s="128">
        <f t="shared" si="3"/>
        <v>0</v>
      </c>
      <c r="H57" s="391"/>
      <c r="I57" s="127">
        <f>'Lista de precios'!E21</f>
        <v>5242.5</v>
      </c>
      <c r="J57" s="137">
        <f t="shared" si="4"/>
        <v>0</v>
      </c>
      <c r="K57" s="391"/>
      <c r="L57" s="127">
        <f>'Lista de precios'!E21</f>
        <v>5242.5</v>
      </c>
      <c r="M57" s="128">
        <f t="shared" si="5"/>
        <v>0</v>
      </c>
      <c r="N57" s="391"/>
      <c r="O57" s="127">
        <f>'Lista de precios'!G21</f>
        <v>0</v>
      </c>
      <c r="P57" s="137">
        <f t="shared" si="6"/>
        <v>0</v>
      </c>
      <c r="Q57" s="391"/>
      <c r="R57" s="127">
        <f>'Lista de precios'!G21</f>
        <v>0</v>
      </c>
      <c r="S57" s="128">
        <f t="shared" si="7"/>
        <v>0</v>
      </c>
      <c r="T57" s="391"/>
      <c r="U57" s="127">
        <f>'Lista de precios'!I21</f>
        <v>0</v>
      </c>
      <c r="V57" s="137">
        <f t="shared" si="8"/>
        <v>0</v>
      </c>
      <c r="W57" s="391"/>
      <c r="X57" s="127">
        <f t="shared" si="9"/>
        <v>0</v>
      </c>
      <c r="Y57" s="128">
        <f t="shared" si="10"/>
        <v>0</v>
      </c>
      <c r="Z57" s="391"/>
      <c r="AA57" s="127">
        <f>'Lista de precios'!K21</f>
        <v>0</v>
      </c>
      <c r="AB57" s="137">
        <f t="shared" si="11"/>
        <v>0</v>
      </c>
      <c r="AC57" s="391"/>
      <c r="AD57" s="127">
        <f t="shared" si="12"/>
        <v>0</v>
      </c>
      <c r="AE57" s="128">
        <f t="shared" si="13"/>
        <v>0</v>
      </c>
      <c r="AF57" s="391"/>
      <c r="AG57" s="127">
        <f>'Lista de precios'!M21</f>
        <v>0</v>
      </c>
      <c r="AH57" s="137">
        <f t="shared" si="14"/>
        <v>0</v>
      </c>
      <c r="AI57" s="391"/>
      <c r="AJ57" s="127">
        <f t="shared" si="15"/>
        <v>0</v>
      </c>
      <c r="AK57" s="128">
        <f t="shared" si="16"/>
        <v>0</v>
      </c>
    </row>
    <row r="58" ht="15.75" customHeight="1">
      <c r="A58" s="390" t="s">
        <v>33</v>
      </c>
      <c r="B58" s="391"/>
      <c r="C58" s="127">
        <f>'Lista de precios'!C22</f>
        <v>4775.625</v>
      </c>
      <c r="D58" s="137">
        <f t="shared" si="2"/>
        <v>0</v>
      </c>
      <c r="E58" s="391"/>
      <c r="F58" s="127">
        <f>'Lista de precios'!C22</f>
        <v>4775.625</v>
      </c>
      <c r="G58" s="128">
        <f t="shared" si="3"/>
        <v>0</v>
      </c>
      <c r="H58" s="391"/>
      <c r="I58" s="127">
        <f>'Lista de precios'!E22</f>
        <v>5242.5</v>
      </c>
      <c r="J58" s="137">
        <f t="shared" si="4"/>
        <v>0</v>
      </c>
      <c r="K58" s="391"/>
      <c r="L58" s="127">
        <f>'Lista de precios'!E22</f>
        <v>5242.5</v>
      </c>
      <c r="M58" s="128">
        <f t="shared" si="5"/>
        <v>0</v>
      </c>
      <c r="N58" s="391"/>
      <c r="O58" s="127">
        <f>'Lista de precios'!G22</f>
        <v>0</v>
      </c>
      <c r="P58" s="137">
        <f t="shared" si="6"/>
        <v>0</v>
      </c>
      <c r="Q58" s="391"/>
      <c r="R58" s="127">
        <f>'Lista de precios'!G22</f>
        <v>0</v>
      </c>
      <c r="S58" s="128">
        <f t="shared" si="7"/>
        <v>0</v>
      </c>
      <c r="T58" s="391"/>
      <c r="U58" s="127">
        <f>'Lista de precios'!I22</f>
        <v>0</v>
      </c>
      <c r="V58" s="137">
        <f t="shared" si="8"/>
        <v>0</v>
      </c>
      <c r="W58" s="391"/>
      <c r="X58" s="127">
        <f t="shared" si="9"/>
        <v>0</v>
      </c>
      <c r="Y58" s="128">
        <f t="shared" si="10"/>
        <v>0</v>
      </c>
      <c r="Z58" s="391"/>
      <c r="AA58" s="127">
        <f>'Lista de precios'!K22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1"/>
      <c r="AG58" s="127">
        <f>'Lista de precios'!M22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34</v>
      </c>
      <c r="B59" s="391"/>
      <c r="C59" s="127">
        <f>'Lista de precios'!C23</f>
        <v>4775.625</v>
      </c>
      <c r="D59" s="137">
        <f t="shared" si="2"/>
        <v>0</v>
      </c>
      <c r="E59" s="391"/>
      <c r="F59" s="127">
        <f>'Lista de precios'!C23</f>
        <v>4775.625</v>
      </c>
      <c r="G59" s="128">
        <f t="shared" si="3"/>
        <v>0</v>
      </c>
      <c r="H59" s="391"/>
      <c r="I59" s="127">
        <f>'Lista de precios'!E23</f>
        <v>5242.5</v>
      </c>
      <c r="J59" s="137">
        <f t="shared" si="4"/>
        <v>0</v>
      </c>
      <c r="K59" s="391"/>
      <c r="L59" s="127">
        <f>'Lista de precios'!E23</f>
        <v>5242.5</v>
      </c>
      <c r="M59" s="128">
        <f t="shared" si="5"/>
        <v>0</v>
      </c>
      <c r="N59" s="391"/>
      <c r="O59" s="127">
        <f>'Lista de precios'!G23</f>
        <v>0</v>
      </c>
      <c r="P59" s="137">
        <f t="shared" si="6"/>
        <v>0</v>
      </c>
      <c r="Q59" s="391"/>
      <c r="R59" s="127">
        <f>'Lista de precios'!G23</f>
        <v>0</v>
      </c>
      <c r="S59" s="128">
        <f t="shared" si="7"/>
        <v>0</v>
      </c>
      <c r="T59" s="391"/>
      <c r="U59" s="127">
        <f>'Lista de precios'!I23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precios'!K23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precios'!M23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35</v>
      </c>
      <c r="B60" s="391"/>
      <c r="C60" s="127">
        <f>'Lista de precios'!C24</f>
        <v>4775.625</v>
      </c>
      <c r="D60" s="137">
        <f t="shared" si="2"/>
        <v>0</v>
      </c>
      <c r="E60" s="391"/>
      <c r="F60" s="127">
        <f>'Lista de precios'!C24</f>
        <v>4775.625</v>
      </c>
      <c r="G60" s="128">
        <f t="shared" si="3"/>
        <v>0</v>
      </c>
      <c r="H60" s="391"/>
      <c r="I60" s="127">
        <f>'Lista de precios'!E24</f>
        <v>5242.5</v>
      </c>
      <c r="J60" s="137">
        <f t="shared" si="4"/>
        <v>0</v>
      </c>
      <c r="K60" s="391"/>
      <c r="L60" s="127">
        <f>'Lista de precios'!E24</f>
        <v>5242.5</v>
      </c>
      <c r="M60" s="128">
        <f t="shared" si="5"/>
        <v>0</v>
      </c>
      <c r="N60" s="391"/>
      <c r="O60" s="127">
        <f>'Lista de precios'!G24</f>
        <v>0</v>
      </c>
      <c r="P60" s="137">
        <f t="shared" si="6"/>
        <v>0</v>
      </c>
      <c r="Q60" s="391"/>
      <c r="R60" s="127">
        <f>'Lista de precios'!G24</f>
        <v>0</v>
      </c>
      <c r="S60" s="128">
        <f t="shared" si="7"/>
        <v>0</v>
      </c>
      <c r="T60" s="391"/>
      <c r="U60" s="127">
        <f>'Lista de precios'!I24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1"/>
      <c r="AA60" s="127">
        <f>'Lista de precios'!K24</f>
        <v>0</v>
      </c>
      <c r="AB60" s="137">
        <f t="shared" si="11"/>
        <v>0</v>
      </c>
      <c r="AC60" s="391"/>
      <c r="AD60" s="127">
        <f t="shared" si="12"/>
        <v>0</v>
      </c>
      <c r="AE60" s="128">
        <f t="shared" si="13"/>
        <v>0</v>
      </c>
      <c r="AF60" s="391"/>
      <c r="AG60" s="127">
        <f>'Lista de precios'!M24</f>
        <v>0</v>
      </c>
      <c r="AH60" s="137">
        <f t="shared" si="14"/>
        <v>0</v>
      </c>
      <c r="AI60" s="391"/>
      <c r="AJ60" s="127">
        <f t="shared" si="15"/>
        <v>0</v>
      </c>
      <c r="AK60" s="128">
        <f t="shared" si="16"/>
        <v>0</v>
      </c>
    </row>
    <row r="61" ht="15.75" customHeight="1">
      <c r="A61" s="390" t="s">
        <v>36</v>
      </c>
      <c r="B61" s="391"/>
      <c r="C61" s="127">
        <f>'Lista de precios'!C25</f>
        <v>1379.625</v>
      </c>
      <c r="D61" s="137">
        <f t="shared" si="2"/>
        <v>0</v>
      </c>
      <c r="E61" s="391"/>
      <c r="F61" s="127">
        <f>'Lista de precios'!C25</f>
        <v>1379.625</v>
      </c>
      <c r="G61" s="128">
        <f t="shared" si="3"/>
        <v>0</v>
      </c>
      <c r="H61" s="391"/>
      <c r="I61" s="127">
        <f>'Lista de precios'!E25</f>
        <v>1514.5</v>
      </c>
      <c r="J61" s="137">
        <f t="shared" si="4"/>
        <v>0</v>
      </c>
      <c r="K61" s="391"/>
      <c r="L61" s="127">
        <f>'Lista de precios'!E25</f>
        <v>1514.5</v>
      </c>
      <c r="M61" s="128">
        <f t="shared" si="5"/>
        <v>0</v>
      </c>
      <c r="N61" s="391"/>
      <c r="O61" s="127">
        <f>'Lista de precios'!G25</f>
        <v>0</v>
      </c>
      <c r="P61" s="137">
        <f t="shared" si="6"/>
        <v>0</v>
      </c>
      <c r="Q61" s="391"/>
      <c r="R61" s="127">
        <f>'Lista de precios'!G25</f>
        <v>0</v>
      </c>
      <c r="S61" s="128">
        <f t="shared" si="7"/>
        <v>0</v>
      </c>
      <c r="T61" s="391"/>
      <c r="U61" s="127">
        <f>'Lista de precios'!I25</f>
        <v>0</v>
      </c>
      <c r="V61" s="137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1"/>
      <c r="AA61" s="127">
        <f>'Lista de precios'!K25</f>
        <v>0</v>
      </c>
      <c r="AB61" s="137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precios'!M25</f>
        <v>0</v>
      </c>
      <c r="AH61" s="137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37</v>
      </c>
      <c r="B62" s="391"/>
      <c r="C62" s="127">
        <f>'Lista de precios'!C26</f>
        <v>2568.225</v>
      </c>
      <c r="D62" s="128">
        <f t="shared" si="2"/>
        <v>0</v>
      </c>
      <c r="E62" s="391"/>
      <c r="F62" s="127">
        <f>'Lista de precios'!C26</f>
        <v>2568.225</v>
      </c>
      <c r="G62" s="128">
        <f t="shared" si="3"/>
        <v>0</v>
      </c>
      <c r="H62" s="391"/>
      <c r="I62" s="127">
        <f>'Lista de precios'!E26</f>
        <v>2819.3</v>
      </c>
      <c r="J62" s="128">
        <f t="shared" si="4"/>
        <v>0</v>
      </c>
      <c r="K62" s="391"/>
      <c r="L62" s="127">
        <f>'Lista de precios'!E26</f>
        <v>2819.3</v>
      </c>
      <c r="M62" s="128">
        <f t="shared" si="5"/>
        <v>0</v>
      </c>
      <c r="N62" s="391"/>
      <c r="O62" s="127">
        <f>'Lista de precios'!G26</f>
        <v>0</v>
      </c>
      <c r="P62" s="128">
        <f t="shared" si="6"/>
        <v>0</v>
      </c>
      <c r="Q62" s="391"/>
      <c r="R62" s="127">
        <f>'Lista de precios'!G26</f>
        <v>0</v>
      </c>
      <c r="S62" s="128">
        <f t="shared" si="7"/>
        <v>0</v>
      </c>
      <c r="T62" s="391"/>
      <c r="U62" s="127">
        <f>'Lista de precios'!I26</f>
        <v>0</v>
      </c>
      <c r="V62" s="128">
        <f t="shared" si="8"/>
        <v>0</v>
      </c>
      <c r="W62" s="391"/>
      <c r="X62" s="127">
        <f t="shared" si="9"/>
        <v>0</v>
      </c>
      <c r="Y62" s="128">
        <f t="shared" si="10"/>
        <v>0</v>
      </c>
      <c r="Z62" s="391"/>
      <c r="AA62" s="127">
        <f>'Lista de precios'!K26</f>
        <v>0</v>
      </c>
      <c r="AB62" s="128">
        <f t="shared" si="11"/>
        <v>0</v>
      </c>
      <c r="AC62" s="391"/>
      <c r="AD62" s="127">
        <f t="shared" si="12"/>
        <v>0</v>
      </c>
      <c r="AE62" s="128">
        <f t="shared" si="13"/>
        <v>0</v>
      </c>
      <c r="AF62" s="391"/>
      <c r="AG62" s="127">
        <f>'Lista de precios'!M26</f>
        <v>0</v>
      </c>
      <c r="AH62" s="128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38</v>
      </c>
      <c r="B63" s="391"/>
      <c r="C63" s="127">
        <f>'Lista de precios'!C27</f>
        <v>51258.375</v>
      </c>
      <c r="D63" s="128">
        <f t="shared" si="2"/>
        <v>0</v>
      </c>
      <c r="E63" s="391"/>
      <c r="F63" s="127">
        <f>'Lista de precios'!C27</f>
        <v>51258.375</v>
      </c>
      <c r="G63" s="128">
        <f t="shared" si="3"/>
        <v>0</v>
      </c>
      <c r="H63" s="391"/>
      <c r="I63" s="127">
        <f>'Lista de precios'!E27</f>
        <v>56269.5</v>
      </c>
      <c r="J63" s="128">
        <f t="shared" si="4"/>
        <v>0</v>
      </c>
      <c r="K63" s="391"/>
      <c r="L63" s="127">
        <f>'Lista de precios'!E27</f>
        <v>56269.5</v>
      </c>
      <c r="M63" s="128">
        <f t="shared" si="5"/>
        <v>0</v>
      </c>
      <c r="N63" s="391"/>
      <c r="O63" s="127">
        <f>'Lista de precios'!G27</f>
        <v>0</v>
      </c>
      <c r="P63" s="128">
        <f t="shared" si="6"/>
        <v>0</v>
      </c>
      <c r="Q63" s="391"/>
      <c r="R63" s="127">
        <f>'Lista de precios'!G27</f>
        <v>0</v>
      </c>
      <c r="S63" s="128">
        <f t="shared" si="7"/>
        <v>0</v>
      </c>
      <c r="T63" s="391"/>
      <c r="U63" s="127">
        <f>'Lista de precios'!I27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precios'!K27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precios'!M27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39</v>
      </c>
      <c r="B64" s="391"/>
      <c r="C64" s="127">
        <f>'Lista de precios'!C28</f>
        <v>700.425</v>
      </c>
      <c r="D64" s="128">
        <f t="shared" si="2"/>
        <v>0</v>
      </c>
      <c r="E64" s="391"/>
      <c r="F64" s="127">
        <f>'Lista de precios'!C28</f>
        <v>700.425</v>
      </c>
      <c r="G64" s="128">
        <f t="shared" si="3"/>
        <v>0</v>
      </c>
      <c r="H64" s="391"/>
      <c r="I64" s="127">
        <f>'Lista de precios'!E28</f>
        <v>768.9</v>
      </c>
      <c r="J64" s="128">
        <f t="shared" si="4"/>
        <v>0</v>
      </c>
      <c r="K64" s="391"/>
      <c r="L64" s="127">
        <f>'Lista de precios'!E28</f>
        <v>768.9</v>
      </c>
      <c r="M64" s="128">
        <f t="shared" si="5"/>
        <v>0</v>
      </c>
      <c r="N64" s="391"/>
      <c r="O64" s="127">
        <f>'Lista de precios'!G28</f>
        <v>0</v>
      </c>
      <c r="P64" s="128">
        <f t="shared" si="6"/>
        <v>0</v>
      </c>
      <c r="Q64" s="391"/>
      <c r="R64" s="127">
        <f>'Lista de precios'!G28</f>
        <v>0</v>
      </c>
      <c r="S64" s="128">
        <f t="shared" si="7"/>
        <v>0</v>
      </c>
      <c r="T64" s="391"/>
      <c r="U64" s="127">
        <f>'Lista de precios'!I28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precios'!K28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precios'!M28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390" t="s">
        <v>40</v>
      </c>
      <c r="B65" s="391"/>
      <c r="C65" s="127">
        <f>'Lista de precios'!C29</f>
        <v>26000.625</v>
      </c>
      <c r="D65" s="128">
        <f t="shared" si="2"/>
        <v>0</v>
      </c>
      <c r="E65" s="391"/>
      <c r="F65" s="127">
        <f>'Lista de precios'!C29</f>
        <v>26000.625</v>
      </c>
      <c r="G65" s="128">
        <f t="shared" si="3"/>
        <v>0</v>
      </c>
      <c r="H65" s="391"/>
      <c r="I65" s="127">
        <f>'Lista de precios'!E29</f>
        <v>17475</v>
      </c>
      <c r="J65" s="128">
        <f t="shared" si="4"/>
        <v>0</v>
      </c>
      <c r="K65" s="391"/>
      <c r="L65" s="127">
        <f>'Lista de precios'!E29</f>
        <v>17475</v>
      </c>
      <c r="M65" s="128">
        <f t="shared" si="5"/>
        <v>0</v>
      </c>
      <c r="N65" s="391"/>
      <c r="O65" s="127">
        <f>'Lista de precios'!G29</f>
        <v>0</v>
      </c>
      <c r="P65" s="128">
        <f t="shared" si="6"/>
        <v>0</v>
      </c>
      <c r="Q65" s="391"/>
      <c r="R65" s="127">
        <f>'Lista de precios'!G29</f>
        <v>0</v>
      </c>
      <c r="S65" s="128">
        <f t="shared" si="7"/>
        <v>0</v>
      </c>
      <c r="T65" s="391"/>
      <c r="U65" s="127">
        <f>'Lista de precios'!I29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precios'!K29</f>
        <v>0</v>
      </c>
      <c r="AB65" s="128">
        <f t="shared" si="11"/>
        <v>0</v>
      </c>
      <c r="AC65" s="391"/>
      <c r="AD65" s="127">
        <f t="shared" si="12"/>
        <v>0</v>
      </c>
      <c r="AE65" s="128">
        <f t="shared" si="13"/>
        <v>0</v>
      </c>
      <c r="AF65" s="391"/>
      <c r="AG65" s="127">
        <f>'Lista de precios'!M29</f>
        <v>0</v>
      </c>
      <c r="AH65" s="128">
        <f t="shared" si="14"/>
        <v>0</v>
      </c>
      <c r="AI65" s="391"/>
      <c r="AJ65" s="127">
        <f t="shared" si="15"/>
        <v>0</v>
      </c>
      <c r="AK65" s="128">
        <f t="shared" si="16"/>
        <v>0</v>
      </c>
    </row>
    <row r="66" ht="15.75" customHeight="1">
      <c r="A66" s="414" t="s">
        <v>41</v>
      </c>
      <c r="B66" s="391"/>
      <c r="C66" s="127"/>
      <c r="D66" s="128"/>
      <c r="E66" s="391"/>
      <c r="F66" s="127"/>
      <c r="G66" s="128"/>
      <c r="H66" s="391"/>
      <c r="I66" s="127"/>
      <c r="J66" s="128"/>
      <c r="K66" s="391"/>
      <c r="L66" s="127"/>
      <c r="M66" s="128"/>
      <c r="N66" s="391"/>
      <c r="O66" s="127"/>
      <c r="P66" s="128"/>
      <c r="Q66" s="391"/>
      <c r="R66" s="127"/>
      <c r="S66" s="128"/>
      <c r="T66" s="391"/>
      <c r="U66" s="127">
        <f>'Lista de precios'!I30</f>
        <v>0</v>
      </c>
      <c r="V66" s="128">
        <f t="shared" si="8"/>
        <v>0</v>
      </c>
      <c r="W66" s="391"/>
      <c r="X66" s="127">
        <f t="shared" si="9"/>
        <v>0</v>
      </c>
      <c r="Y66" s="128">
        <f t="shared" si="10"/>
        <v>0</v>
      </c>
      <c r="Z66" s="391"/>
      <c r="AA66" s="127">
        <f>'Lista de precios'!K30</f>
        <v>0</v>
      </c>
      <c r="AB66" s="128">
        <f t="shared" si="11"/>
        <v>0</v>
      </c>
      <c r="AC66" s="391"/>
      <c r="AD66" s="127">
        <f t="shared" si="12"/>
        <v>0</v>
      </c>
      <c r="AE66" s="128">
        <f t="shared" si="13"/>
        <v>0</v>
      </c>
      <c r="AF66" s="391"/>
      <c r="AG66" s="127">
        <f>'Lista de precios'!M30</f>
        <v>0</v>
      </c>
      <c r="AH66" s="128">
        <f t="shared" si="14"/>
        <v>0</v>
      </c>
      <c r="AI66" s="391"/>
      <c r="AJ66" s="127">
        <f t="shared" si="15"/>
        <v>0</v>
      </c>
      <c r="AK66" s="128">
        <f t="shared" si="16"/>
        <v>0</v>
      </c>
    </row>
    <row r="67" ht="15.75" customHeight="1">
      <c r="A67" s="415" t="s">
        <v>42</v>
      </c>
      <c r="B67" s="393"/>
      <c r="C67" s="143"/>
      <c r="D67" s="144"/>
      <c r="E67" s="393"/>
      <c r="F67" s="143"/>
      <c r="G67" s="144"/>
      <c r="H67" s="393"/>
      <c r="I67" s="143"/>
      <c r="J67" s="144"/>
      <c r="K67" s="393"/>
      <c r="L67" s="143"/>
      <c r="M67" s="144"/>
      <c r="N67" s="393"/>
      <c r="O67" s="143"/>
      <c r="P67" s="144"/>
      <c r="Q67" s="393"/>
      <c r="R67" s="143"/>
      <c r="S67" s="144"/>
      <c r="T67" s="393"/>
      <c r="U67" s="143"/>
      <c r="V67" s="144"/>
      <c r="W67" s="393"/>
      <c r="X67" s="143"/>
      <c r="Y67" s="144"/>
      <c r="Z67" s="393"/>
      <c r="AA67" s="143"/>
      <c r="AB67" s="144"/>
      <c r="AC67" s="393"/>
      <c r="AD67" s="143"/>
      <c r="AE67" s="144"/>
      <c r="AF67" s="393"/>
      <c r="AG67" s="143"/>
      <c r="AH67" s="144"/>
      <c r="AI67" s="393"/>
      <c r="AJ67" s="143"/>
      <c r="AK67" s="144"/>
    </row>
    <row r="68" ht="15.75" customHeight="1">
      <c r="A68" s="419" t="s">
        <v>43</v>
      </c>
      <c r="B68" s="393"/>
      <c r="C68" s="143"/>
      <c r="D68" s="144"/>
      <c r="E68" s="393"/>
      <c r="F68" s="143"/>
      <c r="G68" s="144"/>
      <c r="H68" s="393"/>
      <c r="I68" s="143"/>
      <c r="J68" s="144"/>
      <c r="K68" s="393"/>
      <c r="L68" s="143"/>
      <c r="M68" s="144"/>
      <c r="N68" s="393"/>
      <c r="O68" s="143"/>
      <c r="P68" s="144"/>
      <c r="Q68" s="393"/>
      <c r="R68" s="143"/>
      <c r="S68" s="144"/>
      <c r="T68" s="393"/>
      <c r="U68" s="143"/>
      <c r="V68" s="144"/>
      <c r="W68" s="393"/>
      <c r="X68" s="143"/>
      <c r="Y68" s="144"/>
      <c r="Z68" s="393"/>
      <c r="AA68" s="143"/>
      <c r="AB68" s="144"/>
      <c r="AC68" s="393"/>
      <c r="AD68" s="143"/>
      <c r="AE68" s="144"/>
      <c r="AF68" s="393"/>
      <c r="AG68" s="143"/>
      <c r="AH68" s="144"/>
      <c r="AI68" s="393"/>
      <c r="AJ68" s="143"/>
      <c r="AK68" s="144"/>
    </row>
    <row r="69" ht="15.75" customHeight="1">
      <c r="A69" s="415" t="s">
        <v>44</v>
      </c>
      <c r="B69" s="393"/>
      <c r="C69" s="143"/>
      <c r="D69" s="144"/>
      <c r="E69" s="393"/>
      <c r="F69" s="143"/>
      <c r="G69" s="144"/>
      <c r="H69" s="393"/>
      <c r="I69" s="143"/>
      <c r="J69" s="144"/>
      <c r="K69" s="393"/>
      <c r="L69" s="143"/>
      <c r="M69" s="144"/>
      <c r="N69" s="393"/>
      <c r="O69" s="143"/>
      <c r="P69" s="144"/>
      <c r="Q69" s="393"/>
      <c r="R69" s="143"/>
      <c r="S69" s="144"/>
      <c r="T69" s="393"/>
      <c r="U69" s="143"/>
      <c r="V69" s="144"/>
      <c r="W69" s="393"/>
      <c r="X69" s="143"/>
      <c r="Y69" s="144"/>
      <c r="Z69" s="393"/>
      <c r="AA69" s="143"/>
      <c r="AB69" s="144"/>
      <c r="AC69" s="393"/>
      <c r="AD69" s="143"/>
      <c r="AE69" s="144"/>
      <c r="AF69" s="393"/>
      <c r="AG69" s="143"/>
      <c r="AH69" s="144"/>
      <c r="AI69" s="393"/>
      <c r="AJ69" s="143"/>
      <c r="AK69" s="144"/>
    </row>
    <row r="70" ht="15.75" customHeight="1">
      <c r="A70" s="453" t="s">
        <v>179</v>
      </c>
      <c r="B70" s="393"/>
      <c r="C70" s="143"/>
      <c r="D70" s="144"/>
      <c r="E70" s="393"/>
      <c r="F70" s="143"/>
      <c r="G70" s="144"/>
      <c r="H70" s="393"/>
      <c r="I70" s="143"/>
      <c r="J70" s="144"/>
      <c r="K70" s="393"/>
      <c r="L70" s="143"/>
      <c r="M70" s="144"/>
      <c r="N70" s="393"/>
      <c r="O70" s="143"/>
      <c r="P70" s="144"/>
      <c r="Q70" s="393"/>
      <c r="R70" s="143"/>
      <c r="S70" s="144"/>
      <c r="T70" s="393"/>
      <c r="U70" s="143"/>
      <c r="V70" s="144"/>
      <c r="W70" s="393"/>
      <c r="X70" s="143"/>
      <c r="Y70" s="144"/>
      <c r="Z70" s="393"/>
      <c r="AA70" s="143"/>
      <c r="AB70" s="144"/>
      <c r="AC70" s="393"/>
      <c r="AD70" s="143"/>
      <c r="AE70" s="144"/>
      <c r="AF70" s="393"/>
      <c r="AG70" s="143"/>
      <c r="AH70" s="144"/>
      <c r="AI70" s="393"/>
      <c r="AJ70" s="143"/>
      <c r="AK70" s="144"/>
    </row>
    <row r="71" ht="15.75" customHeight="1">
      <c r="A71" s="396" t="s">
        <v>127</v>
      </c>
      <c r="B71" s="393"/>
      <c r="C71" s="397"/>
      <c r="D71" s="319">
        <f>SUM(D43:D66)</f>
        <v>0</v>
      </c>
      <c r="E71" s="398"/>
      <c r="F71" s="399"/>
      <c r="G71" s="320">
        <f>SUM(G43:G66)</f>
        <v>0</v>
      </c>
      <c r="H71" s="393"/>
      <c r="I71" s="397"/>
      <c r="J71" s="319">
        <f>SUM(J43:J66)</f>
        <v>0</v>
      </c>
      <c r="K71" s="398"/>
      <c r="L71" s="399"/>
      <c r="M71" s="320">
        <f>SUM(M43:M66)</f>
        <v>0</v>
      </c>
      <c r="N71" s="393"/>
      <c r="O71" s="397"/>
      <c r="P71" s="319">
        <f>SUM(P43:P66)</f>
        <v>0</v>
      </c>
      <c r="Q71" s="398"/>
      <c r="R71" s="399"/>
      <c r="S71" s="320">
        <f>SUM(S43:S66)</f>
        <v>0</v>
      </c>
      <c r="T71" s="393"/>
      <c r="U71" s="397"/>
      <c r="V71" s="319">
        <f>SUM(V43:V66)</f>
        <v>0</v>
      </c>
      <c r="W71" s="398"/>
      <c r="X71" s="399"/>
      <c r="Y71" s="320">
        <f>SUM(Y43:Y66)</f>
        <v>0</v>
      </c>
      <c r="Z71" s="393"/>
      <c r="AA71" s="397"/>
      <c r="AB71" s="319">
        <f>SUM(AB43:AB66)</f>
        <v>0</v>
      </c>
      <c r="AC71" s="398"/>
      <c r="AD71" s="399"/>
      <c r="AE71" s="320">
        <f>SUM(AE43:AE66)</f>
        <v>0</v>
      </c>
      <c r="AF71" s="393"/>
      <c r="AG71" s="397"/>
      <c r="AH71" s="319">
        <f>SUM(AH43:AH66)</f>
        <v>0</v>
      </c>
      <c r="AI71" s="398"/>
      <c r="AJ71" s="399"/>
      <c r="AK71" s="320">
        <f>SUM(AK43:AK66)</f>
        <v>0</v>
      </c>
    </row>
    <row r="72" ht="15.75" customHeight="1">
      <c r="A72" s="400" t="s">
        <v>128</v>
      </c>
      <c r="B72" s="325">
        <f>D71+G71</f>
        <v>0</v>
      </c>
      <c r="C72" s="183"/>
      <c r="D72" s="183"/>
      <c r="E72" s="183"/>
      <c r="F72" s="183"/>
      <c r="G72" s="15"/>
      <c r="H72" s="325">
        <f>J71+M71</f>
        <v>0</v>
      </c>
      <c r="I72" s="183"/>
      <c r="J72" s="183"/>
      <c r="K72" s="183"/>
      <c r="L72" s="183"/>
      <c r="M72" s="15"/>
      <c r="N72" s="325">
        <f>P71+S71</f>
        <v>0</v>
      </c>
      <c r="O72" s="183"/>
      <c r="P72" s="183"/>
      <c r="Q72" s="183"/>
      <c r="R72" s="183"/>
      <c r="S72" s="15"/>
      <c r="T72" s="325">
        <f>V71+Y71</f>
        <v>0</v>
      </c>
      <c r="U72" s="183"/>
      <c r="V72" s="183"/>
      <c r="W72" s="183"/>
      <c r="X72" s="183"/>
      <c r="Y72" s="15"/>
      <c r="Z72" s="325">
        <f>AB71+AE71</f>
        <v>0</v>
      </c>
      <c r="AA72" s="183"/>
      <c r="AB72" s="183"/>
      <c r="AC72" s="183"/>
      <c r="AD72" s="183"/>
      <c r="AE72" s="15"/>
      <c r="AF72" s="325">
        <f>AH71+AK71</f>
        <v>0</v>
      </c>
      <c r="AG72" s="183"/>
      <c r="AH72" s="183"/>
      <c r="AI72" s="183"/>
      <c r="AJ72" s="183"/>
      <c r="AK72" s="15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8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8.0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</sheetData>
  <mergeCells count="53"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H6:H7"/>
    <mergeCell ref="I6:I7"/>
    <mergeCell ref="J6:J7"/>
    <mergeCell ref="K6:K7"/>
    <mergeCell ref="L6:L7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T40:V40"/>
    <mergeCell ref="B72:G72"/>
    <mergeCell ref="H72:M72"/>
    <mergeCell ref="N72:S72"/>
    <mergeCell ref="T72:Y72"/>
    <mergeCell ref="Z72:AE72"/>
    <mergeCell ref="AF72:AK72"/>
  </mergeCells>
  <conditionalFormatting sqref="A10:A11">
    <cfRule type="cellIs" dxfId="1" priority="1" operator="lessThan">
      <formula>0</formula>
    </cfRule>
  </conditionalFormatting>
  <conditionalFormatting sqref="A1:AK1019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13.0"/>
    <col customWidth="1" min="3" max="4" width="10.71"/>
    <col customWidth="1" min="5" max="5" width="12.57"/>
    <col customWidth="1" min="6" max="6" width="18.0"/>
    <col customWidth="1" min="7" max="26" width="10.71"/>
  </cols>
  <sheetData>
    <row r="1">
      <c r="A1" s="67" t="s">
        <v>75</v>
      </c>
      <c r="B1" s="68"/>
      <c r="C1" s="68"/>
      <c r="D1" s="68"/>
      <c r="E1" s="68"/>
      <c r="F1" s="68"/>
      <c r="G1" s="68"/>
    </row>
    <row r="2">
      <c r="A2" s="69"/>
      <c r="B2" s="70" t="s">
        <v>10</v>
      </c>
      <c r="C2" s="70" t="s">
        <v>11</v>
      </c>
      <c r="D2" s="70" t="s">
        <v>12</v>
      </c>
      <c r="E2" s="70" t="s">
        <v>13</v>
      </c>
      <c r="F2" s="70" t="s">
        <v>14</v>
      </c>
      <c r="G2" s="71" t="s">
        <v>15</v>
      </c>
    </row>
    <row r="3">
      <c r="A3" s="72" t="s">
        <v>76</v>
      </c>
      <c r="B3" s="73">
        <f>AMBROGGIO!D15</f>
        <v>-43911.16049</v>
      </c>
      <c r="C3" s="74">
        <f>AMBROGGIO!G15</f>
        <v>-85022.19913</v>
      </c>
      <c r="D3" s="74" t="str">
        <f>AMBROGGIO!J15</f>
        <v>#DIV/0!</v>
      </c>
      <c r="E3" s="74" t="str">
        <f>AMBROGGIO!M15</f>
        <v>#DIV/0!</v>
      </c>
      <c r="F3" s="75" t="str">
        <f>AMBROGGIO!P15</f>
        <v>#DIV/0!</v>
      </c>
      <c r="G3" s="76" t="str">
        <f>AMBROGGIO!S15</f>
        <v>#DIV/0!</v>
      </c>
    </row>
    <row r="4">
      <c r="A4" s="77" t="s">
        <v>77</v>
      </c>
      <c r="B4" s="78">
        <f>BARRA!D15</f>
        <v>124521.3883</v>
      </c>
      <c r="C4" s="78">
        <f>BARRA!G15</f>
        <v>32165.68101</v>
      </c>
      <c r="D4" s="78" t="str">
        <f>BARRA!J15</f>
        <v>#DIV/0!</v>
      </c>
      <c r="E4" s="78" t="str">
        <f>BARRA!M15</f>
        <v>#DIV/0!</v>
      </c>
      <c r="F4" s="78" t="str">
        <f>BARRA!P15</f>
        <v>#DIV/0!</v>
      </c>
      <c r="G4" s="78" t="str">
        <f>BARRA!S15</f>
        <v>#DIV/0!</v>
      </c>
    </row>
    <row r="5">
      <c r="A5" s="79" t="s">
        <v>78</v>
      </c>
      <c r="B5" s="80">
        <f>BIGNANTE!D16</f>
        <v>28711.56847</v>
      </c>
      <c r="C5" s="78">
        <f>BIGNANTE!G16</f>
        <v>-25836.12884</v>
      </c>
      <c r="D5" s="78"/>
      <c r="E5" s="78"/>
      <c r="F5" s="78"/>
      <c r="G5" s="78"/>
    </row>
    <row r="6">
      <c r="A6" s="81" t="s">
        <v>79</v>
      </c>
      <c r="B6" s="80">
        <f>BISIG!D15</f>
        <v>-32985.5613</v>
      </c>
      <c r="C6" s="78">
        <f>BISIG!G15</f>
        <v>-109685.6057</v>
      </c>
      <c r="D6" s="78" t="str">
        <f>BISIG!J15</f>
        <v>#DIV/0!</v>
      </c>
      <c r="E6" s="78" t="str">
        <f>BISIG!M15</f>
        <v>#DIV/0!</v>
      </c>
      <c r="F6" s="78" t="str">
        <f>BISIG!P15</f>
        <v>#DIV/0!</v>
      </c>
      <c r="G6" s="78" t="str">
        <f>BISIG!S15</f>
        <v>#DIV/0!</v>
      </c>
    </row>
    <row r="7">
      <c r="A7" s="82" t="s">
        <v>80</v>
      </c>
      <c r="B7" s="78">
        <f>CARRIZO!D15</f>
        <v>-5069.914527</v>
      </c>
      <c r="C7" s="78">
        <f>CARRIZO!G15</f>
        <v>-5565.559881</v>
      </c>
      <c r="D7" s="78" t="str">
        <f>CARRIZO!J15</f>
        <v>#DIV/0!</v>
      </c>
      <c r="E7" s="78" t="str">
        <f>CARRIZO!M15</f>
        <v>#DIV/0!</v>
      </c>
      <c r="F7" s="78" t="str">
        <f>CARRIZO!P15</f>
        <v>#DIV/0!</v>
      </c>
      <c r="G7" s="78" t="str">
        <f>CARRIZO!S15</f>
        <v>#DIV/0!</v>
      </c>
    </row>
    <row r="8">
      <c r="A8" s="83" t="s">
        <v>81</v>
      </c>
      <c r="B8" s="78">
        <f>CONTIN!D15</f>
        <v>-62596.75662</v>
      </c>
      <c r="C8" s="78">
        <f>CONTIN!G15</f>
        <v>0.003714473342</v>
      </c>
      <c r="D8" s="78" t="str">
        <f>CONTIN!J15</f>
        <v>#DIV/0!</v>
      </c>
      <c r="E8" s="78" t="str">
        <f>CONTIN!M15</f>
        <v>#DIV/0!</v>
      </c>
      <c r="F8" s="78" t="str">
        <f>CONTIN!P15</f>
        <v>#DIV/0!</v>
      </c>
      <c r="G8" s="78" t="str">
        <f>CONTIN!S15</f>
        <v>#DIV/0!</v>
      </c>
    </row>
    <row r="9">
      <c r="A9" s="82" t="s">
        <v>82</v>
      </c>
      <c r="B9" s="78">
        <f>DEGANO!D15</f>
        <v>-428287.7831</v>
      </c>
      <c r="C9" s="78">
        <f>DEGANO!G15</f>
        <v>-484243.257</v>
      </c>
      <c r="D9" s="78" t="str">
        <f>DEGANO!J15</f>
        <v>#DIV/0!</v>
      </c>
      <c r="E9" s="78" t="str">
        <f>DEGANO!M15</f>
        <v>#DIV/0!</v>
      </c>
      <c r="F9" s="78" t="str">
        <f>DEGANO!P15</f>
        <v>#DIV/0!</v>
      </c>
      <c r="G9" s="78" t="str">
        <f>DEGANO!S15</f>
        <v>#DIV/0!</v>
      </c>
    </row>
    <row r="10">
      <c r="A10" s="82" t="s">
        <v>83</v>
      </c>
      <c r="B10" s="84">
        <f>GALIANO!D15</f>
        <v>-170511.8012</v>
      </c>
      <c r="C10" s="78">
        <f>GALIANO!G15</f>
        <v>-339901.078</v>
      </c>
      <c r="D10" s="78" t="str">
        <f>GALIANO!J15</f>
        <v>#DIV/0!</v>
      </c>
      <c r="E10" s="78" t="str">
        <f>GALIANO!M15</f>
        <v>#DIV/0!</v>
      </c>
      <c r="F10" s="78" t="str">
        <f>GALIANO!P15</f>
        <v>#DIV/0!</v>
      </c>
      <c r="G10" s="78" t="str">
        <f>GALIANO!S15</f>
        <v>#DIV/0!</v>
      </c>
    </row>
    <row r="11">
      <c r="A11" s="83" t="s">
        <v>84</v>
      </c>
      <c r="B11" s="84">
        <f>GARBARINO!D15</f>
        <v>-27063.2995</v>
      </c>
      <c r="C11" s="78">
        <f>GARBARINO!G15</f>
        <v>14614.13951</v>
      </c>
      <c r="D11" s="78"/>
      <c r="E11" s="78"/>
      <c r="F11" s="78"/>
      <c r="G11" s="78"/>
    </row>
    <row r="12">
      <c r="A12" s="83" t="s">
        <v>85</v>
      </c>
      <c r="B12" s="84">
        <f>GIL!D15</f>
        <v>-26827.58199</v>
      </c>
      <c r="C12" s="78">
        <f>GIL!G15</f>
        <v>-426608.7649</v>
      </c>
      <c r="D12" s="78"/>
      <c r="E12" s="78"/>
      <c r="F12" s="78"/>
      <c r="G12" s="78"/>
    </row>
    <row r="13">
      <c r="A13" s="82" t="s">
        <v>86</v>
      </c>
      <c r="B13" s="84">
        <f>GUIDO!D15</f>
        <v>-646041.9627</v>
      </c>
      <c r="C13" s="78">
        <f>GUIDO!G15</f>
        <v>-303118.2138</v>
      </c>
      <c r="D13" s="78" t="str">
        <f>GUIDO!J15</f>
        <v>#DIV/0!</v>
      </c>
      <c r="E13" s="78" t="str">
        <f>GUIDO!M15</f>
        <v>#DIV/0!</v>
      </c>
      <c r="F13" s="78" t="str">
        <f>GUIDO!P15</f>
        <v>#DIV/0!</v>
      </c>
      <c r="G13" s="78" t="str">
        <f>GUIDO!S15</f>
        <v>#DIV/0!</v>
      </c>
    </row>
    <row r="14">
      <c r="A14" s="82" t="s">
        <v>87</v>
      </c>
      <c r="B14" s="78">
        <f>IRAZOQUI!D15</f>
        <v>-113636.4899</v>
      </c>
      <c r="C14" s="78">
        <f>IRAZOQUI!G15</f>
        <v>-200943.1693</v>
      </c>
      <c r="D14" s="78" t="str">
        <f>IRAZOQUI!J15</f>
        <v>#DIV/0!</v>
      </c>
      <c r="E14" s="78" t="str">
        <f>IRAZOQUI!M15</f>
        <v>#DIV/0!</v>
      </c>
      <c r="F14" s="78" t="str">
        <f>IRAZOQUI!P15</f>
        <v>#DIV/0!</v>
      </c>
      <c r="G14" s="78" t="str">
        <f>IRAZOQUI!S15</f>
        <v>#DIV/0!</v>
      </c>
    </row>
    <row r="15">
      <c r="A15" s="82" t="s">
        <v>88</v>
      </c>
      <c r="B15" s="78">
        <f>LOPEZ!D15</f>
        <v>-424040.9753</v>
      </c>
      <c r="C15" s="78">
        <f>LOPEZ!G15</f>
        <v>-120240.3794</v>
      </c>
      <c r="D15" s="78" t="str">
        <f>LOPEZ!J15</f>
        <v>#DIV/0!</v>
      </c>
      <c r="E15" s="78" t="str">
        <f>LOPEZ!M15</f>
        <v>#DIV/0!</v>
      </c>
      <c r="F15" s="78" t="str">
        <f>LOPEZ!P15</f>
        <v>#DIV/0!</v>
      </c>
      <c r="G15" s="78" t="str">
        <f>LOPEZ!S15</f>
        <v>#DIV/0!</v>
      </c>
    </row>
    <row r="16">
      <c r="A16" s="83" t="s">
        <v>89</v>
      </c>
      <c r="B16" s="80">
        <f>MONTI!D15</f>
        <v>4055.194148</v>
      </c>
      <c r="C16" s="78">
        <f>MONTI!D15</f>
        <v>4055.194148</v>
      </c>
      <c r="D16" s="78" t="str">
        <f>MONTI!J15</f>
        <v>#DIV/0!</v>
      </c>
      <c r="E16" s="78" t="str">
        <f>MONTI!M15</f>
        <v>#DIV/0!</v>
      </c>
      <c r="F16" s="78" t="str">
        <f>MONTI!P15</f>
        <v>#DIV/0!</v>
      </c>
      <c r="G16" s="78" t="str">
        <f>MONTI!S15</f>
        <v>#DIV/0!</v>
      </c>
    </row>
    <row r="17">
      <c r="A17" s="82" t="s">
        <v>90</v>
      </c>
      <c r="B17" s="80">
        <f>PRUCCA!D15</f>
        <v>-73156.24298</v>
      </c>
      <c r="C17" s="78">
        <f>PRUCCA!G15</f>
        <v>-98270.17649</v>
      </c>
      <c r="D17" s="78" t="str">
        <f>PRUCCA!J15</f>
        <v>#DIV/0!</v>
      </c>
      <c r="E17" s="78" t="str">
        <f>PRUCCA!M15</f>
        <v>#DIV/0!</v>
      </c>
      <c r="F17" s="78" t="str">
        <f>PRUCCA!P15</f>
        <v>#DIV/0!</v>
      </c>
      <c r="G17" s="78" t="str">
        <f>PRUCCA!S15</f>
        <v>#DIV/0!</v>
      </c>
    </row>
    <row r="18">
      <c r="A18" s="82" t="s">
        <v>91</v>
      </c>
      <c r="B18" s="84">
        <f>SMANIA!D15</f>
        <v>-112071.9668</v>
      </c>
      <c r="C18" s="78">
        <f>SMANIA!G15</f>
        <v>0.003175904072</v>
      </c>
      <c r="D18" s="78" t="str">
        <f>SMANIA!J15</f>
        <v>#DIV/0!</v>
      </c>
      <c r="E18" s="78" t="str">
        <f>SMANIA!M15</f>
        <v>#DIV/0!</v>
      </c>
      <c r="F18" s="78" t="str">
        <f>SMANIA!P15</f>
        <v>#DIV/0!</v>
      </c>
      <c r="G18" s="78" t="str">
        <f>SMANIA!S15</f>
        <v>#DIV/0!</v>
      </c>
    </row>
    <row r="19">
      <c r="A19" s="82" t="s">
        <v>72</v>
      </c>
      <c r="B19" s="84">
        <f>VALDEZ!D15</f>
        <v>-59038.10665</v>
      </c>
      <c r="C19" s="78">
        <f>VALDEZ!G15</f>
        <v>-64809.79435</v>
      </c>
      <c r="D19" s="78" t="str">
        <f>VALDEZ!J15</f>
        <v>#DIV/0!</v>
      </c>
      <c r="E19" s="78" t="str">
        <f>VALDEZ!M15</f>
        <v>#DIV/0!</v>
      </c>
      <c r="F19" s="78" t="str">
        <f>VALDEZ!P15</f>
        <v>#DIV/0!</v>
      </c>
      <c r="G19" s="78" t="str">
        <f>VALDEZ!S15</f>
        <v>#DIV/0!</v>
      </c>
    </row>
    <row r="20">
      <c r="A20" s="82" t="s">
        <v>92</v>
      </c>
      <c r="B20" s="80">
        <f>VILCAES!D16</f>
        <v>2096.619369</v>
      </c>
      <c r="C20" s="78">
        <f>VILCAES!G16</f>
        <v>-49668.51071</v>
      </c>
      <c r="D20" s="78" t="str">
        <f>VILCAES!J16</f>
        <v>#DIV/0!</v>
      </c>
      <c r="E20" s="78" t="str">
        <f>VILCAES!M16</f>
        <v>#DIV/0!</v>
      </c>
      <c r="F20" s="78" t="str">
        <f>VILCAES!P16</f>
        <v>#DIV/0!</v>
      </c>
      <c r="G20" s="78" t="str">
        <f>VILCAES!S16</f>
        <v>#DIV/0!</v>
      </c>
    </row>
    <row r="21">
      <c r="A21" s="85" t="s">
        <v>93</v>
      </c>
      <c r="B21" s="86">
        <f>SOSA!D16</f>
        <v>-5855.832011</v>
      </c>
      <c r="C21" s="87">
        <f>SOSA!G16</f>
        <v>-37764.48229</v>
      </c>
      <c r="D21" s="87" t="str">
        <f>SOSA!J16</f>
        <v>#DIV/0!</v>
      </c>
      <c r="E21" s="87" t="str">
        <f>SOSA!M16</f>
        <v>#DIV/0!</v>
      </c>
      <c r="F21" s="87" t="str">
        <f>SOSA!P16</f>
        <v>#DIV/0!</v>
      </c>
      <c r="G21" s="87" t="str">
        <f>SOSA!S16</f>
        <v>#DIV/0!</v>
      </c>
    </row>
    <row r="22" ht="15.75" customHeight="1">
      <c r="A22" s="88" t="s">
        <v>94</v>
      </c>
      <c r="B22" s="89">
        <f>MARIANI!D16</f>
        <v>0</v>
      </c>
      <c r="C22" s="90"/>
      <c r="D22" s="48" t="str">
        <f>MARIANI!J16</f>
        <v>#DIV/0!</v>
      </c>
      <c r="E22" s="48" t="str">
        <f>MARIANI!M16</f>
        <v>#DIV/0!</v>
      </c>
      <c r="F22" s="48" t="str">
        <f>MARIANI!P16</f>
        <v>#DIV/0!</v>
      </c>
      <c r="G22" s="91" t="str">
        <f>MARIANI!S16</f>
        <v>#DIV/0!</v>
      </c>
    </row>
    <row r="23" ht="15.75" customHeight="1">
      <c r="A23" s="92" t="s">
        <v>95</v>
      </c>
      <c r="B23" s="48">
        <f>SUM(B3:B22)</f>
        <v>-2071710.665</v>
      </c>
      <c r="C23" s="48">
        <f>SUM(C3:C21)</f>
        <v>-2300842.298</v>
      </c>
      <c r="D23" s="90" t="str">
        <f t="shared" ref="D23:E23" si="1">SUM(D3:D22)</f>
        <v>#DIV/0!</v>
      </c>
      <c r="E23" s="90" t="str">
        <f t="shared" si="1"/>
        <v>#DIV/0!</v>
      </c>
      <c r="F23" s="90" t="str">
        <f>SUM(F3:F22)</f>
        <v>#DIV/0!</v>
      </c>
      <c r="G23" s="93" t="str">
        <f>SUM(G3:G22)</f>
        <v>#DIV/0!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">
    <mergeCell ref="A1:G1"/>
  </mergeCells>
  <conditionalFormatting sqref="A1:Z1001">
    <cfRule type="cellIs" dxfId="0" priority="1" operator="lessThan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57"/>
    <col customWidth="1" min="2" max="25" width="9.57"/>
    <col customWidth="1" min="26" max="37" width="10.71"/>
  </cols>
  <sheetData>
    <row r="1">
      <c r="A1" s="94" t="s">
        <v>96</v>
      </c>
      <c r="B1" s="95"/>
      <c r="C1" s="95"/>
    </row>
    <row r="2">
      <c r="A2" s="96"/>
    </row>
    <row r="5">
      <c r="A5" s="97" t="s">
        <v>97</v>
      </c>
      <c r="D5" s="98"/>
    </row>
    <row r="6">
      <c r="A6" s="99"/>
      <c r="B6" s="100" t="s">
        <v>98</v>
      </c>
      <c r="C6" s="101"/>
      <c r="D6" s="102"/>
      <c r="E6" s="100" t="s">
        <v>99</v>
      </c>
      <c r="F6" s="101"/>
      <c r="G6" s="102"/>
      <c r="H6" s="103" t="s">
        <v>100</v>
      </c>
      <c r="I6" s="104"/>
      <c r="J6" s="105"/>
      <c r="K6" s="103" t="s">
        <v>101</v>
      </c>
      <c r="L6" s="104"/>
      <c r="M6" s="105"/>
      <c r="N6" s="106" t="s">
        <v>102</v>
      </c>
      <c r="O6" s="104"/>
      <c r="P6" s="105"/>
      <c r="Q6" s="106" t="s">
        <v>103</v>
      </c>
      <c r="R6" s="104"/>
      <c r="S6" s="105"/>
      <c r="T6" s="106" t="s">
        <v>104</v>
      </c>
      <c r="U6" s="104"/>
      <c r="V6" s="105"/>
      <c r="W6" s="106" t="s">
        <v>105</v>
      </c>
      <c r="X6" s="104"/>
      <c r="Y6" s="105"/>
      <c r="Z6" s="106" t="s">
        <v>106</v>
      </c>
      <c r="AA6" s="104"/>
      <c r="AB6" s="105"/>
      <c r="AC6" s="106" t="s">
        <v>107</v>
      </c>
      <c r="AD6" s="104"/>
      <c r="AE6" s="105"/>
      <c r="AF6" s="107" t="s">
        <v>108</v>
      </c>
      <c r="AG6" s="104"/>
      <c r="AH6" s="105"/>
      <c r="AI6" s="108" t="s">
        <v>109</v>
      </c>
      <c r="AJ6" s="104"/>
      <c r="AK6" s="105"/>
    </row>
    <row r="7">
      <c r="A7" s="109" t="s">
        <v>110</v>
      </c>
      <c r="B7" s="110" t="s">
        <v>111</v>
      </c>
      <c r="C7" s="111" t="s">
        <v>112</v>
      </c>
      <c r="D7" s="112" t="s">
        <v>113</v>
      </c>
      <c r="E7" s="110" t="s">
        <v>111</v>
      </c>
      <c r="F7" s="111" t="s">
        <v>112</v>
      </c>
      <c r="G7" s="112" t="s">
        <v>113</v>
      </c>
      <c r="H7" s="110" t="s">
        <v>111</v>
      </c>
      <c r="I7" s="111" t="s">
        <v>112</v>
      </c>
      <c r="J7" s="112" t="s">
        <v>113</v>
      </c>
      <c r="K7" s="110" t="s">
        <v>111</v>
      </c>
      <c r="L7" s="111" t="s">
        <v>112</v>
      </c>
      <c r="M7" s="112" t="s">
        <v>113</v>
      </c>
      <c r="N7" s="110" t="s">
        <v>111</v>
      </c>
      <c r="O7" s="111" t="s">
        <v>112</v>
      </c>
      <c r="P7" s="112" t="s">
        <v>113</v>
      </c>
      <c r="Q7" s="110" t="s">
        <v>111</v>
      </c>
      <c r="R7" s="111" t="s">
        <v>112</v>
      </c>
      <c r="S7" s="112" t="s">
        <v>113</v>
      </c>
      <c r="T7" s="110" t="s">
        <v>111</v>
      </c>
      <c r="U7" s="111" t="s">
        <v>112</v>
      </c>
      <c r="V7" s="112" t="s">
        <v>113</v>
      </c>
      <c r="W7" s="110" t="s">
        <v>111</v>
      </c>
      <c r="X7" s="111" t="s">
        <v>112</v>
      </c>
      <c r="Y7" s="112" t="s">
        <v>113</v>
      </c>
      <c r="Z7" s="110" t="s">
        <v>111</v>
      </c>
      <c r="AA7" s="111" t="s">
        <v>112</v>
      </c>
      <c r="AB7" s="112" t="s">
        <v>113</v>
      </c>
      <c r="AC7" s="110" t="s">
        <v>111</v>
      </c>
      <c r="AD7" s="111" t="s">
        <v>112</v>
      </c>
      <c r="AE7" s="112" t="s">
        <v>113</v>
      </c>
      <c r="AF7" s="113" t="s">
        <v>111</v>
      </c>
      <c r="AG7" s="114" t="s">
        <v>112</v>
      </c>
      <c r="AH7" s="115" t="s">
        <v>113</v>
      </c>
      <c r="AI7" s="115" t="s">
        <v>111</v>
      </c>
      <c r="AJ7" s="114" t="s">
        <v>112</v>
      </c>
      <c r="AK7" s="115" t="s">
        <v>113</v>
      </c>
    </row>
    <row r="8">
      <c r="A8" s="109"/>
      <c r="B8" s="116"/>
      <c r="C8" s="117"/>
      <c r="D8" s="118"/>
      <c r="E8" s="119"/>
      <c r="F8" s="120"/>
      <c r="G8" s="121"/>
      <c r="H8" s="116"/>
      <c r="I8" s="117"/>
      <c r="J8" s="118"/>
      <c r="K8" s="119"/>
      <c r="L8" s="120"/>
      <c r="M8" s="121"/>
      <c r="N8" s="116"/>
      <c r="O8" s="117"/>
      <c r="P8" s="118"/>
      <c r="Q8" s="119"/>
      <c r="R8" s="120"/>
      <c r="S8" s="121"/>
      <c r="T8" s="116"/>
      <c r="U8" s="117"/>
      <c r="V8" s="118"/>
      <c r="W8" s="119"/>
      <c r="X8" s="120"/>
      <c r="Y8" s="121"/>
      <c r="Z8" s="116"/>
      <c r="AA8" s="117"/>
      <c r="AB8" s="118"/>
      <c r="AC8" s="119"/>
      <c r="AD8" s="120"/>
      <c r="AE8" s="121"/>
      <c r="AF8" s="122"/>
      <c r="AG8" s="123"/>
      <c r="AH8" s="124"/>
      <c r="AI8" s="124"/>
      <c r="AJ8" s="123"/>
      <c r="AK8" s="124"/>
    </row>
    <row r="9">
      <c r="A9" s="125" t="s">
        <v>18</v>
      </c>
      <c r="B9" s="126"/>
      <c r="C9" s="127">
        <f>'Lista de precios'!C7</f>
        <v>1114.3125</v>
      </c>
      <c r="D9" s="128">
        <f t="shared" ref="D9:D31" si="1">B9*C9</f>
        <v>0</v>
      </c>
      <c r="E9" s="129">
        <v>10.0</v>
      </c>
      <c r="F9" s="127">
        <f>'Lista de precios'!C7</f>
        <v>1114.3125</v>
      </c>
      <c r="G9" s="128">
        <f t="shared" ref="G9:G31" si="2">F9*E9</f>
        <v>11143.125</v>
      </c>
      <c r="H9" s="129">
        <v>9.0</v>
      </c>
      <c r="I9" s="127">
        <f>'Lista de precios'!E7</f>
        <v>1223.25</v>
      </c>
      <c r="J9" s="128">
        <f t="shared" ref="J9:J31" si="3">I9*H9</f>
        <v>11009.25</v>
      </c>
      <c r="K9" s="129">
        <v>4.0</v>
      </c>
      <c r="L9" s="127">
        <f>'Lista de precios'!E7</f>
        <v>1223.25</v>
      </c>
      <c r="M9" s="128">
        <f t="shared" ref="M9:M31" si="4">L9*K9</f>
        <v>4893</v>
      </c>
      <c r="N9" s="129"/>
      <c r="O9" s="127">
        <f>'Lista de precios'!G7</f>
        <v>0</v>
      </c>
      <c r="P9" s="128">
        <f t="shared" ref="P9:P31" si="5">O9*N9</f>
        <v>0</v>
      </c>
      <c r="Q9" s="129"/>
      <c r="R9" s="127">
        <f>'Lista de precios'!G7</f>
        <v>0</v>
      </c>
      <c r="S9" s="128">
        <f t="shared" ref="S9:S31" si="6">R9*Q9</f>
        <v>0</v>
      </c>
      <c r="T9" s="129"/>
      <c r="U9" s="127">
        <f>'Lista de precios'!I7</f>
        <v>0</v>
      </c>
      <c r="V9" s="128">
        <f t="shared" ref="V9:V31" si="7">U9*T9</f>
        <v>0</v>
      </c>
      <c r="W9" s="126"/>
      <c r="X9" s="127">
        <f>'Lista de precios'!I7</f>
        <v>0</v>
      </c>
      <c r="Y9" s="128">
        <f t="shared" ref="Y9:Y31" si="8">X9*W9</f>
        <v>0</v>
      </c>
      <c r="Z9" s="129"/>
      <c r="AA9" s="127">
        <f>'Lista de precios'!K7</f>
        <v>0</v>
      </c>
      <c r="AB9" s="128">
        <f t="shared" ref="AB9:AB31" si="9">AA9*Z9</f>
        <v>0</v>
      </c>
      <c r="AC9" s="129"/>
      <c r="AD9" s="127">
        <f t="shared" ref="AD9:AD32" si="10">AA9</f>
        <v>0</v>
      </c>
      <c r="AE9" s="128">
        <f t="shared" ref="AE9:AE31" si="11">AD9*AC9</f>
        <v>0</v>
      </c>
      <c r="AF9" s="130"/>
      <c r="AG9" s="131">
        <f>'Lista de precios'!M7</f>
        <v>0</v>
      </c>
      <c r="AH9" s="132">
        <f t="shared" ref="AH9:AH31" si="12">AG9*AF9</f>
        <v>0</v>
      </c>
      <c r="AI9" s="133"/>
      <c r="AJ9" s="131">
        <f t="shared" ref="AJ9:AJ32" si="13">AG9</f>
        <v>0</v>
      </c>
      <c r="AK9" s="132">
        <f t="shared" ref="AK9:AK31" si="14">AJ9*AI9</f>
        <v>0</v>
      </c>
    </row>
    <row r="10">
      <c r="A10" s="125" t="s">
        <v>19</v>
      </c>
      <c r="B10" s="126"/>
      <c r="C10" s="127">
        <f>'Lista de precios'!C8</f>
        <v>1231.05</v>
      </c>
      <c r="D10" s="128">
        <f t="shared" si="1"/>
        <v>0</v>
      </c>
      <c r="E10" s="129">
        <v>2.0</v>
      </c>
      <c r="F10" s="127">
        <f>'Lista de precios'!C8</f>
        <v>1231.05</v>
      </c>
      <c r="G10" s="128">
        <f t="shared" si="2"/>
        <v>2462.1</v>
      </c>
      <c r="H10" s="126"/>
      <c r="I10" s="127">
        <f>'Lista de precios'!E8</f>
        <v>1351.4</v>
      </c>
      <c r="J10" s="128">
        <f t="shared" si="3"/>
        <v>0</v>
      </c>
      <c r="K10" s="129">
        <v>3.0</v>
      </c>
      <c r="L10" s="127">
        <f>'Lista de precios'!E8</f>
        <v>1351.4</v>
      </c>
      <c r="M10" s="128">
        <f t="shared" si="4"/>
        <v>4054.2</v>
      </c>
      <c r="N10" s="129"/>
      <c r="O10" s="127">
        <f>'Lista de precios'!G8</f>
        <v>0</v>
      </c>
      <c r="P10" s="128">
        <f t="shared" si="5"/>
        <v>0</v>
      </c>
      <c r="Q10" s="129"/>
      <c r="R10" s="127">
        <f>'Lista de precios'!G8</f>
        <v>0</v>
      </c>
      <c r="S10" s="128">
        <f t="shared" si="6"/>
        <v>0</v>
      </c>
      <c r="T10" s="129"/>
      <c r="U10" s="127">
        <f>'Lista de precios'!I8</f>
        <v>0</v>
      </c>
      <c r="V10" s="128">
        <f t="shared" si="7"/>
        <v>0</v>
      </c>
      <c r="W10" s="126"/>
      <c r="X10" s="127">
        <f>'Lista de precios'!I8</f>
        <v>0</v>
      </c>
      <c r="Y10" s="128">
        <f t="shared" si="8"/>
        <v>0</v>
      </c>
      <c r="Z10" s="126"/>
      <c r="AA10" s="127">
        <f>'Lista de precios'!K8</f>
        <v>0</v>
      </c>
      <c r="AB10" s="128">
        <f t="shared" si="9"/>
        <v>0</v>
      </c>
      <c r="AC10" s="129"/>
      <c r="AD10" s="127">
        <f t="shared" si="10"/>
        <v>0</v>
      </c>
      <c r="AE10" s="128">
        <f t="shared" si="11"/>
        <v>0</v>
      </c>
      <c r="AF10" s="130"/>
      <c r="AG10" s="131">
        <f>'Lista de precios'!M8</f>
        <v>0</v>
      </c>
      <c r="AH10" s="132">
        <f t="shared" si="12"/>
        <v>0</v>
      </c>
      <c r="AI10" s="133"/>
      <c r="AJ10" s="131">
        <f t="shared" si="13"/>
        <v>0</v>
      </c>
      <c r="AK10" s="132">
        <f t="shared" si="14"/>
        <v>0</v>
      </c>
    </row>
    <row r="11">
      <c r="A11" s="125" t="s">
        <v>20</v>
      </c>
      <c r="B11" s="126"/>
      <c r="C11" s="127">
        <f>'Lista de precios'!C9</f>
        <v>1273.5</v>
      </c>
      <c r="D11" s="128">
        <f t="shared" si="1"/>
        <v>0</v>
      </c>
      <c r="E11" s="129">
        <v>1.0</v>
      </c>
      <c r="F11" s="127">
        <f>'Lista de precios'!C9</f>
        <v>1273.5</v>
      </c>
      <c r="G11" s="128">
        <f t="shared" si="2"/>
        <v>1273.5</v>
      </c>
      <c r="H11" s="126"/>
      <c r="I11" s="127">
        <f>'Lista de precios'!E9</f>
        <v>1398</v>
      </c>
      <c r="J11" s="128">
        <f t="shared" si="3"/>
        <v>0</v>
      </c>
      <c r="K11" s="126"/>
      <c r="L11" s="127">
        <f>'Lista de precios'!E9</f>
        <v>1398</v>
      </c>
      <c r="M11" s="128">
        <f t="shared" si="4"/>
        <v>0</v>
      </c>
      <c r="N11" s="126"/>
      <c r="O11" s="127">
        <f>'Lista de precios'!G9</f>
        <v>0</v>
      </c>
      <c r="P11" s="128">
        <f t="shared" si="5"/>
        <v>0</v>
      </c>
      <c r="Q11" s="126"/>
      <c r="R11" s="127">
        <f>'Lista de precios'!G9</f>
        <v>0</v>
      </c>
      <c r="S11" s="128">
        <f t="shared" si="6"/>
        <v>0</v>
      </c>
      <c r="T11" s="126"/>
      <c r="U11" s="127">
        <f>'Lista de precios'!I9</f>
        <v>0</v>
      </c>
      <c r="V11" s="128">
        <f t="shared" si="7"/>
        <v>0</v>
      </c>
      <c r="W11" s="126"/>
      <c r="X11" s="127">
        <f>'Lista de precios'!I9</f>
        <v>0</v>
      </c>
      <c r="Y11" s="128">
        <f t="shared" si="8"/>
        <v>0</v>
      </c>
      <c r="Z11" s="126"/>
      <c r="AA11" s="127">
        <f>'Lista de precios'!K9</f>
        <v>0</v>
      </c>
      <c r="AB11" s="128">
        <f t="shared" si="9"/>
        <v>0</v>
      </c>
      <c r="AC11" s="126"/>
      <c r="AD11" s="127">
        <f t="shared" si="10"/>
        <v>0</v>
      </c>
      <c r="AE11" s="128">
        <f t="shared" si="11"/>
        <v>0</v>
      </c>
      <c r="AF11" s="134"/>
      <c r="AG11" s="131">
        <f>'Lista de precios'!M9</f>
        <v>0</v>
      </c>
      <c r="AH11" s="132">
        <f t="shared" si="12"/>
        <v>0</v>
      </c>
      <c r="AI11" s="135"/>
      <c r="AJ11" s="131">
        <f t="shared" si="13"/>
        <v>0</v>
      </c>
      <c r="AK11" s="132">
        <f t="shared" si="14"/>
        <v>0</v>
      </c>
    </row>
    <row r="12">
      <c r="A12" s="125" t="s">
        <v>21</v>
      </c>
      <c r="B12" s="126"/>
      <c r="C12" s="127">
        <f>'Lista de precios'!C10</f>
        <v>4775.625</v>
      </c>
      <c r="D12" s="128">
        <f t="shared" si="1"/>
        <v>0</v>
      </c>
      <c r="E12" s="129"/>
      <c r="F12" s="127">
        <f>'Lista de precios'!C10</f>
        <v>4775.625</v>
      </c>
      <c r="G12" s="128">
        <f t="shared" si="2"/>
        <v>0</v>
      </c>
      <c r="H12" s="126"/>
      <c r="I12" s="127">
        <f>'Lista de precios'!E10</f>
        <v>5242.5</v>
      </c>
      <c r="J12" s="128">
        <f t="shared" si="3"/>
        <v>0</v>
      </c>
      <c r="K12" s="129">
        <v>1.0</v>
      </c>
      <c r="L12" s="127">
        <f>'Lista de precios'!E10</f>
        <v>5242.5</v>
      </c>
      <c r="M12" s="128">
        <f t="shared" si="4"/>
        <v>5242.5</v>
      </c>
      <c r="N12" s="126"/>
      <c r="O12" s="127">
        <f>'Lista de precios'!G10</f>
        <v>0</v>
      </c>
      <c r="P12" s="128">
        <f t="shared" si="5"/>
        <v>0</v>
      </c>
      <c r="Q12" s="126"/>
      <c r="R12" s="127">
        <f>'Lista de precios'!G10</f>
        <v>0</v>
      </c>
      <c r="S12" s="128">
        <f t="shared" si="6"/>
        <v>0</v>
      </c>
      <c r="T12" s="126"/>
      <c r="U12" s="127">
        <f>'Lista de precios'!I10</f>
        <v>0</v>
      </c>
      <c r="V12" s="128">
        <f t="shared" si="7"/>
        <v>0</v>
      </c>
      <c r="W12" s="126"/>
      <c r="X12" s="127">
        <f>'Lista de precios'!I10</f>
        <v>0</v>
      </c>
      <c r="Y12" s="128">
        <f t="shared" si="8"/>
        <v>0</v>
      </c>
      <c r="Z12" s="126"/>
      <c r="AA12" s="127">
        <f>'Lista de precios'!K10</f>
        <v>0</v>
      </c>
      <c r="AB12" s="128">
        <f t="shared" si="9"/>
        <v>0</v>
      </c>
      <c r="AC12" s="126"/>
      <c r="AD12" s="127">
        <f t="shared" si="10"/>
        <v>0</v>
      </c>
      <c r="AE12" s="128">
        <f t="shared" si="11"/>
        <v>0</v>
      </c>
      <c r="AF12" s="134"/>
      <c r="AG12" s="131">
        <f>'Lista de precios'!M10</f>
        <v>0</v>
      </c>
      <c r="AH12" s="132">
        <f t="shared" si="12"/>
        <v>0</v>
      </c>
      <c r="AI12" s="136"/>
      <c r="AJ12" s="131">
        <f t="shared" si="13"/>
        <v>0</v>
      </c>
      <c r="AK12" s="132">
        <f t="shared" si="14"/>
        <v>0</v>
      </c>
    </row>
    <row r="13">
      <c r="A13" s="125" t="s">
        <v>22</v>
      </c>
      <c r="B13" s="126"/>
      <c r="C13" s="127">
        <f>'Lista de precios'!C11</f>
        <v>4775.625</v>
      </c>
      <c r="D13" s="137">
        <f t="shared" si="1"/>
        <v>0</v>
      </c>
      <c r="E13" s="138">
        <v>1.0</v>
      </c>
      <c r="F13" s="127">
        <f>'Lista de precios'!C11</f>
        <v>4775.625</v>
      </c>
      <c r="G13" s="128">
        <f t="shared" si="2"/>
        <v>4775.625</v>
      </c>
      <c r="H13" s="126"/>
      <c r="I13" s="127">
        <f>'Lista de precios'!E11</f>
        <v>5242.5</v>
      </c>
      <c r="J13" s="128">
        <f t="shared" si="3"/>
        <v>0</v>
      </c>
      <c r="K13" s="138">
        <v>1.0</v>
      </c>
      <c r="L13" s="127">
        <f>'Lista de precios'!E11</f>
        <v>5242.5</v>
      </c>
      <c r="M13" s="128">
        <f t="shared" si="4"/>
        <v>5242.5</v>
      </c>
      <c r="N13" s="126"/>
      <c r="O13" s="127">
        <f>'Lista de precios'!G11</f>
        <v>0</v>
      </c>
      <c r="P13" s="128">
        <f t="shared" si="5"/>
        <v>0</v>
      </c>
      <c r="Q13" s="138"/>
      <c r="R13" s="127">
        <f>'Lista de precios'!G11</f>
        <v>0</v>
      </c>
      <c r="S13" s="128">
        <f t="shared" si="6"/>
        <v>0</v>
      </c>
      <c r="T13" s="126"/>
      <c r="U13" s="127">
        <f>'Lista de precios'!I11</f>
        <v>0</v>
      </c>
      <c r="V13" s="128">
        <f t="shared" si="7"/>
        <v>0</v>
      </c>
      <c r="W13" s="139"/>
      <c r="X13" s="127">
        <f>'Lista de precios'!I11</f>
        <v>0</v>
      </c>
      <c r="Y13" s="128">
        <f t="shared" si="8"/>
        <v>0</v>
      </c>
      <c r="Z13" s="126"/>
      <c r="AA13" s="127">
        <f>'Lista de precios'!K11</f>
        <v>0</v>
      </c>
      <c r="AB13" s="128">
        <f t="shared" si="9"/>
        <v>0</v>
      </c>
      <c r="AC13" s="139"/>
      <c r="AD13" s="127">
        <f t="shared" si="10"/>
        <v>0</v>
      </c>
      <c r="AE13" s="128">
        <f t="shared" si="11"/>
        <v>0</v>
      </c>
      <c r="AF13" s="134"/>
      <c r="AG13" s="131">
        <f>'Lista de precios'!M11</f>
        <v>0</v>
      </c>
      <c r="AH13" s="132">
        <f t="shared" si="12"/>
        <v>0</v>
      </c>
      <c r="AI13" s="131"/>
      <c r="AJ13" s="131">
        <f t="shared" si="13"/>
        <v>0</v>
      </c>
      <c r="AK13" s="132">
        <f t="shared" si="14"/>
        <v>0</v>
      </c>
    </row>
    <row r="14">
      <c r="A14" s="125" t="s">
        <v>23</v>
      </c>
      <c r="B14" s="126"/>
      <c r="C14" s="127">
        <f>'Lista de precios'!C12</f>
        <v>4987.875</v>
      </c>
      <c r="D14" s="137">
        <f t="shared" si="1"/>
        <v>0</v>
      </c>
      <c r="E14" s="139"/>
      <c r="F14" s="127">
        <f>'Lista de precios'!C12</f>
        <v>4987.875</v>
      </c>
      <c r="G14" s="128">
        <f t="shared" si="2"/>
        <v>0</v>
      </c>
      <c r="H14" s="126"/>
      <c r="I14" s="127">
        <f>'Lista de precios'!E12</f>
        <v>5475.5</v>
      </c>
      <c r="J14" s="128">
        <f t="shared" si="3"/>
        <v>0</v>
      </c>
      <c r="K14" s="139"/>
      <c r="L14" s="127">
        <f>'Lista de precios'!E12</f>
        <v>5475.5</v>
      </c>
      <c r="M14" s="128">
        <f t="shared" si="4"/>
        <v>0</v>
      </c>
      <c r="N14" s="126"/>
      <c r="O14" s="127">
        <f>'Lista de precios'!G12</f>
        <v>0</v>
      </c>
      <c r="P14" s="128">
        <f t="shared" si="5"/>
        <v>0</v>
      </c>
      <c r="Q14" s="138"/>
      <c r="R14" s="127">
        <f>'Lista de precios'!G12</f>
        <v>0</v>
      </c>
      <c r="S14" s="128">
        <f t="shared" si="6"/>
        <v>0</v>
      </c>
      <c r="T14" s="126"/>
      <c r="U14" s="127">
        <f>'Lista de precios'!I12</f>
        <v>0</v>
      </c>
      <c r="V14" s="128">
        <f t="shared" si="7"/>
        <v>0</v>
      </c>
      <c r="W14" s="139"/>
      <c r="X14" s="127">
        <f>'Lista de precios'!I12</f>
        <v>0</v>
      </c>
      <c r="Y14" s="128">
        <f t="shared" si="8"/>
        <v>0</v>
      </c>
      <c r="Z14" s="126"/>
      <c r="AA14" s="127">
        <f>'Lista de precios'!K12</f>
        <v>0</v>
      </c>
      <c r="AB14" s="128">
        <f t="shared" si="9"/>
        <v>0</v>
      </c>
      <c r="AC14" s="139"/>
      <c r="AD14" s="127">
        <f t="shared" si="10"/>
        <v>0</v>
      </c>
      <c r="AE14" s="128">
        <f t="shared" si="11"/>
        <v>0</v>
      </c>
      <c r="AF14" s="134"/>
      <c r="AG14" s="131">
        <f>'Lista de precios'!M12</f>
        <v>0</v>
      </c>
      <c r="AH14" s="132">
        <f t="shared" si="12"/>
        <v>0</v>
      </c>
      <c r="AI14" s="123"/>
      <c r="AJ14" s="131">
        <f t="shared" si="13"/>
        <v>0</v>
      </c>
      <c r="AK14" s="132">
        <f t="shared" si="14"/>
        <v>0</v>
      </c>
    </row>
    <row r="15">
      <c r="A15" s="125" t="s">
        <v>24</v>
      </c>
      <c r="B15" s="126"/>
      <c r="C15" s="127">
        <f>'Lista de precios'!C13</f>
        <v>477.5625</v>
      </c>
      <c r="D15" s="137">
        <f t="shared" si="1"/>
        <v>0</v>
      </c>
      <c r="E15" s="138">
        <v>5.0</v>
      </c>
      <c r="F15" s="127">
        <f>'Lista de precios'!C13</f>
        <v>477.5625</v>
      </c>
      <c r="G15" s="128">
        <f t="shared" si="2"/>
        <v>2387.8125</v>
      </c>
      <c r="H15" s="129">
        <v>3.0</v>
      </c>
      <c r="I15" s="127">
        <f>'Lista de precios'!E13</f>
        <v>524.25</v>
      </c>
      <c r="J15" s="128">
        <f t="shared" si="3"/>
        <v>1572.75</v>
      </c>
      <c r="K15" s="138">
        <v>6.0</v>
      </c>
      <c r="L15" s="127">
        <f>'Lista de precios'!E13</f>
        <v>524.25</v>
      </c>
      <c r="M15" s="128">
        <f t="shared" si="4"/>
        <v>3145.5</v>
      </c>
      <c r="N15" s="129"/>
      <c r="O15" s="127">
        <f>'Lista de precios'!G13</f>
        <v>0</v>
      </c>
      <c r="P15" s="128">
        <f t="shared" si="5"/>
        <v>0</v>
      </c>
      <c r="Q15" s="138"/>
      <c r="R15" s="127">
        <f>'Lista de precios'!G13</f>
        <v>0</v>
      </c>
      <c r="S15" s="128">
        <f t="shared" si="6"/>
        <v>0</v>
      </c>
      <c r="T15" s="129"/>
      <c r="U15" s="127">
        <f>'Lista de precios'!I13</f>
        <v>0</v>
      </c>
      <c r="V15" s="128">
        <f t="shared" si="7"/>
        <v>0</v>
      </c>
      <c r="W15" s="139"/>
      <c r="X15" s="127">
        <f>'Lista de precios'!I13</f>
        <v>0</v>
      </c>
      <c r="Y15" s="128">
        <f t="shared" si="8"/>
        <v>0</v>
      </c>
      <c r="Z15" s="126"/>
      <c r="AA15" s="127">
        <f>'Lista de precios'!K13</f>
        <v>0</v>
      </c>
      <c r="AB15" s="128">
        <f t="shared" si="9"/>
        <v>0</v>
      </c>
      <c r="AC15" s="139"/>
      <c r="AD15" s="127">
        <f t="shared" si="10"/>
        <v>0</v>
      </c>
      <c r="AE15" s="128">
        <f t="shared" si="11"/>
        <v>0</v>
      </c>
      <c r="AF15" s="140"/>
      <c r="AG15" s="131">
        <f>'Lista de precios'!M13</f>
        <v>0</v>
      </c>
      <c r="AH15" s="132">
        <f t="shared" si="12"/>
        <v>0</v>
      </c>
      <c r="AI15" s="131"/>
      <c r="AJ15" s="131">
        <f t="shared" si="13"/>
        <v>0</v>
      </c>
      <c r="AK15" s="132">
        <f t="shared" si="14"/>
        <v>0</v>
      </c>
    </row>
    <row r="16">
      <c r="A16" s="125" t="s">
        <v>25</v>
      </c>
      <c r="B16" s="126"/>
      <c r="C16" s="127">
        <f>'Lista de precios'!C14</f>
        <v>742.875</v>
      </c>
      <c r="D16" s="137">
        <f t="shared" si="1"/>
        <v>0</v>
      </c>
      <c r="E16" s="138">
        <v>2.0</v>
      </c>
      <c r="F16" s="127">
        <f>'Lista de precios'!C14</f>
        <v>742.875</v>
      </c>
      <c r="G16" s="128">
        <f t="shared" si="2"/>
        <v>1485.75</v>
      </c>
      <c r="H16" s="129">
        <v>6.0</v>
      </c>
      <c r="I16" s="127">
        <f>'Lista de precios'!E14</f>
        <v>815.5</v>
      </c>
      <c r="J16" s="128">
        <f t="shared" si="3"/>
        <v>4893</v>
      </c>
      <c r="K16" s="138">
        <v>9.0</v>
      </c>
      <c r="L16" s="127">
        <f>'Lista de precios'!E14</f>
        <v>815.5</v>
      </c>
      <c r="M16" s="128">
        <f t="shared" si="4"/>
        <v>7339.5</v>
      </c>
      <c r="N16" s="129"/>
      <c r="O16" s="127">
        <f>'Lista de precios'!G14</f>
        <v>0</v>
      </c>
      <c r="P16" s="128">
        <f t="shared" si="5"/>
        <v>0</v>
      </c>
      <c r="Q16" s="138"/>
      <c r="R16" s="127">
        <f>'Lista de precios'!G14</f>
        <v>0</v>
      </c>
      <c r="S16" s="128">
        <f t="shared" si="6"/>
        <v>0</v>
      </c>
      <c r="T16" s="126"/>
      <c r="U16" s="127">
        <f>'Lista de precios'!I14</f>
        <v>0</v>
      </c>
      <c r="V16" s="128">
        <f t="shared" si="7"/>
        <v>0</v>
      </c>
      <c r="W16" s="139"/>
      <c r="X16" s="127">
        <f>'Lista de precios'!I14</f>
        <v>0</v>
      </c>
      <c r="Y16" s="128">
        <f t="shared" si="8"/>
        <v>0</v>
      </c>
      <c r="Z16" s="126"/>
      <c r="AA16" s="127">
        <f>'Lista de precios'!K14</f>
        <v>0</v>
      </c>
      <c r="AB16" s="128">
        <f t="shared" si="9"/>
        <v>0</v>
      </c>
      <c r="AC16" s="138"/>
      <c r="AD16" s="127">
        <f t="shared" si="10"/>
        <v>0</v>
      </c>
      <c r="AE16" s="128">
        <f t="shared" si="11"/>
        <v>0</v>
      </c>
      <c r="AF16" s="140"/>
      <c r="AG16" s="131">
        <f>'Lista de precios'!M14</f>
        <v>0</v>
      </c>
      <c r="AH16" s="132">
        <f t="shared" si="12"/>
        <v>0</v>
      </c>
      <c r="AI16" s="131"/>
      <c r="AJ16" s="131">
        <f t="shared" si="13"/>
        <v>0</v>
      </c>
      <c r="AK16" s="132">
        <f t="shared" si="14"/>
        <v>0</v>
      </c>
    </row>
    <row r="17">
      <c r="A17" s="125" t="s">
        <v>26</v>
      </c>
      <c r="B17" s="126"/>
      <c r="C17" s="127">
        <f>'Lista de precios'!C15</f>
        <v>2207.4</v>
      </c>
      <c r="D17" s="137">
        <f t="shared" si="1"/>
        <v>0</v>
      </c>
      <c r="E17" s="138">
        <v>1.0</v>
      </c>
      <c r="F17" s="127">
        <f>'Lista de precios'!C15</f>
        <v>2207.4</v>
      </c>
      <c r="G17" s="128">
        <f t="shared" si="2"/>
        <v>2207.4</v>
      </c>
      <c r="H17" s="126"/>
      <c r="I17" s="127">
        <f>'Lista de precios'!E15</f>
        <v>2423.2</v>
      </c>
      <c r="J17" s="128">
        <f t="shared" si="3"/>
        <v>0</v>
      </c>
      <c r="K17" s="139"/>
      <c r="L17" s="127">
        <f>'Lista de precios'!E15</f>
        <v>2423.2</v>
      </c>
      <c r="M17" s="128">
        <f t="shared" si="4"/>
        <v>0</v>
      </c>
      <c r="N17" s="126"/>
      <c r="O17" s="127">
        <f>'Lista de precios'!G15</f>
        <v>0</v>
      </c>
      <c r="P17" s="128">
        <f t="shared" si="5"/>
        <v>0</v>
      </c>
      <c r="Q17" s="139"/>
      <c r="R17" s="127">
        <f>'Lista de precios'!G15</f>
        <v>0</v>
      </c>
      <c r="S17" s="128">
        <f t="shared" si="6"/>
        <v>0</v>
      </c>
      <c r="T17" s="126"/>
      <c r="U17" s="127">
        <f>'Lista de precios'!I15</f>
        <v>0</v>
      </c>
      <c r="V17" s="128">
        <f t="shared" si="7"/>
        <v>0</v>
      </c>
      <c r="W17" s="139"/>
      <c r="X17" s="127">
        <f>'Lista de precios'!I15</f>
        <v>0</v>
      </c>
      <c r="Y17" s="128">
        <f t="shared" si="8"/>
        <v>0</v>
      </c>
      <c r="Z17" s="126"/>
      <c r="AA17" s="127">
        <f>'Lista de precios'!K15</f>
        <v>0</v>
      </c>
      <c r="AB17" s="128">
        <f t="shared" si="9"/>
        <v>0</v>
      </c>
      <c r="AC17" s="139"/>
      <c r="AD17" s="127">
        <f t="shared" si="10"/>
        <v>0</v>
      </c>
      <c r="AE17" s="128">
        <f t="shared" si="11"/>
        <v>0</v>
      </c>
      <c r="AF17" s="134"/>
      <c r="AG17" s="131">
        <f>'Lista de precios'!M15</f>
        <v>0</v>
      </c>
      <c r="AH17" s="132">
        <f t="shared" si="12"/>
        <v>0</v>
      </c>
      <c r="AI17" s="131"/>
      <c r="AJ17" s="131">
        <f t="shared" si="13"/>
        <v>0</v>
      </c>
      <c r="AK17" s="132">
        <f t="shared" si="14"/>
        <v>0</v>
      </c>
    </row>
    <row r="18">
      <c r="A18" s="125" t="s">
        <v>27</v>
      </c>
      <c r="B18" s="126"/>
      <c r="C18" s="127">
        <f>'Lista de precios'!C16</f>
        <v>4733.175</v>
      </c>
      <c r="D18" s="137">
        <f t="shared" si="1"/>
        <v>0</v>
      </c>
      <c r="E18" s="139"/>
      <c r="F18" s="127">
        <f>'Lista de precios'!C16</f>
        <v>4733.175</v>
      </c>
      <c r="G18" s="128">
        <f t="shared" si="2"/>
        <v>0</v>
      </c>
      <c r="H18" s="126"/>
      <c r="I18" s="127">
        <f>'Lista de precios'!E16</f>
        <v>5195.9</v>
      </c>
      <c r="J18" s="128">
        <f t="shared" si="3"/>
        <v>0</v>
      </c>
      <c r="K18" s="139"/>
      <c r="L18" s="127">
        <f>'Lista de precios'!E16</f>
        <v>5195.9</v>
      </c>
      <c r="M18" s="128">
        <f t="shared" si="4"/>
        <v>0</v>
      </c>
      <c r="N18" s="126"/>
      <c r="O18" s="127">
        <f>'Lista de precios'!G16</f>
        <v>0</v>
      </c>
      <c r="P18" s="128">
        <f t="shared" si="5"/>
        <v>0</v>
      </c>
      <c r="Q18" s="139"/>
      <c r="R18" s="127">
        <f>'Lista de precios'!G16</f>
        <v>0</v>
      </c>
      <c r="S18" s="128">
        <f t="shared" si="6"/>
        <v>0</v>
      </c>
      <c r="T18" s="126"/>
      <c r="U18" s="127">
        <f>'Lista de precios'!I16</f>
        <v>0</v>
      </c>
      <c r="V18" s="128">
        <f t="shared" si="7"/>
        <v>0</v>
      </c>
      <c r="W18" s="139"/>
      <c r="X18" s="127">
        <f>'Lista de precios'!I16</f>
        <v>0</v>
      </c>
      <c r="Y18" s="128">
        <f t="shared" si="8"/>
        <v>0</v>
      </c>
      <c r="Z18" s="126"/>
      <c r="AA18" s="127">
        <f>'Lista de precios'!K16</f>
        <v>0</v>
      </c>
      <c r="AB18" s="128">
        <f t="shared" si="9"/>
        <v>0</v>
      </c>
      <c r="AC18" s="139"/>
      <c r="AD18" s="127">
        <f t="shared" si="10"/>
        <v>0</v>
      </c>
      <c r="AE18" s="128">
        <f t="shared" si="11"/>
        <v>0</v>
      </c>
      <c r="AF18" s="134"/>
      <c r="AG18" s="131">
        <f>'Lista de precios'!M16</f>
        <v>0</v>
      </c>
      <c r="AH18" s="132">
        <f t="shared" si="12"/>
        <v>0</v>
      </c>
      <c r="AI18" s="123"/>
      <c r="AJ18" s="131">
        <f t="shared" si="13"/>
        <v>0</v>
      </c>
      <c r="AK18" s="132">
        <f t="shared" si="14"/>
        <v>0</v>
      </c>
    </row>
    <row r="19">
      <c r="A19" s="125" t="s">
        <v>28</v>
      </c>
      <c r="B19" s="126"/>
      <c r="C19" s="127">
        <f>'Lista de precios'!C17</f>
        <v>742.875</v>
      </c>
      <c r="D19" s="137">
        <f t="shared" si="1"/>
        <v>0</v>
      </c>
      <c r="E19" s="138">
        <v>11.0</v>
      </c>
      <c r="F19" s="127">
        <f>'Lista de precios'!C17</f>
        <v>742.875</v>
      </c>
      <c r="G19" s="128">
        <f t="shared" si="2"/>
        <v>8171.625</v>
      </c>
      <c r="H19" s="129">
        <v>6.0</v>
      </c>
      <c r="I19" s="127">
        <f>'Lista de precios'!E17</f>
        <v>815.5</v>
      </c>
      <c r="J19" s="128">
        <f t="shared" si="3"/>
        <v>4893</v>
      </c>
      <c r="K19" s="138">
        <v>20.0</v>
      </c>
      <c r="L19" s="127">
        <f>'Lista de precios'!E17</f>
        <v>815.5</v>
      </c>
      <c r="M19" s="128">
        <f t="shared" si="4"/>
        <v>16310</v>
      </c>
      <c r="N19" s="129"/>
      <c r="O19" s="127">
        <f>'Lista de precios'!G17</f>
        <v>0</v>
      </c>
      <c r="P19" s="128">
        <f t="shared" si="5"/>
        <v>0</v>
      </c>
      <c r="Q19" s="138"/>
      <c r="R19" s="127">
        <f>'Lista de precios'!G17</f>
        <v>0</v>
      </c>
      <c r="S19" s="128">
        <f t="shared" si="6"/>
        <v>0</v>
      </c>
      <c r="T19" s="129"/>
      <c r="U19" s="127">
        <f>'Lista de precios'!I17</f>
        <v>0</v>
      </c>
      <c r="V19" s="128">
        <f t="shared" si="7"/>
        <v>0</v>
      </c>
      <c r="W19" s="139"/>
      <c r="X19" s="127">
        <f>'Lista de precios'!I17</f>
        <v>0</v>
      </c>
      <c r="Y19" s="128">
        <f t="shared" si="8"/>
        <v>0</v>
      </c>
      <c r="Z19" s="129"/>
      <c r="AA19" s="127">
        <f>'Lista de precios'!K17</f>
        <v>0</v>
      </c>
      <c r="AB19" s="128">
        <f t="shared" si="9"/>
        <v>0</v>
      </c>
      <c r="AC19" s="138"/>
      <c r="AD19" s="127">
        <f t="shared" si="10"/>
        <v>0</v>
      </c>
      <c r="AE19" s="128">
        <f t="shared" si="11"/>
        <v>0</v>
      </c>
      <c r="AF19" s="130"/>
      <c r="AG19" s="131">
        <f>'Lista de precios'!M17</f>
        <v>0</v>
      </c>
      <c r="AH19" s="132">
        <f t="shared" si="12"/>
        <v>0</v>
      </c>
      <c r="AI19" s="131"/>
      <c r="AJ19" s="131">
        <f t="shared" si="13"/>
        <v>0</v>
      </c>
      <c r="AK19" s="132">
        <f t="shared" si="14"/>
        <v>0</v>
      </c>
    </row>
    <row r="20">
      <c r="A20" s="125" t="s">
        <v>29</v>
      </c>
      <c r="B20" s="126"/>
      <c r="C20" s="127">
        <f>'Lista de precios'!C18</f>
        <v>3289.875</v>
      </c>
      <c r="D20" s="137">
        <f t="shared" si="1"/>
        <v>0</v>
      </c>
      <c r="E20" s="139"/>
      <c r="F20" s="127">
        <f>'Lista de precios'!C18</f>
        <v>3289.875</v>
      </c>
      <c r="G20" s="128">
        <f t="shared" si="2"/>
        <v>0</v>
      </c>
      <c r="H20" s="129"/>
      <c r="I20" s="127">
        <f>'Lista de precios'!E18</f>
        <v>3611.5</v>
      </c>
      <c r="J20" s="128">
        <f t="shared" si="3"/>
        <v>0</v>
      </c>
      <c r="K20" s="138">
        <v>2.0</v>
      </c>
      <c r="L20" s="127">
        <f>'Lista de precios'!E18</f>
        <v>3611.5</v>
      </c>
      <c r="M20" s="128">
        <f t="shared" si="4"/>
        <v>7223</v>
      </c>
      <c r="N20" s="126"/>
      <c r="O20" s="127">
        <f>'Lista de precios'!G18</f>
        <v>0</v>
      </c>
      <c r="P20" s="128">
        <f t="shared" si="5"/>
        <v>0</v>
      </c>
      <c r="Q20" s="138"/>
      <c r="R20" s="127">
        <f>'Lista de precios'!G18</f>
        <v>0</v>
      </c>
      <c r="S20" s="128">
        <f t="shared" si="6"/>
        <v>0</v>
      </c>
      <c r="T20" s="126"/>
      <c r="U20" s="127">
        <f>'Lista de precios'!I18</f>
        <v>0</v>
      </c>
      <c r="V20" s="128">
        <f t="shared" si="7"/>
        <v>0</v>
      </c>
      <c r="W20" s="139"/>
      <c r="X20" s="127">
        <f>'Lista de precios'!I18</f>
        <v>0</v>
      </c>
      <c r="Y20" s="128">
        <f t="shared" si="8"/>
        <v>0</v>
      </c>
      <c r="Z20" s="126"/>
      <c r="AA20" s="127">
        <f>'Lista de precios'!K18</f>
        <v>0</v>
      </c>
      <c r="AB20" s="128">
        <f t="shared" si="9"/>
        <v>0</v>
      </c>
      <c r="AC20" s="139"/>
      <c r="AD20" s="127">
        <f t="shared" si="10"/>
        <v>0</v>
      </c>
      <c r="AE20" s="128">
        <f t="shared" si="11"/>
        <v>0</v>
      </c>
      <c r="AF20" s="130"/>
      <c r="AG20" s="131">
        <f>'Lista de precios'!M18</f>
        <v>0</v>
      </c>
      <c r="AH20" s="132">
        <f t="shared" si="12"/>
        <v>0</v>
      </c>
      <c r="AI20" s="123"/>
      <c r="AJ20" s="131">
        <f t="shared" si="13"/>
        <v>0</v>
      </c>
      <c r="AK20" s="132">
        <f t="shared" si="14"/>
        <v>0</v>
      </c>
    </row>
    <row r="21">
      <c r="A21" s="125" t="s">
        <v>30</v>
      </c>
      <c r="B21" s="126"/>
      <c r="C21" s="127">
        <f>'Lista de precios'!C19</f>
        <v>530.625</v>
      </c>
      <c r="D21" s="137">
        <f t="shared" si="1"/>
        <v>0</v>
      </c>
      <c r="E21" s="139"/>
      <c r="F21" s="127">
        <f>'Lista de precios'!C19</f>
        <v>530.625</v>
      </c>
      <c r="G21" s="128">
        <f t="shared" si="2"/>
        <v>0</v>
      </c>
      <c r="H21" s="126"/>
      <c r="I21" s="127">
        <f>'Lista de precios'!E19</f>
        <v>582.5</v>
      </c>
      <c r="J21" s="128">
        <f t="shared" si="3"/>
        <v>0</v>
      </c>
      <c r="K21" s="138">
        <v>6.0</v>
      </c>
      <c r="L21" s="127">
        <f>'Lista de precios'!E19</f>
        <v>582.5</v>
      </c>
      <c r="M21" s="128">
        <f t="shared" si="4"/>
        <v>3495</v>
      </c>
      <c r="N21" s="126"/>
      <c r="O21" s="127">
        <f>'Lista de precios'!G19</f>
        <v>0</v>
      </c>
      <c r="P21" s="128">
        <f t="shared" si="5"/>
        <v>0</v>
      </c>
      <c r="Q21" s="139"/>
      <c r="R21" s="127">
        <f>'Lista de precios'!G19</f>
        <v>0</v>
      </c>
      <c r="S21" s="128">
        <f t="shared" si="6"/>
        <v>0</v>
      </c>
      <c r="T21" s="126"/>
      <c r="U21" s="127">
        <f>'Lista de precios'!I19</f>
        <v>0</v>
      </c>
      <c r="V21" s="128">
        <f t="shared" si="7"/>
        <v>0</v>
      </c>
      <c r="W21" s="139"/>
      <c r="X21" s="127">
        <f>'Lista de precios'!I19</f>
        <v>0</v>
      </c>
      <c r="Y21" s="128">
        <f t="shared" si="8"/>
        <v>0</v>
      </c>
      <c r="Z21" s="126"/>
      <c r="AA21" s="127">
        <f>'Lista de precios'!K19</f>
        <v>0</v>
      </c>
      <c r="AB21" s="128">
        <f t="shared" si="9"/>
        <v>0</v>
      </c>
      <c r="AC21" s="139"/>
      <c r="AD21" s="127">
        <f t="shared" si="10"/>
        <v>0</v>
      </c>
      <c r="AE21" s="128">
        <f t="shared" si="11"/>
        <v>0</v>
      </c>
      <c r="AF21" s="140"/>
      <c r="AG21" s="131">
        <f>'Lista de precios'!M19</f>
        <v>0</v>
      </c>
      <c r="AH21" s="132">
        <f t="shared" si="12"/>
        <v>0</v>
      </c>
      <c r="AI21" s="123"/>
      <c r="AJ21" s="131">
        <f t="shared" si="13"/>
        <v>0</v>
      </c>
      <c r="AK21" s="132">
        <f t="shared" si="14"/>
        <v>0</v>
      </c>
    </row>
    <row r="22" ht="15.75" customHeight="1">
      <c r="A22" s="125" t="s">
        <v>31</v>
      </c>
      <c r="B22" s="126"/>
      <c r="C22" s="127">
        <f>'Lista de precios'!C20</f>
        <v>647.3625</v>
      </c>
      <c r="D22" s="137">
        <f t="shared" si="1"/>
        <v>0</v>
      </c>
      <c r="E22" s="138">
        <v>10.0</v>
      </c>
      <c r="F22" s="127">
        <f>'Lista de precios'!C20</f>
        <v>647.3625</v>
      </c>
      <c r="G22" s="128">
        <f t="shared" si="2"/>
        <v>6473.625</v>
      </c>
      <c r="H22" s="129">
        <v>11.0</v>
      </c>
      <c r="I22" s="127">
        <f>'Lista de precios'!E20</f>
        <v>710.65</v>
      </c>
      <c r="J22" s="128">
        <f t="shared" si="3"/>
        <v>7817.15</v>
      </c>
      <c r="K22" s="138">
        <v>24.0</v>
      </c>
      <c r="L22" s="127">
        <f>'Lista de precios'!E20</f>
        <v>710.65</v>
      </c>
      <c r="M22" s="128">
        <f t="shared" si="4"/>
        <v>17055.6</v>
      </c>
      <c r="N22" s="129"/>
      <c r="O22" s="127">
        <f>'Lista de precios'!G20</f>
        <v>0</v>
      </c>
      <c r="P22" s="128">
        <f t="shared" si="5"/>
        <v>0</v>
      </c>
      <c r="Q22" s="138"/>
      <c r="R22" s="127">
        <f>'Lista de precios'!G20</f>
        <v>0</v>
      </c>
      <c r="S22" s="128">
        <f t="shared" si="6"/>
        <v>0</v>
      </c>
      <c r="T22" s="129"/>
      <c r="U22" s="127">
        <f>'Lista de precios'!I20</f>
        <v>0</v>
      </c>
      <c r="V22" s="128">
        <f t="shared" si="7"/>
        <v>0</v>
      </c>
      <c r="W22" s="139"/>
      <c r="X22" s="127">
        <f>'Lista de precios'!I20</f>
        <v>0</v>
      </c>
      <c r="Y22" s="128">
        <f t="shared" si="8"/>
        <v>0</v>
      </c>
      <c r="Z22" s="129"/>
      <c r="AA22" s="127">
        <f>'Lista de precios'!K20</f>
        <v>0</v>
      </c>
      <c r="AB22" s="128">
        <f t="shared" si="9"/>
        <v>0</v>
      </c>
      <c r="AC22" s="138"/>
      <c r="AD22" s="127">
        <f t="shared" si="10"/>
        <v>0</v>
      </c>
      <c r="AE22" s="128">
        <f t="shared" si="11"/>
        <v>0</v>
      </c>
      <c r="AF22" s="130"/>
      <c r="AG22" s="131">
        <f>'Lista de precios'!M20</f>
        <v>0</v>
      </c>
      <c r="AH22" s="132">
        <f t="shared" si="12"/>
        <v>0</v>
      </c>
      <c r="AI22" s="141"/>
      <c r="AJ22" s="131">
        <f t="shared" si="13"/>
        <v>0</v>
      </c>
      <c r="AK22" s="132">
        <f t="shared" si="14"/>
        <v>0</v>
      </c>
    </row>
    <row r="23" ht="15.75" customHeight="1">
      <c r="A23" s="125" t="s">
        <v>32</v>
      </c>
      <c r="B23" s="126"/>
      <c r="C23" s="127">
        <f>'Lista de precios'!C21</f>
        <v>4775.625</v>
      </c>
      <c r="D23" s="137">
        <f t="shared" si="1"/>
        <v>0</v>
      </c>
      <c r="E23" s="138">
        <v>3.0</v>
      </c>
      <c r="F23" s="127">
        <f>'Lista de precios'!C21</f>
        <v>4775.625</v>
      </c>
      <c r="G23" s="128">
        <f t="shared" si="2"/>
        <v>14326.875</v>
      </c>
      <c r="H23" s="126"/>
      <c r="I23" s="127">
        <f>'Lista de precios'!E21</f>
        <v>5242.5</v>
      </c>
      <c r="J23" s="128">
        <f t="shared" si="3"/>
        <v>0</v>
      </c>
      <c r="K23" s="138">
        <v>2.0</v>
      </c>
      <c r="L23" s="127">
        <f>'Lista de precios'!E21</f>
        <v>5242.5</v>
      </c>
      <c r="M23" s="128">
        <f t="shared" si="4"/>
        <v>10485</v>
      </c>
      <c r="N23" s="129"/>
      <c r="O23" s="127">
        <f>'Lista de precios'!G21</f>
        <v>0</v>
      </c>
      <c r="P23" s="128">
        <f t="shared" si="5"/>
        <v>0</v>
      </c>
      <c r="Q23" s="138"/>
      <c r="R23" s="127">
        <f>'Lista de precios'!G21</f>
        <v>0</v>
      </c>
      <c r="S23" s="128">
        <f t="shared" si="6"/>
        <v>0</v>
      </c>
      <c r="T23" s="126"/>
      <c r="U23" s="127">
        <f>'Lista de precios'!I21</f>
        <v>0</v>
      </c>
      <c r="V23" s="128">
        <f t="shared" si="7"/>
        <v>0</v>
      </c>
      <c r="W23" s="139"/>
      <c r="X23" s="127">
        <f>'Lista de precios'!I21</f>
        <v>0</v>
      </c>
      <c r="Y23" s="128">
        <f t="shared" si="8"/>
        <v>0</v>
      </c>
      <c r="Z23" s="129"/>
      <c r="AA23" s="127">
        <f>'Lista de precios'!K21</f>
        <v>0</v>
      </c>
      <c r="AB23" s="128">
        <f t="shared" si="9"/>
        <v>0</v>
      </c>
      <c r="AC23" s="139"/>
      <c r="AD23" s="127">
        <f t="shared" si="10"/>
        <v>0</v>
      </c>
      <c r="AE23" s="128">
        <f t="shared" si="11"/>
        <v>0</v>
      </c>
      <c r="AF23" s="140"/>
      <c r="AG23" s="131">
        <f>'Lista de precios'!M21</f>
        <v>0</v>
      </c>
      <c r="AH23" s="132">
        <f t="shared" si="12"/>
        <v>0</v>
      </c>
      <c r="AI23" s="131"/>
      <c r="AJ23" s="131">
        <f t="shared" si="13"/>
        <v>0</v>
      </c>
      <c r="AK23" s="132">
        <f t="shared" si="14"/>
        <v>0</v>
      </c>
    </row>
    <row r="24" ht="15.75" customHeight="1">
      <c r="A24" s="125" t="s">
        <v>33</v>
      </c>
      <c r="B24" s="126"/>
      <c r="C24" s="127">
        <f>'Lista de precios'!C22</f>
        <v>4775.625</v>
      </c>
      <c r="D24" s="137">
        <f t="shared" si="1"/>
        <v>0</v>
      </c>
      <c r="E24" s="138">
        <v>5.0</v>
      </c>
      <c r="F24" s="127">
        <f>'Lista de precios'!C22</f>
        <v>4775.625</v>
      </c>
      <c r="G24" s="128">
        <f t="shared" si="2"/>
        <v>23878.125</v>
      </c>
      <c r="H24" s="129"/>
      <c r="I24" s="127">
        <f>'Lista de precios'!E22</f>
        <v>5242.5</v>
      </c>
      <c r="J24" s="128">
        <f t="shared" si="3"/>
        <v>0</v>
      </c>
      <c r="K24" s="138">
        <v>4.0</v>
      </c>
      <c r="L24" s="127">
        <f>'Lista de precios'!E22</f>
        <v>5242.5</v>
      </c>
      <c r="M24" s="128">
        <f t="shared" si="4"/>
        <v>20970</v>
      </c>
      <c r="N24" s="129"/>
      <c r="O24" s="127">
        <f>'Lista de precios'!G22</f>
        <v>0</v>
      </c>
      <c r="P24" s="128">
        <f t="shared" si="5"/>
        <v>0</v>
      </c>
      <c r="Q24" s="139"/>
      <c r="R24" s="127">
        <f>'Lista de precios'!G22</f>
        <v>0</v>
      </c>
      <c r="S24" s="128">
        <f t="shared" si="6"/>
        <v>0</v>
      </c>
      <c r="T24" s="126"/>
      <c r="U24" s="127">
        <f>'Lista de precios'!I22</f>
        <v>0</v>
      </c>
      <c r="V24" s="128">
        <f t="shared" si="7"/>
        <v>0</v>
      </c>
      <c r="W24" s="139"/>
      <c r="X24" s="127">
        <f>'Lista de precios'!I22</f>
        <v>0</v>
      </c>
      <c r="Y24" s="128">
        <f t="shared" si="8"/>
        <v>0</v>
      </c>
      <c r="Z24" s="129"/>
      <c r="AA24" s="127">
        <f>'Lista de precios'!K22</f>
        <v>0</v>
      </c>
      <c r="AB24" s="128">
        <f t="shared" si="9"/>
        <v>0</v>
      </c>
      <c r="AC24" s="139"/>
      <c r="AD24" s="127">
        <f t="shared" si="10"/>
        <v>0</v>
      </c>
      <c r="AE24" s="128">
        <f t="shared" si="11"/>
        <v>0</v>
      </c>
      <c r="AF24" s="140"/>
      <c r="AG24" s="131">
        <f>'Lista de precios'!M22</f>
        <v>0</v>
      </c>
      <c r="AH24" s="132">
        <f t="shared" si="12"/>
        <v>0</v>
      </c>
      <c r="AI24" s="131"/>
      <c r="AJ24" s="131">
        <f t="shared" si="13"/>
        <v>0</v>
      </c>
      <c r="AK24" s="132">
        <f t="shared" si="14"/>
        <v>0</v>
      </c>
    </row>
    <row r="25" ht="15.75" customHeight="1">
      <c r="A25" s="125" t="s">
        <v>34</v>
      </c>
      <c r="B25" s="126"/>
      <c r="C25" s="127">
        <f>'Lista de precios'!C23</f>
        <v>4775.625</v>
      </c>
      <c r="D25" s="137">
        <f t="shared" si="1"/>
        <v>0</v>
      </c>
      <c r="E25" s="139"/>
      <c r="F25" s="127">
        <f>'Lista de precios'!C23</f>
        <v>4775.625</v>
      </c>
      <c r="G25" s="128">
        <f t="shared" si="2"/>
        <v>0</v>
      </c>
      <c r="H25" s="126"/>
      <c r="I25" s="127">
        <f>'Lista de precios'!E23</f>
        <v>5242.5</v>
      </c>
      <c r="J25" s="128">
        <f t="shared" si="3"/>
        <v>0</v>
      </c>
      <c r="K25" s="139"/>
      <c r="L25" s="127">
        <f>'Lista de precios'!E23</f>
        <v>5242.5</v>
      </c>
      <c r="M25" s="128">
        <f t="shared" si="4"/>
        <v>0</v>
      </c>
      <c r="N25" s="126"/>
      <c r="O25" s="127">
        <f>'Lista de precios'!G23</f>
        <v>0</v>
      </c>
      <c r="P25" s="128">
        <f t="shared" si="5"/>
        <v>0</v>
      </c>
      <c r="Q25" s="139"/>
      <c r="R25" s="127">
        <f>'Lista de precios'!G23</f>
        <v>0</v>
      </c>
      <c r="S25" s="128">
        <f t="shared" si="6"/>
        <v>0</v>
      </c>
      <c r="T25" s="126"/>
      <c r="U25" s="127">
        <f>'Lista de precios'!I23</f>
        <v>0</v>
      </c>
      <c r="V25" s="128">
        <f t="shared" si="7"/>
        <v>0</v>
      </c>
      <c r="W25" s="139"/>
      <c r="X25" s="127">
        <f>'Lista de precios'!I23</f>
        <v>0</v>
      </c>
      <c r="Y25" s="128">
        <f t="shared" si="8"/>
        <v>0</v>
      </c>
      <c r="Z25" s="126"/>
      <c r="AA25" s="127">
        <f>'Lista de precios'!K23</f>
        <v>0</v>
      </c>
      <c r="AB25" s="128">
        <f t="shared" si="9"/>
        <v>0</v>
      </c>
      <c r="AC25" s="139"/>
      <c r="AD25" s="127">
        <f t="shared" si="10"/>
        <v>0</v>
      </c>
      <c r="AE25" s="128">
        <f t="shared" si="11"/>
        <v>0</v>
      </c>
      <c r="AF25" s="134"/>
      <c r="AG25" s="131">
        <f>'Lista de precios'!M23</f>
        <v>0</v>
      </c>
      <c r="AH25" s="132">
        <f t="shared" si="12"/>
        <v>0</v>
      </c>
      <c r="AI25" s="123"/>
      <c r="AJ25" s="131">
        <f t="shared" si="13"/>
        <v>0</v>
      </c>
      <c r="AK25" s="132">
        <f t="shared" si="14"/>
        <v>0</v>
      </c>
    </row>
    <row r="26" ht="15.75" customHeight="1">
      <c r="A26" s="125" t="s">
        <v>35</v>
      </c>
      <c r="B26" s="126"/>
      <c r="C26" s="127">
        <f>'Lista de precios'!C24</f>
        <v>4775.625</v>
      </c>
      <c r="D26" s="137">
        <f t="shared" si="1"/>
        <v>0</v>
      </c>
      <c r="E26" s="139"/>
      <c r="F26" s="127">
        <f>'Lista de precios'!C24</f>
        <v>4775.625</v>
      </c>
      <c r="G26" s="128">
        <f t="shared" si="2"/>
        <v>0</v>
      </c>
      <c r="H26" s="126"/>
      <c r="I26" s="127">
        <f>'Lista de precios'!E24</f>
        <v>5242.5</v>
      </c>
      <c r="J26" s="128">
        <f t="shared" si="3"/>
        <v>0</v>
      </c>
      <c r="K26" s="139"/>
      <c r="L26" s="127">
        <f>'Lista de precios'!E24</f>
        <v>5242.5</v>
      </c>
      <c r="M26" s="128">
        <f t="shared" si="4"/>
        <v>0</v>
      </c>
      <c r="N26" s="126"/>
      <c r="O26" s="127">
        <f>'Lista de precios'!G24</f>
        <v>0</v>
      </c>
      <c r="P26" s="128">
        <f t="shared" si="5"/>
        <v>0</v>
      </c>
      <c r="Q26" s="139"/>
      <c r="R26" s="127">
        <f>'Lista de precios'!G24</f>
        <v>0</v>
      </c>
      <c r="S26" s="128">
        <f t="shared" si="6"/>
        <v>0</v>
      </c>
      <c r="T26" s="126"/>
      <c r="U26" s="127">
        <f>'Lista de precios'!I24</f>
        <v>0</v>
      </c>
      <c r="V26" s="128">
        <f t="shared" si="7"/>
        <v>0</v>
      </c>
      <c r="W26" s="139"/>
      <c r="X26" s="127">
        <f>'Lista de precios'!I24</f>
        <v>0</v>
      </c>
      <c r="Y26" s="128">
        <f t="shared" si="8"/>
        <v>0</v>
      </c>
      <c r="Z26" s="126"/>
      <c r="AA26" s="127">
        <f>'Lista de precios'!K24</f>
        <v>0</v>
      </c>
      <c r="AB26" s="128">
        <f t="shared" si="9"/>
        <v>0</v>
      </c>
      <c r="AC26" s="139"/>
      <c r="AD26" s="127">
        <f t="shared" si="10"/>
        <v>0</v>
      </c>
      <c r="AE26" s="128">
        <f t="shared" si="11"/>
        <v>0</v>
      </c>
      <c r="AF26" s="134"/>
      <c r="AG26" s="131">
        <f>'Lista de precios'!M24</f>
        <v>0</v>
      </c>
      <c r="AH26" s="132">
        <f t="shared" si="12"/>
        <v>0</v>
      </c>
      <c r="AI26" s="123"/>
      <c r="AJ26" s="131">
        <f t="shared" si="13"/>
        <v>0</v>
      </c>
      <c r="AK26" s="132">
        <f t="shared" si="14"/>
        <v>0</v>
      </c>
    </row>
    <row r="27" ht="15.75" customHeight="1">
      <c r="A27" s="125" t="s">
        <v>36</v>
      </c>
      <c r="B27" s="126"/>
      <c r="C27" s="127">
        <f>'Lista de precios'!C25</f>
        <v>1379.625</v>
      </c>
      <c r="D27" s="137">
        <f t="shared" si="1"/>
        <v>0</v>
      </c>
      <c r="E27" s="138">
        <v>1.0</v>
      </c>
      <c r="F27" s="127">
        <f>'Lista de precios'!C25</f>
        <v>1379.625</v>
      </c>
      <c r="G27" s="128">
        <f t="shared" si="2"/>
        <v>1379.625</v>
      </c>
      <c r="H27" s="126"/>
      <c r="I27" s="127">
        <f>'Lista de precios'!E25</f>
        <v>1514.5</v>
      </c>
      <c r="J27" s="128">
        <f t="shared" si="3"/>
        <v>0</v>
      </c>
      <c r="K27" s="138">
        <v>3.0</v>
      </c>
      <c r="L27" s="127">
        <f>'Lista de precios'!E25</f>
        <v>1514.5</v>
      </c>
      <c r="M27" s="128">
        <f t="shared" si="4"/>
        <v>4543.5</v>
      </c>
      <c r="N27" s="129"/>
      <c r="O27" s="127">
        <f>'Lista de precios'!G25</f>
        <v>0</v>
      </c>
      <c r="P27" s="128">
        <f t="shared" si="5"/>
        <v>0</v>
      </c>
      <c r="Q27" s="139"/>
      <c r="R27" s="127">
        <f>'Lista de precios'!G25</f>
        <v>0</v>
      </c>
      <c r="S27" s="128">
        <f t="shared" si="6"/>
        <v>0</v>
      </c>
      <c r="T27" s="126"/>
      <c r="U27" s="127">
        <f>'Lista de precios'!I25</f>
        <v>0</v>
      </c>
      <c r="V27" s="128">
        <f t="shared" si="7"/>
        <v>0</v>
      </c>
      <c r="W27" s="139"/>
      <c r="X27" s="127">
        <f>'Lista de precios'!I25</f>
        <v>0</v>
      </c>
      <c r="Y27" s="128">
        <f t="shared" si="8"/>
        <v>0</v>
      </c>
      <c r="Z27" s="126"/>
      <c r="AA27" s="127">
        <f>'Lista de precios'!K25</f>
        <v>0</v>
      </c>
      <c r="AB27" s="128">
        <f t="shared" si="9"/>
        <v>0</v>
      </c>
      <c r="AC27" s="139"/>
      <c r="AD27" s="127">
        <f t="shared" si="10"/>
        <v>0</v>
      </c>
      <c r="AE27" s="128">
        <f t="shared" si="11"/>
        <v>0</v>
      </c>
      <c r="AF27" s="140"/>
      <c r="AG27" s="131">
        <f>'Lista de precios'!M25</f>
        <v>0</v>
      </c>
      <c r="AH27" s="132">
        <f t="shared" si="12"/>
        <v>0</v>
      </c>
      <c r="AI27" s="131"/>
      <c r="AJ27" s="131">
        <f t="shared" si="13"/>
        <v>0</v>
      </c>
      <c r="AK27" s="132">
        <f t="shared" si="14"/>
        <v>0</v>
      </c>
    </row>
    <row r="28" ht="15.75" customHeight="1">
      <c r="A28" s="125" t="s">
        <v>37</v>
      </c>
      <c r="B28" s="126"/>
      <c r="C28" s="127">
        <f>'Lista de precios'!C26</f>
        <v>2568.225</v>
      </c>
      <c r="D28" s="128">
        <f t="shared" si="1"/>
        <v>0</v>
      </c>
      <c r="E28" s="126"/>
      <c r="F28" s="127">
        <f>'Lista de precios'!C26</f>
        <v>2568.225</v>
      </c>
      <c r="G28" s="128">
        <f t="shared" si="2"/>
        <v>0</v>
      </c>
      <c r="H28" s="126"/>
      <c r="I28" s="127">
        <f>'Lista de precios'!E26</f>
        <v>2819.3</v>
      </c>
      <c r="J28" s="128">
        <f t="shared" si="3"/>
        <v>0</v>
      </c>
      <c r="K28" s="126"/>
      <c r="L28" s="127">
        <f>'Lista de precios'!E26</f>
        <v>2819.3</v>
      </c>
      <c r="M28" s="128">
        <f t="shared" si="4"/>
        <v>0</v>
      </c>
      <c r="N28" s="126"/>
      <c r="O28" s="127">
        <f>'Lista de precios'!G26</f>
        <v>0</v>
      </c>
      <c r="P28" s="128">
        <f t="shared" si="5"/>
        <v>0</v>
      </c>
      <c r="Q28" s="126"/>
      <c r="R28" s="127">
        <f>'Lista de precios'!G26</f>
        <v>0</v>
      </c>
      <c r="S28" s="128">
        <f t="shared" si="6"/>
        <v>0</v>
      </c>
      <c r="T28" s="126"/>
      <c r="U28" s="127">
        <f>'Lista de precios'!I26</f>
        <v>0</v>
      </c>
      <c r="V28" s="128">
        <f t="shared" si="7"/>
        <v>0</v>
      </c>
      <c r="W28" s="126"/>
      <c r="X28" s="127">
        <f>'Lista de precios'!I26</f>
        <v>0</v>
      </c>
      <c r="Y28" s="128">
        <f t="shared" si="8"/>
        <v>0</v>
      </c>
      <c r="Z28" s="126"/>
      <c r="AA28" s="127">
        <f>'Lista de precios'!K26</f>
        <v>0</v>
      </c>
      <c r="AB28" s="128">
        <f t="shared" si="9"/>
        <v>0</v>
      </c>
      <c r="AC28" s="126"/>
      <c r="AD28" s="127">
        <f t="shared" si="10"/>
        <v>0</v>
      </c>
      <c r="AE28" s="128">
        <f t="shared" si="11"/>
        <v>0</v>
      </c>
      <c r="AF28" s="134"/>
      <c r="AG28" s="131">
        <f>'Lista de precios'!M26</f>
        <v>0</v>
      </c>
      <c r="AH28" s="132">
        <f t="shared" si="12"/>
        <v>0</v>
      </c>
      <c r="AI28" s="136"/>
      <c r="AJ28" s="131">
        <f t="shared" si="13"/>
        <v>0</v>
      </c>
      <c r="AK28" s="132">
        <f t="shared" si="14"/>
        <v>0</v>
      </c>
    </row>
    <row r="29" ht="15.75" customHeight="1">
      <c r="A29" s="125" t="s">
        <v>38</v>
      </c>
      <c r="B29" s="126"/>
      <c r="C29" s="127">
        <f>'Lista de precios'!C27</f>
        <v>51258.375</v>
      </c>
      <c r="D29" s="128">
        <f t="shared" si="1"/>
        <v>0</v>
      </c>
      <c r="E29" s="126"/>
      <c r="F29" s="127">
        <f>'Lista de precios'!C27</f>
        <v>51258.375</v>
      </c>
      <c r="G29" s="128">
        <f t="shared" si="2"/>
        <v>0</v>
      </c>
      <c r="H29" s="126"/>
      <c r="I29" s="127">
        <f>'Lista de precios'!E27</f>
        <v>56269.5</v>
      </c>
      <c r="J29" s="128">
        <f t="shared" si="3"/>
        <v>0</v>
      </c>
      <c r="K29" s="126"/>
      <c r="L29" s="127">
        <f>'Lista de precios'!E27</f>
        <v>56269.5</v>
      </c>
      <c r="M29" s="128">
        <f t="shared" si="4"/>
        <v>0</v>
      </c>
      <c r="N29" s="126"/>
      <c r="O29" s="127">
        <f>'Lista de precios'!G27</f>
        <v>0</v>
      </c>
      <c r="P29" s="128">
        <f t="shared" si="5"/>
        <v>0</v>
      </c>
      <c r="Q29" s="126"/>
      <c r="R29" s="127">
        <f>'Lista de precios'!G27</f>
        <v>0</v>
      </c>
      <c r="S29" s="128">
        <f t="shared" si="6"/>
        <v>0</v>
      </c>
      <c r="T29" s="126"/>
      <c r="U29" s="127">
        <f>'Lista de precios'!I27</f>
        <v>0</v>
      </c>
      <c r="V29" s="128">
        <f t="shared" si="7"/>
        <v>0</v>
      </c>
      <c r="W29" s="126"/>
      <c r="X29" s="127">
        <f>'Lista de precios'!I27</f>
        <v>0</v>
      </c>
      <c r="Y29" s="128">
        <f t="shared" si="8"/>
        <v>0</v>
      </c>
      <c r="Z29" s="126"/>
      <c r="AA29" s="127">
        <f>'Lista de precios'!K27</f>
        <v>0</v>
      </c>
      <c r="AB29" s="128">
        <f t="shared" si="9"/>
        <v>0</v>
      </c>
      <c r="AC29" s="126"/>
      <c r="AD29" s="127">
        <f t="shared" si="10"/>
        <v>0</v>
      </c>
      <c r="AE29" s="128">
        <f t="shared" si="11"/>
        <v>0</v>
      </c>
      <c r="AF29" s="134"/>
      <c r="AG29" s="131">
        <f>'Lista de precios'!M27</f>
        <v>0</v>
      </c>
      <c r="AH29" s="132">
        <f t="shared" si="12"/>
        <v>0</v>
      </c>
      <c r="AI29" s="136"/>
      <c r="AJ29" s="131">
        <f t="shared" si="13"/>
        <v>0</v>
      </c>
      <c r="AK29" s="132">
        <f t="shared" si="14"/>
        <v>0</v>
      </c>
    </row>
    <row r="30" ht="15.75" customHeight="1">
      <c r="A30" s="125" t="s">
        <v>39</v>
      </c>
      <c r="B30" s="126"/>
      <c r="C30" s="127">
        <f>'Lista de precios'!C28</f>
        <v>700.425</v>
      </c>
      <c r="D30" s="128">
        <f t="shared" si="1"/>
        <v>0</v>
      </c>
      <c r="E30" s="126"/>
      <c r="F30" s="127">
        <f>'Lista de precios'!C28</f>
        <v>700.425</v>
      </c>
      <c r="G30" s="128">
        <f t="shared" si="2"/>
        <v>0</v>
      </c>
      <c r="H30" s="129"/>
      <c r="I30" s="127">
        <f>'Lista de precios'!E28</f>
        <v>768.9</v>
      </c>
      <c r="J30" s="128">
        <f t="shared" si="3"/>
        <v>0</v>
      </c>
      <c r="K30" s="129">
        <v>2.0</v>
      </c>
      <c r="L30" s="127">
        <f>'Lista de precios'!E28</f>
        <v>768.9</v>
      </c>
      <c r="M30" s="128">
        <f t="shared" si="4"/>
        <v>1537.8</v>
      </c>
      <c r="N30" s="126"/>
      <c r="O30" s="127">
        <f>'Lista de precios'!G28</f>
        <v>0</v>
      </c>
      <c r="P30" s="128">
        <f t="shared" si="5"/>
        <v>0</v>
      </c>
      <c r="Q30" s="126"/>
      <c r="R30" s="127">
        <f>'Lista de precios'!G28</f>
        <v>0</v>
      </c>
      <c r="S30" s="128">
        <f t="shared" si="6"/>
        <v>0</v>
      </c>
      <c r="T30" s="126"/>
      <c r="U30" s="127">
        <f>'Lista de precios'!I28</f>
        <v>0</v>
      </c>
      <c r="V30" s="128">
        <f t="shared" si="7"/>
        <v>0</v>
      </c>
      <c r="W30" s="126"/>
      <c r="X30" s="127">
        <f>'Lista de precios'!I28</f>
        <v>0</v>
      </c>
      <c r="Y30" s="128">
        <f t="shared" si="8"/>
        <v>0</v>
      </c>
      <c r="Z30" s="126"/>
      <c r="AA30" s="127">
        <f>'Lista de precios'!K28</f>
        <v>0</v>
      </c>
      <c r="AB30" s="128">
        <f t="shared" si="9"/>
        <v>0</v>
      </c>
      <c r="AC30" s="126"/>
      <c r="AD30" s="127">
        <f t="shared" si="10"/>
        <v>0</v>
      </c>
      <c r="AE30" s="128">
        <f t="shared" si="11"/>
        <v>0</v>
      </c>
      <c r="AF30" s="140"/>
      <c r="AG30" s="131">
        <f>'Lista de precios'!M28</f>
        <v>0</v>
      </c>
      <c r="AH30" s="132">
        <f t="shared" si="12"/>
        <v>0</v>
      </c>
      <c r="AI30" s="136"/>
      <c r="AJ30" s="131">
        <f t="shared" si="13"/>
        <v>0</v>
      </c>
      <c r="AK30" s="132">
        <f t="shared" si="14"/>
        <v>0</v>
      </c>
    </row>
    <row r="31" ht="15.75" customHeight="1">
      <c r="A31" s="125" t="s">
        <v>40</v>
      </c>
      <c r="B31" s="126"/>
      <c r="C31" s="127">
        <f>'Lista de precios'!C29</f>
        <v>26000.625</v>
      </c>
      <c r="D31" s="128">
        <f t="shared" si="1"/>
        <v>0</v>
      </c>
      <c r="E31" s="126"/>
      <c r="F31" s="127">
        <f>'Lista de precios'!C29</f>
        <v>26000.625</v>
      </c>
      <c r="G31" s="128">
        <f t="shared" si="2"/>
        <v>0</v>
      </c>
      <c r="H31" s="126"/>
      <c r="I31" s="127">
        <f>'Lista de precios'!E29</f>
        <v>17475</v>
      </c>
      <c r="J31" s="128">
        <f t="shared" si="3"/>
        <v>0</v>
      </c>
      <c r="K31" s="129"/>
      <c r="L31" s="127">
        <f>'Lista de precios'!E29</f>
        <v>17475</v>
      </c>
      <c r="M31" s="128">
        <f t="shared" si="4"/>
        <v>0</v>
      </c>
      <c r="N31" s="126"/>
      <c r="O31" s="127">
        <f>'Lista de precios'!G29</f>
        <v>0</v>
      </c>
      <c r="P31" s="128">
        <f t="shared" si="5"/>
        <v>0</v>
      </c>
      <c r="Q31" s="126"/>
      <c r="R31" s="127">
        <f>'Lista de precios'!G29</f>
        <v>0</v>
      </c>
      <c r="S31" s="128">
        <f t="shared" si="6"/>
        <v>0</v>
      </c>
      <c r="T31" s="126"/>
      <c r="U31" s="127">
        <f>'Lista de precios'!I29</f>
        <v>0</v>
      </c>
      <c r="V31" s="128">
        <f t="shared" si="7"/>
        <v>0</v>
      </c>
      <c r="W31" s="126"/>
      <c r="X31" s="127">
        <f>'Lista de precios'!I29</f>
        <v>0</v>
      </c>
      <c r="Y31" s="128">
        <f t="shared" si="8"/>
        <v>0</v>
      </c>
      <c r="Z31" s="126"/>
      <c r="AA31" s="127">
        <f>'Lista de precios'!K29</f>
        <v>0</v>
      </c>
      <c r="AB31" s="128">
        <f t="shared" si="9"/>
        <v>0</v>
      </c>
      <c r="AC31" s="126"/>
      <c r="AD31" s="127">
        <f t="shared" si="10"/>
        <v>0</v>
      </c>
      <c r="AE31" s="128">
        <f t="shared" si="11"/>
        <v>0</v>
      </c>
      <c r="AF31" s="134"/>
      <c r="AG31" s="131">
        <f>'Lista de precios'!M29</f>
        <v>0</v>
      </c>
      <c r="AH31" s="132">
        <f t="shared" si="12"/>
        <v>0</v>
      </c>
      <c r="AI31" s="136"/>
      <c r="AJ31" s="131">
        <f t="shared" si="13"/>
        <v>0</v>
      </c>
      <c r="AK31" s="132">
        <f t="shared" si="14"/>
        <v>0</v>
      </c>
    </row>
    <row r="32" ht="23.25" customHeight="1">
      <c r="A32" s="142" t="s">
        <v>114</v>
      </c>
      <c r="B32" s="126"/>
      <c r="C32" s="143"/>
      <c r="D32" s="144"/>
      <c r="E32" s="126"/>
      <c r="F32" s="127"/>
      <c r="G32" s="145"/>
      <c r="H32" s="126"/>
      <c r="I32" s="143"/>
      <c r="J32" s="144"/>
      <c r="K32" s="126"/>
      <c r="L32" s="127"/>
      <c r="M32" s="128"/>
      <c r="N32" s="126"/>
      <c r="O32" s="143"/>
      <c r="P32" s="144"/>
      <c r="Q32" s="126"/>
      <c r="R32" s="127"/>
      <c r="S32" s="128"/>
      <c r="T32" s="126"/>
      <c r="U32" s="127">
        <f>'Lista de precios'!I30</f>
        <v>0</v>
      </c>
      <c r="V32" s="144"/>
      <c r="W32" s="126"/>
      <c r="X32" s="127">
        <f>'Lista de precios'!I30</f>
        <v>0</v>
      </c>
      <c r="Y32" s="128"/>
      <c r="Z32" s="126"/>
      <c r="AA32" s="127">
        <f>'Lista de precios'!K30</f>
        <v>0</v>
      </c>
      <c r="AB32" s="144"/>
      <c r="AC32" s="126"/>
      <c r="AD32" s="127">
        <f t="shared" si="10"/>
        <v>0</v>
      </c>
      <c r="AE32" s="128"/>
      <c r="AF32" s="134"/>
      <c r="AG32" s="131" t="str">
        <f>'Lista de precios'!Q30</f>
        <v/>
      </c>
      <c r="AH32" s="123"/>
      <c r="AI32" s="136"/>
      <c r="AJ32" s="131" t="str">
        <f t="shared" si="13"/>
        <v/>
      </c>
      <c r="AK32" s="123"/>
    </row>
    <row r="33" ht="15.75" customHeight="1">
      <c r="A33" s="146" t="s">
        <v>115</v>
      </c>
      <c r="B33" s="147"/>
      <c r="C33" s="148"/>
      <c r="D33" s="148"/>
      <c r="E33" s="147"/>
      <c r="F33" s="149">
        <v>0.7</v>
      </c>
      <c r="H33" s="147"/>
      <c r="I33" s="150">
        <v>0.7</v>
      </c>
      <c r="J33" s="151">
        <f>91000*70/100</f>
        <v>63700</v>
      </c>
      <c r="K33" s="152" t="s">
        <v>116</v>
      </c>
      <c r="L33" s="143"/>
      <c r="M33" s="153"/>
      <c r="N33" s="147"/>
      <c r="O33" s="148" t="s">
        <v>117</v>
      </c>
      <c r="P33" s="151"/>
      <c r="R33" s="148" t="s">
        <v>117</v>
      </c>
      <c r="S33" s="153"/>
      <c r="T33" s="147"/>
      <c r="U33" s="148" t="s">
        <v>117</v>
      </c>
      <c r="V33" s="151"/>
      <c r="W33" s="147"/>
      <c r="X33" s="143"/>
      <c r="Y33" s="145"/>
      <c r="Z33" s="148" t="s">
        <v>117</v>
      </c>
      <c r="AB33" s="151"/>
      <c r="AC33" s="147"/>
      <c r="AD33" s="143"/>
      <c r="AE33" s="154"/>
      <c r="AF33" s="155" t="s">
        <v>117</v>
      </c>
      <c r="AG33" s="156"/>
      <c r="AH33" s="157"/>
      <c r="AI33" s="136"/>
      <c r="AJ33" s="123"/>
      <c r="AK33" s="158"/>
    </row>
    <row r="34" ht="15.75" customHeight="1">
      <c r="A34" s="146" t="s">
        <v>118</v>
      </c>
      <c r="B34" s="147"/>
      <c r="C34" s="148"/>
      <c r="D34" s="148"/>
      <c r="E34" s="147"/>
      <c r="F34" s="143"/>
      <c r="G34" s="159">
        <v>97500.0</v>
      </c>
      <c r="H34" s="147"/>
      <c r="I34" s="148"/>
      <c r="J34" s="148"/>
      <c r="K34" s="147"/>
      <c r="L34" s="143"/>
      <c r="M34" s="160"/>
      <c r="N34" s="147"/>
      <c r="O34" s="148"/>
      <c r="P34" s="151"/>
      <c r="Q34" s="147"/>
      <c r="R34" s="143"/>
      <c r="S34" s="160"/>
      <c r="T34" s="147"/>
      <c r="U34" s="148"/>
      <c r="V34" s="148"/>
      <c r="W34" s="147"/>
      <c r="X34" s="143"/>
      <c r="Y34" s="161"/>
      <c r="Z34" s="162" t="s">
        <v>118</v>
      </c>
      <c r="AA34" s="148"/>
      <c r="AB34" s="151"/>
      <c r="AC34" s="147"/>
      <c r="AD34" s="143"/>
      <c r="AE34" s="163"/>
      <c r="AF34" s="134"/>
      <c r="AG34" s="156"/>
      <c r="AH34" s="158"/>
      <c r="AI34" s="136"/>
      <c r="AJ34" s="123"/>
      <c r="AK34" s="157"/>
    </row>
    <row r="35" ht="15.75" customHeight="1">
      <c r="A35" s="146" t="s">
        <v>119</v>
      </c>
      <c r="B35" s="147"/>
      <c r="C35" s="148"/>
      <c r="D35" s="148"/>
      <c r="E35" s="147"/>
      <c r="F35" s="143"/>
      <c r="G35" s="160"/>
      <c r="H35" s="147"/>
      <c r="I35" s="148"/>
      <c r="J35" s="148"/>
      <c r="K35" s="147"/>
      <c r="L35" s="143"/>
      <c r="M35" s="160"/>
      <c r="N35" s="147"/>
      <c r="O35" s="148"/>
      <c r="P35" s="148"/>
      <c r="Q35" s="147"/>
      <c r="R35" s="143"/>
      <c r="S35" s="160"/>
      <c r="T35" s="147"/>
      <c r="U35" s="148"/>
      <c r="V35" s="148"/>
      <c r="W35" s="147"/>
      <c r="X35" s="143"/>
      <c r="Y35" s="160"/>
      <c r="Z35" s="147"/>
      <c r="AA35" s="148"/>
      <c r="AB35" s="148"/>
      <c r="AC35" s="147"/>
      <c r="AD35" s="143"/>
      <c r="AE35" s="160"/>
      <c r="AF35" s="134"/>
      <c r="AG35" s="156"/>
      <c r="AH35" s="158"/>
      <c r="AI35" s="136"/>
      <c r="AJ35" s="123"/>
      <c r="AK35" s="158"/>
    </row>
    <row r="36" ht="15.75" customHeight="1">
      <c r="A36" s="164" t="s">
        <v>120</v>
      </c>
      <c r="B36" s="147"/>
      <c r="C36" s="165"/>
      <c r="D36" s="166"/>
      <c r="E36" s="162"/>
      <c r="F36" s="143"/>
      <c r="G36" s="167"/>
      <c r="H36" s="147"/>
      <c r="I36" s="168" t="s">
        <v>121</v>
      </c>
      <c r="J36" s="151">
        <v>30050.0</v>
      </c>
      <c r="K36" s="147"/>
      <c r="L36" s="143"/>
      <c r="M36" s="144"/>
      <c r="N36" s="147"/>
      <c r="O36" s="165"/>
      <c r="P36" s="166"/>
      <c r="Q36" s="147"/>
      <c r="R36" s="143"/>
      <c r="S36" s="144"/>
      <c r="T36" s="147"/>
      <c r="U36" s="165"/>
      <c r="V36" s="166"/>
      <c r="W36" s="147"/>
      <c r="X36" s="143"/>
      <c r="Y36" s="144"/>
      <c r="Z36" s="147"/>
      <c r="AA36" s="165"/>
      <c r="AB36" s="166"/>
      <c r="AC36" s="147"/>
      <c r="AD36" s="143"/>
      <c r="AE36" s="144"/>
      <c r="AF36" s="134"/>
      <c r="AG36" s="156"/>
      <c r="AH36" s="123"/>
      <c r="AI36" s="136"/>
      <c r="AJ36" s="123"/>
      <c r="AK36" s="123"/>
    </row>
    <row r="37" ht="15.75" customHeight="1">
      <c r="A37" s="42" t="s">
        <v>122</v>
      </c>
      <c r="B37" s="147"/>
      <c r="C37" s="143"/>
      <c r="D37" s="144"/>
      <c r="E37" s="162"/>
      <c r="F37" s="143"/>
      <c r="G37" s="167"/>
      <c r="H37" s="147"/>
      <c r="I37" s="143"/>
      <c r="J37" s="144"/>
      <c r="K37" s="147"/>
      <c r="L37" s="143"/>
      <c r="M37" s="144"/>
      <c r="N37" s="147"/>
      <c r="O37" s="143"/>
      <c r="P37" s="144"/>
      <c r="Q37" s="147"/>
      <c r="R37" s="143"/>
      <c r="S37" s="144"/>
      <c r="T37" s="147"/>
      <c r="U37" s="143"/>
      <c r="V37" s="144"/>
      <c r="W37" s="147"/>
      <c r="X37" s="169"/>
      <c r="Y37" s="167"/>
      <c r="Z37" s="147"/>
      <c r="AA37" s="143"/>
      <c r="AB37" s="144"/>
      <c r="AC37" s="147"/>
      <c r="AD37" s="143"/>
      <c r="AE37" s="144"/>
      <c r="AF37" s="134"/>
      <c r="AG37" s="156"/>
      <c r="AH37" s="170"/>
      <c r="AI37" s="136"/>
      <c r="AJ37" s="123"/>
      <c r="AK37" s="123"/>
    </row>
    <row r="38" ht="15.75" customHeight="1">
      <c r="A38" s="125" t="s">
        <v>123</v>
      </c>
      <c r="B38" s="147"/>
      <c r="C38" s="143"/>
      <c r="D38" s="144"/>
      <c r="E38" s="162"/>
      <c r="F38" s="143"/>
      <c r="G38" s="167"/>
      <c r="H38" s="147"/>
      <c r="I38" s="46" t="s">
        <v>124</v>
      </c>
      <c r="J38" s="171">
        <v>88985.0</v>
      </c>
      <c r="K38" s="147"/>
      <c r="L38" s="169" t="s">
        <v>125</v>
      </c>
      <c r="M38" s="171">
        <v>19775.6</v>
      </c>
      <c r="N38" s="162"/>
      <c r="O38" s="169" t="s">
        <v>126</v>
      </c>
      <c r="P38" s="171"/>
      <c r="Q38" s="162"/>
      <c r="R38" s="143"/>
      <c r="S38" s="171"/>
      <c r="T38" s="147"/>
      <c r="U38" s="143"/>
      <c r="V38" s="144"/>
      <c r="W38" s="147"/>
      <c r="X38" s="143"/>
      <c r="Y38" s="144"/>
      <c r="Z38" s="162"/>
      <c r="AA38" s="143"/>
      <c r="AB38" s="167"/>
      <c r="AC38" s="147"/>
      <c r="AD38" s="143"/>
      <c r="AE38" s="144"/>
      <c r="AF38" s="134"/>
      <c r="AG38" s="172"/>
      <c r="AH38" s="123"/>
      <c r="AI38" s="136"/>
      <c r="AJ38" s="123"/>
      <c r="AK38" s="123"/>
    </row>
    <row r="39" ht="15.75" customHeight="1">
      <c r="A39" s="173" t="s">
        <v>127</v>
      </c>
      <c r="B39" s="174"/>
      <c r="C39" s="175"/>
      <c r="D39" s="176">
        <f>SUM(D9:D38)</f>
        <v>0</v>
      </c>
      <c r="E39" s="177"/>
      <c r="F39" s="178"/>
      <c r="G39" s="176">
        <f>SUM(G9:G38)</f>
        <v>177465.1875</v>
      </c>
      <c r="H39" s="174"/>
      <c r="I39" s="175"/>
      <c r="J39" s="176">
        <f>SUM(J9:J38)</f>
        <v>212920.15</v>
      </c>
      <c r="K39" s="177"/>
      <c r="L39" s="178"/>
      <c r="M39" s="176">
        <f>SUM(M9:M38)</f>
        <v>131312.7</v>
      </c>
      <c r="N39" s="174"/>
      <c r="O39" s="175"/>
      <c r="P39" s="176">
        <f>SUM(P9:P38)</f>
        <v>0</v>
      </c>
      <c r="Q39" s="177"/>
      <c r="R39" s="178"/>
      <c r="S39" s="176">
        <f>SUM(S9:S38)</f>
        <v>0</v>
      </c>
      <c r="T39" s="174"/>
      <c r="U39" s="175"/>
      <c r="V39" s="176">
        <f>SUM(V9:V38)</f>
        <v>0</v>
      </c>
      <c r="W39" s="177"/>
      <c r="X39" s="178"/>
      <c r="Y39" s="176">
        <f>SUM(Y9:Y38)</f>
        <v>0</v>
      </c>
      <c r="Z39" s="174"/>
      <c r="AA39" s="175"/>
      <c r="AB39" s="176">
        <f>SUM(AB9:AB38)</f>
        <v>0</v>
      </c>
      <c r="AC39" s="177"/>
      <c r="AD39" s="178"/>
      <c r="AE39" s="176">
        <f>SUM(AE9:AE38)</f>
        <v>0</v>
      </c>
      <c r="AF39" s="179"/>
      <c r="AG39" s="123"/>
      <c r="AH39" s="180">
        <f>SUM(AH9:AH38)</f>
        <v>0</v>
      </c>
      <c r="AI39" s="123"/>
      <c r="AJ39" s="123"/>
      <c r="AK39" s="180">
        <f>SUM(AK9:AK38)</f>
        <v>0</v>
      </c>
    </row>
    <row r="40" ht="15.75" customHeight="1">
      <c r="A40" s="181" t="s">
        <v>128</v>
      </c>
      <c r="B40" s="182">
        <f>D39+G39</f>
        <v>177465.1875</v>
      </c>
      <c r="C40" s="183"/>
      <c r="D40" s="183"/>
      <c r="E40" s="183"/>
      <c r="F40" s="183"/>
      <c r="G40" s="15"/>
      <c r="H40" s="182">
        <f>J39+M39</f>
        <v>344232.85</v>
      </c>
      <c r="I40" s="183"/>
      <c r="J40" s="183"/>
      <c r="K40" s="183"/>
      <c r="L40" s="183"/>
      <c r="M40" s="15"/>
      <c r="N40" s="182">
        <f>P39+S39</f>
        <v>0</v>
      </c>
      <c r="O40" s="183"/>
      <c r="P40" s="183"/>
      <c r="Q40" s="183"/>
      <c r="R40" s="183"/>
      <c r="S40" s="15"/>
      <c r="T40" s="182">
        <f>V39+Y39</f>
        <v>0</v>
      </c>
      <c r="U40" s="183"/>
      <c r="V40" s="183"/>
      <c r="W40" s="183"/>
      <c r="X40" s="183"/>
      <c r="Y40" s="15"/>
      <c r="Z40" s="182">
        <f>AB39+AE39</f>
        <v>0</v>
      </c>
      <c r="AA40" s="183"/>
      <c r="AB40" s="183"/>
      <c r="AC40" s="183"/>
      <c r="AD40" s="183"/>
      <c r="AE40" s="15"/>
      <c r="AF40" s="184">
        <f>AH39+AK39</f>
        <v>0</v>
      </c>
      <c r="AG40" s="185"/>
      <c r="AH40" s="185"/>
      <c r="AI40" s="185"/>
      <c r="AJ40" s="185"/>
      <c r="AK40" s="186"/>
    </row>
    <row r="41" ht="15.75" customHeight="1">
      <c r="A41" s="187" t="s">
        <v>129</v>
      </c>
      <c r="F41" s="188">
        <v>0.3</v>
      </c>
      <c r="I41" s="46" t="s">
        <v>130</v>
      </c>
      <c r="J41" s="46">
        <f>91000*30/100</f>
        <v>27300</v>
      </c>
      <c r="L41" s="46" t="s">
        <v>130</v>
      </c>
      <c r="AF41" s="189"/>
      <c r="AG41" s="189"/>
      <c r="AH41" s="189"/>
      <c r="AI41" s="189"/>
      <c r="AJ41" s="189"/>
      <c r="AK41" s="189"/>
    </row>
    <row r="42" ht="15.75" customHeight="1">
      <c r="A42" s="190"/>
      <c r="B42" s="190"/>
      <c r="I42" s="46" t="s">
        <v>131</v>
      </c>
      <c r="J42" s="191"/>
      <c r="O42" s="192" t="s">
        <v>132</v>
      </c>
      <c r="P42" s="193"/>
      <c r="R42" s="192" t="s">
        <v>132</v>
      </c>
      <c r="S42" s="194"/>
      <c r="U42" s="192" t="s">
        <v>132</v>
      </c>
      <c r="V42" s="193"/>
      <c r="AA42" s="192" t="s">
        <v>132</v>
      </c>
      <c r="AB42" s="192"/>
      <c r="AC42" s="192"/>
      <c r="AF42" s="189"/>
      <c r="AG42" s="195" t="s">
        <v>132</v>
      </c>
      <c r="AH42" s="196"/>
      <c r="AI42" s="197"/>
      <c r="AJ42" s="189"/>
      <c r="AK42" s="198"/>
    </row>
    <row r="43" ht="35.25" customHeight="1">
      <c r="A43" s="199" t="s">
        <v>133</v>
      </c>
      <c r="B43" s="183"/>
      <c r="C43" s="183"/>
      <c r="D43" s="15"/>
      <c r="E43" s="200"/>
      <c r="F43" s="200"/>
      <c r="G43" s="200"/>
    </row>
    <row r="44" ht="35.25" customHeight="1">
      <c r="A44" s="201"/>
      <c r="B44" s="201"/>
      <c r="C44" s="201"/>
      <c r="D44" s="201"/>
      <c r="E44" s="200"/>
      <c r="F44" s="200"/>
      <c r="G44" s="200"/>
    </row>
    <row r="45" ht="15.75" customHeight="1">
      <c r="B45" s="202" t="s">
        <v>10</v>
      </c>
      <c r="C45" s="183"/>
      <c r="D45" s="15"/>
      <c r="E45" s="202" t="s">
        <v>11</v>
      </c>
      <c r="F45" s="183"/>
      <c r="G45" s="15"/>
      <c r="H45" s="202" t="s">
        <v>12</v>
      </c>
      <c r="I45" s="183"/>
      <c r="J45" s="15"/>
      <c r="K45" s="202" t="s">
        <v>13</v>
      </c>
      <c r="L45" s="183"/>
      <c r="M45" s="15"/>
      <c r="N45" s="202" t="s">
        <v>14</v>
      </c>
      <c r="O45" s="183"/>
      <c r="P45" s="15"/>
      <c r="Q45" s="203" t="s">
        <v>15</v>
      </c>
      <c r="R45" s="183"/>
      <c r="S45" s="15"/>
    </row>
    <row r="46" ht="15.75" customHeight="1">
      <c r="A46" s="204" t="s">
        <v>134</v>
      </c>
      <c r="B46" s="205" t="s">
        <v>135</v>
      </c>
      <c r="C46" s="206" t="s">
        <v>136</v>
      </c>
      <c r="D46" s="205" t="s">
        <v>137</v>
      </c>
      <c r="E46" s="205" t="s">
        <v>135</v>
      </c>
      <c r="F46" s="206" t="s">
        <v>136</v>
      </c>
      <c r="G46" s="205" t="s">
        <v>137</v>
      </c>
      <c r="H46" s="205" t="s">
        <v>135</v>
      </c>
      <c r="I46" s="206" t="s">
        <v>136</v>
      </c>
      <c r="J46" s="205" t="s">
        <v>137</v>
      </c>
      <c r="K46" s="205" t="s">
        <v>135</v>
      </c>
      <c r="L46" s="206" t="s">
        <v>136</v>
      </c>
      <c r="M46" s="205" t="s">
        <v>137</v>
      </c>
      <c r="N46" s="205" t="s">
        <v>135</v>
      </c>
      <c r="O46" s="206" t="s">
        <v>136</v>
      </c>
      <c r="P46" s="205" t="s">
        <v>137</v>
      </c>
      <c r="Q46" s="205" t="s">
        <v>135</v>
      </c>
      <c r="R46" s="206" t="s">
        <v>136</v>
      </c>
      <c r="S46" s="205" t="s">
        <v>137</v>
      </c>
    </row>
    <row r="47" ht="15.75" customHeight="1">
      <c r="A47" s="207"/>
      <c r="B47" s="208"/>
      <c r="C47" s="209"/>
      <c r="D47" s="208"/>
      <c r="E47" s="208"/>
      <c r="F47" s="209"/>
      <c r="G47" s="208"/>
      <c r="H47" s="208"/>
      <c r="I47" s="209"/>
      <c r="J47" s="208"/>
      <c r="K47" s="208"/>
      <c r="L47" s="209"/>
      <c r="M47" s="208"/>
      <c r="N47" s="208"/>
      <c r="O47" s="209"/>
      <c r="P47" s="208"/>
      <c r="Q47" s="208"/>
      <c r="R47" s="209"/>
      <c r="S47" s="208"/>
    </row>
    <row r="48" ht="15.75" customHeight="1">
      <c r="A48" s="210" t="s">
        <v>76</v>
      </c>
      <c r="B48" s="211">
        <f>AMBROGGIO!B72</f>
        <v>42471.225</v>
      </c>
      <c r="C48" s="212">
        <f>B48*100/$B$68</f>
        <v>7.189824297</v>
      </c>
      <c r="D48" s="211">
        <f>C48*$B$40/100</f>
        <v>12759.43517</v>
      </c>
      <c r="E48" s="211">
        <f>AMBROGGIO!H72</f>
        <v>58273.3</v>
      </c>
      <c r="F48" s="212">
        <f>E48*100/$E$68</f>
        <v>4.238235325</v>
      </c>
      <c r="G48" s="213">
        <f>F48*$H$40/100</f>
        <v>14589.39825</v>
      </c>
      <c r="H48" s="211">
        <f>AMBROGGIO!N72</f>
        <v>0</v>
      </c>
      <c r="I48" s="212" t="str">
        <f>H48*100/H68</f>
        <v>#DIV/0!</v>
      </c>
      <c r="J48" s="211" t="str">
        <f t="shared" ref="J48:J49" si="15">I48*$N$40/100</f>
        <v>#DIV/0!</v>
      </c>
      <c r="K48" s="211">
        <f>AMBROGGIO!T72</f>
        <v>0</v>
      </c>
      <c r="L48" s="212" t="str">
        <f t="shared" ref="L48:L49" si="16">K48*100/$K$68</f>
        <v>#DIV/0!</v>
      </c>
      <c r="M48" s="211" t="str">
        <f t="shared" ref="M48:M49" si="17">L48*$T$40/100</f>
        <v>#DIV/0!</v>
      </c>
      <c r="N48" s="211">
        <f>AMBROGGIO!Z72</f>
        <v>0</v>
      </c>
      <c r="O48" s="212">
        <f t="shared" ref="O48:O55" si="18">N48*100/$N$68</f>
        <v>0</v>
      </c>
      <c r="P48" s="211">
        <f t="shared" ref="P48:P55" si="19">O48*$Z$40/100</f>
        <v>0</v>
      </c>
      <c r="Q48" s="211">
        <f>AMBROGGIO!AF72</f>
        <v>0</v>
      </c>
      <c r="R48" s="212" t="str">
        <f t="shared" ref="R48:R55" si="20">Q48*100/$Q$68</f>
        <v>#DIV/0!</v>
      </c>
      <c r="S48" s="214" t="str">
        <f t="shared" ref="S48:S55" si="21">R48*$AF$40/100</f>
        <v>#DIV/0!</v>
      </c>
    </row>
    <row r="49" ht="15.75" customHeight="1">
      <c r="A49" s="215" t="s">
        <v>77</v>
      </c>
      <c r="B49" s="216">
        <f>BARRA!B68</f>
        <v>86322.075</v>
      </c>
      <c r="C49" s="217">
        <f t="shared" ref="C49:C66" si="22">B49*100/$B$68</f>
        <v>14.61320111</v>
      </c>
      <c r="D49" s="216">
        <f t="shared" ref="D49:D66" si="23">C49*$B$40/100</f>
        <v>25933.34474</v>
      </c>
      <c r="E49" s="216">
        <f>BARRA!H68</f>
        <v>84742.1</v>
      </c>
      <c r="F49" s="217">
        <f t="shared" ref="F49:F67" si="24">E49*100/$E$68</f>
        <v>6.163319423</v>
      </c>
      <c r="G49" s="218">
        <f t="shared" ref="G49:G67" si="25">F49*$H$40/100</f>
        <v>21216.1701</v>
      </c>
      <c r="H49" s="216">
        <f>BARRA!N68</f>
        <v>0</v>
      </c>
      <c r="I49" s="217" t="str">
        <f>H49*100/$H$68</f>
        <v>#DIV/0!</v>
      </c>
      <c r="J49" s="211" t="str">
        <f t="shared" si="15"/>
        <v>#DIV/0!</v>
      </c>
      <c r="K49" s="216">
        <f>BARRA!T68</f>
        <v>0</v>
      </c>
      <c r="L49" s="212" t="str">
        <f t="shared" si="16"/>
        <v>#DIV/0!</v>
      </c>
      <c r="M49" s="211" t="str">
        <f t="shared" si="17"/>
        <v>#DIV/0!</v>
      </c>
      <c r="N49" s="216">
        <f>BARRA!Z68</f>
        <v>0</v>
      </c>
      <c r="O49" s="212">
        <f t="shared" si="18"/>
        <v>0</v>
      </c>
      <c r="P49" s="211">
        <f t="shared" si="19"/>
        <v>0</v>
      </c>
      <c r="Q49" s="216">
        <f>BARRA!Z68</f>
        <v>0</v>
      </c>
      <c r="R49" s="212" t="str">
        <f t="shared" si="20"/>
        <v>#DIV/0!</v>
      </c>
      <c r="S49" s="214" t="str">
        <f t="shared" si="21"/>
        <v>#DIV/0!</v>
      </c>
    </row>
    <row r="50" ht="15.75" customHeight="1">
      <c r="A50" s="219" t="s">
        <v>78</v>
      </c>
      <c r="B50" s="220">
        <f>BIGNANTE!B73</f>
        <v>4924.2</v>
      </c>
      <c r="C50" s="217">
        <f t="shared" si="22"/>
        <v>0.833602817</v>
      </c>
      <c r="D50" s="216">
        <f t="shared" si="23"/>
        <v>1479.354802</v>
      </c>
      <c r="E50" s="220">
        <f>BIGNANTE!H73</f>
        <v>42452.6</v>
      </c>
      <c r="F50" s="217">
        <f t="shared" si="24"/>
        <v>3.087590868</v>
      </c>
      <c r="G50" s="218">
        <f t="shared" si="25"/>
        <v>10628.50204</v>
      </c>
      <c r="H50" s="221"/>
      <c r="I50" s="222"/>
      <c r="J50" s="223"/>
      <c r="K50" s="221"/>
      <c r="L50" s="224"/>
      <c r="M50" s="223"/>
      <c r="N50" s="220"/>
      <c r="O50" s="212">
        <f t="shared" si="18"/>
        <v>0</v>
      </c>
      <c r="P50" s="211">
        <f t="shared" si="19"/>
        <v>0</v>
      </c>
      <c r="Q50" s="221">
        <f>BIGNANTE!AF73</f>
        <v>0</v>
      </c>
      <c r="R50" s="212" t="str">
        <f t="shared" si="20"/>
        <v>#DIV/0!</v>
      </c>
      <c r="S50" s="214" t="str">
        <f t="shared" si="21"/>
        <v>#DIV/0!</v>
      </c>
    </row>
    <row r="51" ht="15.75" customHeight="1">
      <c r="A51" s="225" t="s">
        <v>79</v>
      </c>
      <c r="B51" s="226">
        <f>BISIG!B71</f>
        <v>8065.5</v>
      </c>
      <c r="C51" s="217">
        <f t="shared" si="22"/>
        <v>1.365383924</v>
      </c>
      <c r="D51" s="216">
        <f t="shared" si="23"/>
        <v>2423.081142</v>
      </c>
      <c r="E51" s="226">
        <f>BISIG!H71</f>
        <v>102613.2</v>
      </c>
      <c r="F51" s="217">
        <f t="shared" si="24"/>
        <v>7.463090112</v>
      </c>
      <c r="G51" s="218">
        <f t="shared" si="25"/>
        <v>25690.40779</v>
      </c>
      <c r="H51" s="226">
        <f>BISIG!N71</f>
        <v>0</v>
      </c>
      <c r="I51" s="217" t="str">
        <f t="shared" ref="I51:I55" si="26">H51*100/$H$68</f>
        <v>#DIV/0!</v>
      </c>
      <c r="J51" s="211" t="str">
        <f t="shared" ref="J51:J55" si="27">I51*$N$40/100</f>
        <v>#DIV/0!</v>
      </c>
      <c r="K51" s="226">
        <f>BISIG!T71</f>
        <v>0</v>
      </c>
      <c r="L51" s="212" t="str">
        <f t="shared" ref="L51:L55" si="28">K51*100/$K$68</f>
        <v>#DIV/0!</v>
      </c>
      <c r="M51" s="211" t="str">
        <f t="shared" ref="M51:M55" si="29">L51*$T$40/100</f>
        <v>#DIV/0!</v>
      </c>
      <c r="N51" s="226">
        <f>BISIG!Z71</f>
        <v>0</v>
      </c>
      <c r="O51" s="212">
        <f t="shared" si="18"/>
        <v>0</v>
      </c>
      <c r="P51" s="211">
        <f t="shared" si="19"/>
        <v>0</v>
      </c>
      <c r="Q51" s="226">
        <f>BISIG!AF71</f>
        <v>0</v>
      </c>
      <c r="R51" s="212" t="str">
        <f t="shared" si="20"/>
        <v>#DIV/0!</v>
      </c>
      <c r="S51" s="214" t="str">
        <f t="shared" si="21"/>
        <v>#DIV/0!</v>
      </c>
    </row>
    <row r="52" ht="15.75" customHeight="1">
      <c r="A52" s="225" t="s">
        <v>80</v>
      </c>
      <c r="B52" s="226">
        <f>CARRIZO!B72</f>
        <v>0</v>
      </c>
      <c r="C52" s="217">
        <f t="shared" si="22"/>
        <v>0</v>
      </c>
      <c r="D52" s="216">
        <f t="shared" si="23"/>
        <v>0</v>
      </c>
      <c r="E52" s="226">
        <f>CARRIZO!F11</f>
        <v>0</v>
      </c>
      <c r="F52" s="217">
        <f t="shared" si="24"/>
        <v>0</v>
      </c>
      <c r="G52" s="218">
        <f t="shared" si="25"/>
        <v>0</v>
      </c>
      <c r="H52" s="226">
        <f>CARRIZO!N72</f>
        <v>0</v>
      </c>
      <c r="I52" s="217" t="str">
        <f t="shared" si="26"/>
        <v>#DIV/0!</v>
      </c>
      <c r="J52" s="211" t="str">
        <f t="shared" si="27"/>
        <v>#DIV/0!</v>
      </c>
      <c r="K52" s="226">
        <f>CARRIZO!T72</f>
        <v>0</v>
      </c>
      <c r="L52" s="212" t="str">
        <f t="shared" si="28"/>
        <v>#DIV/0!</v>
      </c>
      <c r="M52" s="211" t="str">
        <f t="shared" si="29"/>
        <v>#DIV/0!</v>
      </c>
      <c r="N52" s="226">
        <f>CARRIZO!Z72</f>
        <v>0</v>
      </c>
      <c r="O52" s="212">
        <f t="shared" si="18"/>
        <v>0</v>
      </c>
      <c r="P52" s="211">
        <f t="shared" si="19"/>
        <v>0</v>
      </c>
      <c r="Q52" s="226">
        <f>CARRIZO!AF72</f>
        <v>0</v>
      </c>
      <c r="R52" s="212" t="str">
        <f t="shared" si="20"/>
        <v>#DIV/0!</v>
      </c>
      <c r="S52" s="214" t="str">
        <f t="shared" si="21"/>
        <v>#DIV/0!</v>
      </c>
    </row>
    <row r="53" ht="15.75" customHeight="1">
      <c r="A53" s="227" t="s">
        <v>81</v>
      </c>
      <c r="B53" s="220">
        <f>CONTIN!B72</f>
        <v>0</v>
      </c>
      <c r="C53" s="217">
        <f t="shared" si="22"/>
        <v>0</v>
      </c>
      <c r="D53" s="216">
        <f t="shared" si="23"/>
        <v>0</v>
      </c>
      <c r="E53" s="220">
        <f>CONTIN!H72</f>
        <v>0</v>
      </c>
      <c r="F53" s="217">
        <f t="shared" si="24"/>
        <v>0</v>
      </c>
      <c r="G53" s="218">
        <f t="shared" si="25"/>
        <v>0</v>
      </c>
      <c r="H53" s="220">
        <f>CONTIN!N72</f>
        <v>0</v>
      </c>
      <c r="I53" s="217" t="str">
        <f t="shared" si="26"/>
        <v>#DIV/0!</v>
      </c>
      <c r="J53" s="211" t="str">
        <f t="shared" si="27"/>
        <v>#DIV/0!</v>
      </c>
      <c r="K53" s="221">
        <f>CONTIN!T72</f>
        <v>0</v>
      </c>
      <c r="L53" s="212" t="str">
        <f t="shared" si="28"/>
        <v>#DIV/0!</v>
      </c>
      <c r="M53" s="211" t="str">
        <f t="shared" si="29"/>
        <v>#DIV/0!</v>
      </c>
      <c r="N53" s="220">
        <f>CONTIN!Z72</f>
        <v>0</v>
      </c>
      <c r="O53" s="212">
        <f t="shared" si="18"/>
        <v>0</v>
      </c>
      <c r="P53" s="211">
        <f t="shared" si="19"/>
        <v>0</v>
      </c>
      <c r="Q53" s="220">
        <f>CONTIN!AF72</f>
        <v>0</v>
      </c>
      <c r="R53" s="212" t="str">
        <f t="shared" si="20"/>
        <v>#DIV/0!</v>
      </c>
      <c r="S53" s="214" t="str">
        <f t="shared" si="21"/>
        <v>#DIV/0!</v>
      </c>
    </row>
    <row r="54" ht="15.75" customHeight="1">
      <c r="A54" s="225" t="s">
        <v>82</v>
      </c>
      <c r="B54" s="226">
        <f>DEGANO!B72</f>
        <v>14963.625</v>
      </c>
      <c r="C54" s="217">
        <f t="shared" si="22"/>
        <v>2.533146491</v>
      </c>
      <c r="D54" s="216">
        <f t="shared" si="23"/>
        <v>4495.45317</v>
      </c>
      <c r="E54" s="226">
        <f>DEGANO!H72</f>
        <v>9809.3</v>
      </c>
      <c r="F54" s="217">
        <f t="shared" si="24"/>
        <v>0.7134334553</v>
      </c>
      <c r="G54" s="218">
        <f t="shared" si="25"/>
        <v>2455.872316</v>
      </c>
      <c r="H54" s="226">
        <f>DEGANO!N72</f>
        <v>0</v>
      </c>
      <c r="I54" s="217" t="str">
        <f t="shared" si="26"/>
        <v>#DIV/0!</v>
      </c>
      <c r="J54" s="211" t="str">
        <f t="shared" si="27"/>
        <v>#DIV/0!</v>
      </c>
      <c r="K54" s="226">
        <f>DEGANO!T72</f>
        <v>0</v>
      </c>
      <c r="L54" s="212" t="str">
        <f t="shared" si="28"/>
        <v>#DIV/0!</v>
      </c>
      <c r="M54" s="211" t="str">
        <f t="shared" si="29"/>
        <v>#DIV/0!</v>
      </c>
      <c r="N54" s="226">
        <f>DEGANO!H72</f>
        <v>9809.3</v>
      </c>
      <c r="O54" s="212">
        <f t="shared" si="18"/>
        <v>100</v>
      </c>
      <c r="P54" s="211">
        <f t="shared" si="19"/>
        <v>0</v>
      </c>
      <c r="Q54" s="228"/>
      <c r="R54" s="212" t="str">
        <f t="shared" si="20"/>
        <v>#DIV/0!</v>
      </c>
      <c r="S54" s="214" t="str">
        <f t="shared" si="21"/>
        <v>#DIV/0!</v>
      </c>
    </row>
    <row r="55" ht="15.75" customHeight="1">
      <c r="A55" s="225" t="s">
        <v>83</v>
      </c>
      <c r="B55" s="226">
        <f>GALIANO!B71</f>
        <v>43458.1875</v>
      </c>
      <c r="C55" s="217">
        <f t="shared" si="22"/>
        <v>7.356904172</v>
      </c>
      <c r="D55" s="216">
        <f t="shared" si="23"/>
        <v>13055.94378</v>
      </c>
      <c r="E55" s="226">
        <f>GALIANO!H71</f>
        <v>144774.55</v>
      </c>
      <c r="F55" s="217">
        <f t="shared" si="24"/>
        <v>10.52949828</v>
      </c>
      <c r="G55" s="218">
        <f t="shared" si="25"/>
        <v>36245.99201</v>
      </c>
      <c r="H55" s="226">
        <f>GALIANO!N71</f>
        <v>0</v>
      </c>
      <c r="I55" s="217" t="str">
        <f t="shared" si="26"/>
        <v>#DIV/0!</v>
      </c>
      <c r="J55" s="211" t="str">
        <f t="shared" si="27"/>
        <v>#DIV/0!</v>
      </c>
      <c r="K55" s="226">
        <f>GALIANO!T71</f>
        <v>0</v>
      </c>
      <c r="L55" s="212" t="str">
        <f t="shared" si="28"/>
        <v>#DIV/0!</v>
      </c>
      <c r="M55" s="211" t="str">
        <f t="shared" si="29"/>
        <v>#DIV/0!</v>
      </c>
      <c r="N55" s="226">
        <f>GALIANO!Z71</f>
        <v>0</v>
      </c>
      <c r="O55" s="212">
        <f t="shared" si="18"/>
        <v>0</v>
      </c>
      <c r="P55" s="211">
        <f t="shared" si="19"/>
        <v>0</v>
      </c>
      <c r="Q55" s="226">
        <f>GALIANO!AF71</f>
        <v>0</v>
      </c>
      <c r="R55" s="212" t="str">
        <f t="shared" si="20"/>
        <v>#DIV/0!</v>
      </c>
      <c r="S55" s="214" t="str">
        <f t="shared" si="21"/>
        <v>#DIV/0!</v>
      </c>
    </row>
    <row r="56" ht="15.75" customHeight="1">
      <c r="A56" s="229" t="s">
        <v>84</v>
      </c>
      <c r="B56" s="226">
        <f>GARBARINO!B72</f>
        <v>20811.1125</v>
      </c>
      <c r="C56" s="217">
        <f t="shared" si="22"/>
        <v>3.523049837</v>
      </c>
      <c r="D56" s="216">
        <f t="shared" si="23"/>
        <v>6252.186998</v>
      </c>
      <c r="E56" s="226">
        <f>GARBARINO!H72</f>
        <v>64168.2</v>
      </c>
      <c r="F56" s="217">
        <f t="shared" si="24"/>
        <v>4.666973244</v>
      </c>
      <c r="G56" s="218">
        <f t="shared" si="25"/>
        <v>16065.25501</v>
      </c>
      <c r="H56" s="226"/>
      <c r="I56" s="217"/>
      <c r="J56" s="211"/>
      <c r="K56" s="226"/>
      <c r="L56" s="212"/>
      <c r="M56" s="211"/>
      <c r="N56" s="226"/>
      <c r="O56" s="212"/>
      <c r="P56" s="211"/>
      <c r="Q56" s="226"/>
      <c r="R56" s="212"/>
      <c r="S56" s="214"/>
    </row>
    <row r="57" ht="15.75" customHeight="1">
      <c r="A57" s="229" t="s">
        <v>85</v>
      </c>
      <c r="B57" s="226">
        <f>GIL!B71</f>
        <v>59928.7875</v>
      </c>
      <c r="C57" s="217">
        <f t="shared" si="22"/>
        <v>10.14516187</v>
      </c>
      <c r="D57" s="216">
        <f t="shared" si="23"/>
        <v>18004.13053</v>
      </c>
      <c r="E57" s="226">
        <f>GIL!H71</f>
        <v>309994.85</v>
      </c>
      <c r="F57" s="217">
        <f t="shared" si="24"/>
        <v>22.54602234</v>
      </c>
      <c r="G57" s="218">
        <f t="shared" si="25"/>
        <v>77610.81527</v>
      </c>
      <c r="H57" s="226">
        <f>GIL!N71</f>
        <v>0</v>
      </c>
      <c r="I57" s="217" t="str">
        <f t="shared" ref="I57:I67" si="30">H57*100/$H$68</f>
        <v>#DIV/0!</v>
      </c>
      <c r="J57" s="211" t="str">
        <f t="shared" ref="J57:J67" si="31">I57*$N$40/100</f>
        <v>#DIV/0!</v>
      </c>
      <c r="K57" s="226">
        <f>GIL!T71</f>
        <v>0</v>
      </c>
      <c r="L57" s="212" t="str">
        <f t="shared" ref="L57:L67" si="32">K57*100/$K$68</f>
        <v>#DIV/0!</v>
      </c>
      <c r="M57" s="211" t="str">
        <f t="shared" ref="M57:M67" si="33">L57*$T$40/100</f>
        <v>#DIV/0!</v>
      </c>
      <c r="N57" s="226">
        <f>GIL!Z71</f>
        <v>0</v>
      </c>
      <c r="O57" s="212">
        <f t="shared" ref="O57:O67" si="34">N57*100/$N$68</f>
        <v>0</v>
      </c>
      <c r="P57" s="211">
        <f t="shared" ref="P57:P67" si="35">O57*$Z$40/100</f>
        <v>0</v>
      </c>
      <c r="Q57" s="226">
        <f>GIL!AF71</f>
        <v>0</v>
      </c>
      <c r="R57" s="212" t="str">
        <f t="shared" ref="R57:R67" si="36">Q57*100/$Q$68</f>
        <v>#DIV/0!</v>
      </c>
      <c r="S57" s="214" t="str">
        <f t="shared" ref="S57:S67" si="37">R57*$AF$40/100</f>
        <v>#DIV/0!</v>
      </c>
    </row>
    <row r="58" ht="15.75" customHeight="1">
      <c r="A58" s="225" t="s">
        <v>138</v>
      </c>
      <c r="B58" s="226">
        <f>GUIDO!B71</f>
        <v>71963.3625</v>
      </c>
      <c r="C58" s="217">
        <f t="shared" si="22"/>
        <v>12.18245841</v>
      </c>
      <c r="D58" s="216">
        <f t="shared" si="23"/>
        <v>21619.62266</v>
      </c>
      <c r="E58" s="226">
        <f>GUIDO!H71</f>
        <v>112073</v>
      </c>
      <c r="F58" s="217">
        <f t="shared" si="24"/>
        <v>8.151104323</v>
      </c>
      <c r="G58" s="218">
        <f t="shared" si="25"/>
        <v>28058.77872</v>
      </c>
      <c r="H58" s="226">
        <f>GUIDO!N71</f>
        <v>0</v>
      </c>
      <c r="I58" s="217" t="str">
        <f t="shared" si="30"/>
        <v>#DIV/0!</v>
      </c>
      <c r="J58" s="211" t="str">
        <f t="shared" si="31"/>
        <v>#DIV/0!</v>
      </c>
      <c r="K58" s="226">
        <f>GUIDO!T71</f>
        <v>0</v>
      </c>
      <c r="L58" s="212" t="str">
        <f t="shared" si="32"/>
        <v>#DIV/0!</v>
      </c>
      <c r="M58" s="211" t="str">
        <f t="shared" si="33"/>
        <v>#DIV/0!</v>
      </c>
      <c r="N58" s="226">
        <f>GUIDO!Z71</f>
        <v>0</v>
      </c>
      <c r="O58" s="212">
        <f t="shared" si="34"/>
        <v>0</v>
      </c>
      <c r="P58" s="211">
        <f t="shared" si="35"/>
        <v>0</v>
      </c>
      <c r="Q58" s="226">
        <f>GUIDO!AF71</f>
        <v>0</v>
      </c>
      <c r="R58" s="212" t="str">
        <f t="shared" si="36"/>
        <v>#DIV/0!</v>
      </c>
      <c r="S58" s="214" t="str">
        <f t="shared" si="37"/>
        <v>#DIV/0!</v>
      </c>
    </row>
    <row r="59" ht="15.75" customHeight="1">
      <c r="A59" s="225" t="s">
        <v>87</v>
      </c>
      <c r="B59" s="226">
        <f>IRAZOQUI!B72</f>
        <v>39563.4</v>
      </c>
      <c r="C59" s="217">
        <f t="shared" si="22"/>
        <v>6.697567461</v>
      </c>
      <c r="D59" s="216">
        <f t="shared" si="23"/>
        <v>11885.85065</v>
      </c>
      <c r="E59" s="226">
        <f>IRAZOQUI!H72</f>
        <v>121740.38</v>
      </c>
      <c r="F59" s="217">
        <f t="shared" si="24"/>
        <v>8.854215892</v>
      </c>
      <c r="G59" s="218">
        <f t="shared" si="25"/>
        <v>30479.11971</v>
      </c>
      <c r="H59" s="226">
        <f>IRAZOQUI!N72</f>
        <v>0</v>
      </c>
      <c r="I59" s="217" t="str">
        <f t="shared" si="30"/>
        <v>#DIV/0!</v>
      </c>
      <c r="J59" s="211" t="str">
        <f t="shared" si="31"/>
        <v>#DIV/0!</v>
      </c>
      <c r="K59" s="226">
        <f>IRAZOQUI!T72</f>
        <v>0</v>
      </c>
      <c r="L59" s="212" t="str">
        <f t="shared" si="32"/>
        <v>#DIV/0!</v>
      </c>
      <c r="M59" s="211" t="str">
        <f t="shared" si="33"/>
        <v>#DIV/0!</v>
      </c>
      <c r="N59" s="226">
        <f>IRAZOQUI!Z72</f>
        <v>0</v>
      </c>
      <c r="O59" s="212">
        <f t="shared" si="34"/>
        <v>0</v>
      </c>
      <c r="P59" s="211">
        <f t="shared" si="35"/>
        <v>0</v>
      </c>
      <c r="Q59" s="226">
        <f>IRAZOQUI!AF72</f>
        <v>0</v>
      </c>
      <c r="R59" s="212" t="str">
        <f t="shared" si="36"/>
        <v>#DIV/0!</v>
      </c>
      <c r="S59" s="214" t="str">
        <f t="shared" si="37"/>
        <v>#DIV/0!</v>
      </c>
    </row>
    <row r="60" ht="15.75" customHeight="1">
      <c r="A60" s="225" t="s">
        <v>88</v>
      </c>
      <c r="B60" s="226">
        <f>LOPEZ!B71</f>
        <v>125429.1375</v>
      </c>
      <c r="C60" s="217">
        <f t="shared" si="22"/>
        <v>21.23351658</v>
      </c>
      <c r="D60" s="216">
        <f t="shared" si="23"/>
        <v>37682.10002</v>
      </c>
      <c r="E60" s="226">
        <f>LOPEZ!H71</f>
        <v>137842.8</v>
      </c>
      <c r="F60" s="217">
        <f t="shared" si="24"/>
        <v>10.02534993</v>
      </c>
      <c r="G60" s="218">
        <f t="shared" si="25"/>
        <v>34510.54779</v>
      </c>
      <c r="H60" s="226">
        <f>LOPEZ!N71</f>
        <v>0</v>
      </c>
      <c r="I60" s="217" t="str">
        <f t="shared" si="30"/>
        <v>#DIV/0!</v>
      </c>
      <c r="J60" s="211" t="str">
        <f t="shared" si="31"/>
        <v>#DIV/0!</v>
      </c>
      <c r="K60" s="226">
        <f>LOPEZ!T71</f>
        <v>0</v>
      </c>
      <c r="L60" s="212" t="str">
        <f t="shared" si="32"/>
        <v>#DIV/0!</v>
      </c>
      <c r="M60" s="211" t="str">
        <f t="shared" si="33"/>
        <v>#DIV/0!</v>
      </c>
      <c r="N60" s="226"/>
      <c r="O60" s="212">
        <f t="shared" si="34"/>
        <v>0</v>
      </c>
      <c r="P60" s="211">
        <f t="shared" si="35"/>
        <v>0</v>
      </c>
      <c r="Q60" s="226"/>
      <c r="R60" s="212" t="str">
        <f t="shared" si="36"/>
        <v>#DIV/0!</v>
      </c>
      <c r="S60" s="214" t="str">
        <f t="shared" si="37"/>
        <v>#DIV/0!</v>
      </c>
    </row>
    <row r="61" ht="15.75" customHeight="1">
      <c r="A61" s="227" t="s">
        <v>89</v>
      </c>
      <c r="B61" s="220">
        <f>MONTI!B72</f>
        <v>0</v>
      </c>
      <c r="C61" s="217">
        <f t="shared" si="22"/>
        <v>0</v>
      </c>
      <c r="D61" s="216">
        <f t="shared" si="23"/>
        <v>0</v>
      </c>
      <c r="E61" s="220">
        <f>MONTI!H72</f>
        <v>0</v>
      </c>
      <c r="F61" s="217">
        <f t="shared" si="24"/>
        <v>0</v>
      </c>
      <c r="G61" s="218">
        <f t="shared" si="25"/>
        <v>0</v>
      </c>
      <c r="H61" s="220">
        <f>MONTI!N72</f>
        <v>0</v>
      </c>
      <c r="I61" s="217" t="str">
        <f t="shared" si="30"/>
        <v>#DIV/0!</v>
      </c>
      <c r="J61" s="211" t="str">
        <f t="shared" si="31"/>
        <v>#DIV/0!</v>
      </c>
      <c r="K61" s="221">
        <f>MONTI!T72</f>
        <v>0</v>
      </c>
      <c r="L61" s="212" t="str">
        <f t="shared" si="32"/>
        <v>#DIV/0!</v>
      </c>
      <c r="M61" s="211" t="str">
        <f t="shared" si="33"/>
        <v>#DIV/0!</v>
      </c>
      <c r="N61" s="220">
        <f>MONTI!Z72</f>
        <v>0</v>
      </c>
      <c r="O61" s="212">
        <f t="shared" si="34"/>
        <v>0</v>
      </c>
      <c r="P61" s="211">
        <f t="shared" si="35"/>
        <v>0</v>
      </c>
      <c r="Q61" s="230">
        <f>MONTI!AF72</f>
        <v>0</v>
      </c>
      <c r="R61" s="212" t="str">
        <f t="shared" si="36"/>
        <v>#DIV/0!</v>
      </c>
      <c r="S61" s="214" t="str">
        <f t="shared" si="37"/>
        <v>#DIV/0!</v>
      </c>
    </row>
    <row r="62" ht="15.75" customHeight="1">
      <c r="A62" s="225" t="s">
        <v>90</v>
      </c>
      <c r="B62" s="226">
        <f>PRUCCA!B72</f>
        <v>40274.4375</v>
      </c>
      <c r="C62" s="217">
        <f t="shared" si="22"/>
        <v>6.817936833</v>
      </c>
      <c r="D62" s="216">
        <f t="shared" si="23"/>
        <v>12099.46438</v>
      </c>
      <c r="E62" s="226">
        <f>PRUCCA!H72</f>
        <v>133334.25</v>
      </c>
      <c r="F62" s="217">
        <f t="shared" si="24"/>
        <v>9.697441681</v>
      </c>
      <c r="G62" s="218">
        <f t="shared" si="25"/>
        <v>33381.77988</v>
      </c>
      <c r="H62" s="226">
        <f>PRUCCA!N72</f>
        <v>0</v>
      </c>
      <c r="I62" s="217" t="str">
        <f t="shared" si="30"/>
        <v>#DIV/0!</v>
      </c>
      <c r="J62" s="211" t="str">
        <f t="shared" si="31"/>
        <v>#DIV/0!</v>
      </c>
      <c r="K62" s="226">
        <f>PRUCCA!T72</f>
        <v>0</v>
      </c>
      <c r="L62" s="212" t="str">
        <f t="shared" si="32"/>
        <v>#DIV/0!</v>
      </c>
      <c r="M62" s="211" t="str">
        <f t="shared" si="33"/>
        <v>#DIV/0!</v>
      </c>
      <c r="N62" s="226">
        <f>PRUCCA!Z72</f>
        <v>0</v>
      </c>
      <c r="O62" s="212">
        <f t="shared" si="34"/>
        <v>0</v>
      </c>
      <c r="P62" s="211">
        <f t="shared" si="35"/>
        <v>0</v>
      </c>
      <c r="Q62" s="228">
        <f>PRUCCA!AF72</f>
        <v>0</v>
      </c>
      <c r="R62" s="212" t="str">
        <f t="shared" si="36"/>
        <v>#DIV/0!</v>
      </c>
      <c r="S62" s="214" t="str">
        <f t="shared" si="37"/>
        <v>#DIV/0!</v>
      </c>
    </row>
    <row r="63" ht="15.75" customHeight="1">
      <c r="A63" s="225" t="s">
        <v>91</v>
      </c>
      <c r="B63" s="226">
        <f>SMANIA!B73</f>
        <v>31158.3</v>
      </c>
      <c r="C63" s="217">
        <f t="shared" si="22"/>
        <v>5.274693687</v>
      </c>
      <c r="D63" s="216">
        <f t="shared" si="23"/>
        <v>9360.745042</v>
      </c>
      <c r="E63" s="226">
        <f>SMANIA!H73</f>
        <v>0</v>
      </c>
      <c r="F63" s="217">
        <f t="shared" si="24"/>
        <v>0</v>
      </c>
      <c r="G63" s="218">
        <f t="shared" si="25"/>
        <v>0</v>
      </c>
      <c r="H63" s="226">
        <f>SMANIA!N73</f>
        <v>0</v>
      </c>
      <c r="I63" s="217" t="str">
        <f t="shared" si="30"/>
        <v>#DIV/0!</v>
      </c>
      <c r="J63" s="211" t="str">
        <f t="shared" si="31"/>
        <v>#DIV/0!</v>
      </c>
      <c r="K63" s="226">
        <f>SMANIA!T73</f>
        <v>0</v>
      </c>
      <c r="L63" s="212" t="str">
        <f t="shared" si="32"/>
        <v>#DIV/0!</v>
      </c>
      <c r="M63" s="211" t="str">
        <f t="shared" si="33"/>
        <v>#DIV/0!</v>
      </c>
      <c r="N63" s="226">
        <f>SMANIA!T73</f>
        <v>0</v>
      </c>
      <c r="O63" s="212">
        <f t="shared" si="34"/>
        <v>0</v>
      </c>
      <c r="P63" s="211">
        <f t="shared" si="35"/>
        <v>0</v>
      </c>
      <c r="Q63" s="228">
        <f>SMANIA!AF73</f>
        <v>0</v>
      </c>
      <c r="R63" s="212" t="str">
        <f t="shared" si="36"/>
        <v>#DIV/0!</v>
      </c>
      <c r="S63" s="214" t="str">
        <f t="shared" si="37"/>
        <v>#DIV/0!</v>
      </c>
    </row>
    <row r="64" ht="15.75" customHeight="1">
      <c r="A64" s="219" t="s">
        <v>93</v>
      </c>
      <c r="B64" s="220">
        <f>SOSA!B74</f>
        <v>1379.625</v>
      </c>
      <c r="C64" s="217">
        <f t="shared" si="22"/>
        <v>0.2335525134</v>
      </c>
      <c r="D64" s="216">
        <f t="shared" si="23"/>
        <v>414.4744058</v>
      </c>
      <c r="E64" s="220">
        <f>SOSA!H74</f>
        <v>16857.55</v>
      </c>
      <c r="F64" s="217">
        <f t="shared" si="24"/>
        <v>1.226054881</v>
      </c>
      <c r="G64" s="218">
        <f t="shared" si="25"/>
        <v>4220.483659</v>
      </c>
      <c r="H64" s="220">
        <f>SOSA!N74</f>
        <v>0</v>
      </c>
      <c r="I64" s="217" t="str">
        <f t="shared" si="30"/>
        <v>#DIV/0!</v>
      </c>
      <c r="J64" s="211" t="str">
        <f t="shared" si="31"/>
        <v>#DIV/0!</v>
      </c>
      <c r="K64" s="221">
        <f>SOSA!T74</f>
        <v>0</v>
      </c>
      <c r="L64" s="212" t="str">
        <f t="shared" si="32"/>
        <v>#DIV/0!</v>
      </c>
      <c r="M64" s="211" t="str">
        <f t="shared" si="33"/>
        <v>#DIV/0!</v>
      </c>
      <c r="N64" s="220"/>
      <c r="O64" s="212">
        <f t="shared" si="34"/>
        <v>0</v>
      </c>
      <c r="P64" s="211">
        <f t="shared" si="35"/>
        <v>0</v>
      </c>
      <c r="Q64" s="220">
        <f>SOSA!AF74</f>
        <v>0</v>
      </c>
      <c r="R64" s="212" t="str">
        <f t="shared" si="36"/>
        <v>#DIV/0!</v>
      </c>
      <c r="S64" s="214" t="str">
        <f t="shared" si="37"/>
        <v>#DIV/0!</v>
      </c>
    </row>
    <row r="65" ht="15.75" customHeight="1">
      <c r="A65" s="225" t="s">
        <v>72</v>
      </c>
      <c r="B65" s="226">
        <f>VALDEZ!B71</f>
        <v>0</v>
      </c>
      <c r="C65" s="217">
        <f t="shared" si="22"/>
        <v>0</v>
      </c>
      <c r="D65" s="216">
        <f t="shared" si="23"/>
        <v>0</v>
      </c>
      <c r="E65" s="226">
        <f>VALDEZ!H71</f>
        <v>0</v>
      </c>
      <c r="F65" s="217">
        <f t="shared" si="24"/>
        <v>0</v>
      </c>
      <c r="G65" s="218">
        <f t="shared" si="25"/>
        <v>0</v>
      </c>
      <c r="H65" s="226">
        <f>VALDEZ!N71</f>
        <v>0</v>
      </c>
      <c r="I65" s="217" t="str">
        <f t="shared" si="30"/>
        <v>#DIV/0!</v>
      </c>
      <c r="J65" s="211" t="str">
        <f t="shared" si="31"/>
        <v>#DIV/0!</v>
      </c>
      <c r="K65" s="226">
        <f>VALDEZ!T71</f>
        <v>0</v>
      </c>
      <c r="L65" s="212" t="str">
        <f t="shared" si="32"/>
        <v>#DIV/0!</v>
      </c>
      <c r="M65" s="211" t="str">
        <f t="shared" si="33"/>
        <v>#DIV/0!</v>
      </c>
      <c r="N65" s="226">
        <f>VALDEZ!Z71</f>
        <v>0</v>
      </c>
      <c r="O65" s="212">
        <f t="shared" si="34"/>
        <v>0</v>
      </c>
      <c r="P65" s="211">
        <f t="shared" si="35"/>
        <v>0</v>
      </c>
      <c r="Q65" s="226">
        <f>VALDEZ!AF71</f>
        <v>0</v>
      </c>
      <c r="R65" s="212" t="str">
        <f t="shared" si="36"/>
        <v>#DIV/0!</v>
      </c>
      <c r="S65" s="214" t="str">
        <f t="shared" si="37"/>
        <v>#DIV/0!</v>
      </c>
    </row>
    <row r="66" ht="15.75" customHeight="1">
      <c r="A66" s="225" t="s">
        <v>92</v>
      </c>
      <c r="B66" s="226">
        <f>VILCAES!B73</f>
        <v>0</v>
      </c>
      <c r="C66" s="217">
        <f t="shared" si="22"/>
        <v>0</v>
      </c>
      <c r="D66" s="216">
        <f t="shared" si="23"/>
        <v>0</v>
      </c>
      <c r="E66" s="226">
        <f>VILCAES!H73</f>
        <v>36266.45</v>
      </c>
      <c r="F66" s="217">
        <f t="shared" si="24"/>
        <v>2.637670245</v>
      </c>
      <c r="G66" s="218">
        <f t="shared" si="25"/>
        <v>9079.727458</v>
      </c>
      <c r="H66" s="226">
        <f>VILCAES!N73</f>
        <v>0</v>
      </c>
      <c r="I66" s="217" t="str">
        <f t="shared" si="30"/>
        <v>#DIV/0!</v>
      </c>
      <c r="J66" s="211" t="str">
        <f t="shared" si="31"/>
        <v>#DIV/0!</v>
      </c>
      <c r="K66" s="226">
        <f>VILCAES!T73</f>
        <v>0</v>
      </c>
      <c r="L66" s="212" t="str">
        <f t="shared" si="32"/>
        <v>#DIV/0!</v>
      </c>
      <c r="M66" s="211" t="str">
        <f t="shared" si="33"/>
        <v>#DIV/0!</v>
      </c>
      <c r="N66" s="226">
        <f>VILCAES!Z73</f>
        <v>0</v>
      </c>
      <c r="O66" s="212">
        <f t="shared" si="34"/>
        <v>0</v>
      </c>
      <c r="P66" s="211">
        <f t="shared" si="35"/>
        <v>0</v>
      </c>
      <c r="Q66" s="226">
        <f>VILCAES!AF73</f>
        <v>0</v>
      </c>
      <c r="R66" s="212" t="str">
        <f t="shared" si="36"/>
        <v>#DIV/0!</v>
      </c>
      <c r="S66" s="214" t="str">
        <f t="shared" si="37"/>
        <v>#DIV/0!</v>
      </c>
    </row>
    <row r="67" ht="15.75" customHeight="1">
      <c r="A67" s="231" t="s">
        <v>94</v>
      </c>
      <c r="B67" s="221"/>
      <c r="C67" s="222"/>
      <c r="D67" s="221"/>
      <c r="E67" s="232">
        <v>0.0</v>
      </c>
      <c r="F67" s="217">
        <f t="shared" si="24"/>
        <v>0</v>
      </c>
      <c r="G67" s="218">
        <f t="shared" si="25"/>
        <v>0</v>
      </c>
      <c r="H67" s="220">
        <f>MARIANI!N73</f>
        <v>0</v>
      </c>
      <c r="I67" s="217" t="str">
        <f t="shared" si="30"/>
        <v>#DIV/0!</v>
      </c>
      <c r="J67" s="211" t="str">
        <f t="shared" si="31"/>
        <v>#DIV/0!</v>
      </c>
      <c r="K67" s="221">
        <f>MARIANI!T73</f>
        <v>0</v>
      </c>
      <c r="L67" s="212" t="str">
        <f t="shared" si="32"/>
        <v>#DIV/0!</v>
      </c>
      <c r="M67" s="211" t="str">
        <f t="shared" si="33"/>
        <v>#DIV/0!</v>
      </c>
      <c r="N67" s="220">
        <f>MARIANI!Z73</f>
        <v>0</v>
      </c>
      <c r="O67" s="212">
        <f t="shared" si="34"/>
        <v>0</v>
      </c>
      <c r="P67" s="211">
        <f t="shared" si="35"/>
        <v>0</v>
      </c>
      <c r="Q67" s="221">
        <f>MARIANI!AF73</f>
        <v>0</v>
      </c>
      <c r="R67" s="212" t="str">
        <f t="shared" si="36"/>
        <v>#DIV/0!</v>
      </c>
      <c r="S67" s="214" t="str">
        <f t="shared" si="37"/>
        <v>#DIV/0!</v>
      </c>
    </row>
    <row r="68" ht="15.75" customHeight="1">
      <c r="A68" s="233" t="s">
        <v>113</v>
      </c>
      <c r="B68" s="234">
        <f t="shared" ref="B68:D68" si="38">SUM(B48:B66)</f>
        <v>590712.975</v>
      </c>
      <c r="C68" s="235">
        <f t="shared" si="38"/>
        <v>100</v>
      </c>
      <c r="D68" s="234">
        <f t="shared" si="38"/>
        <v>177465.1875</v>
      </c>
      <c r="E68" s="234">
        <f t="shared" ref="E68:K68" si="39">SUM(E48:E67)</f>
        <v>1374942.53</v>
      </c>
      <c r="F68" s="235">
        <f t="shared" si="39"/>
        <v>100</v>
      </c>
      <c r="G68" s="236">
        <f t="shared" si="39"/>
        <v>344232.85</v>
      </c>
      <c r="H68" s="234">
        <f t="shared" si="39"/>
        <v>0</v>
      </c>
      <c r="I68" s="235" t="str">
        <f t="shared" si="39"/>
        <v>#DIV/0!</v>
      </c>
      <c r="J68" s="234" t="str">
        <f t="shared" si="39"/>
        <v>#DIV/0!</v>
      </c>
      <c r="K68" s="234">
        <f t="shared" si="39"/>
        <v>0</v>
      </c>
      <c r="L68" s="235" t="str">
        <f>SUM(L48:L66)</f>
        <v>#DIV/0!</v>
      </c>
      <c r="M68" s="234" t="str">
        <f>SUM(M48:M67)</f>
        <v>#DIV/0!</v>
      </c>
      <c r="N68" s="234">
        <f t="shared" ref="N68:P68" si="40">SUM(N48:N66)</f>
        <v>9809.3</v>
      </c>
      <c r="O68" s="235">
        <f t="shared" si="40"/>
        <v>100</v>
      </c>
      <c r="P68" s="234">
        <f t="shared" si="40"/>
        <v>0</v>
      </c>
      <c r="Q68" s="234">
        <f t="shared" ref="Q68:S68" si="41">SUM(Q48:Q67)</f>
        <v>0</v>
      </c>
      <c r="R68" s="235" t="str">
        <f t="shared" si="41"/>
        <v>#DIV/0!</v>
      </c>
      <c r="S68" s="234" t="str">
        <f t="shared" si="41"/>
        <v>#DIV/0!</v>
      </c>
    </row>
    <row r="69" ht="15.75" customHeight="1"/>
    <row r="70" ht="15.75" customHeight="1"/>
    <row r="71" ht="15.75" customHeight="1">
      <c r="A71" s="237" t="s">
        <v>139</v>
      </c>
    </row>
    <row r="72" ht="15.75" customHeight="1">
      <c r="A72" s="238" t="s">
        <v>46</v>
      </c>
      <c r="B72" s="239" t="s">
        <v>10</v>
      </c>
      <c r="C72" s="183"/>
      <c r="D72" s="15"/>
      <c r="E72" s="239" t="s">
        <v>11</v>
      </c>
      <c r="F72" s="183"/>
      <c r="G72" s="15"/>
      <c r="H72" s="240" t="s">
        <v>12</v>
      </c>
      <c r="I72" s="183"/>
      <c r="J72" s="15"/>
      <c r="K72" s="240" t="s">
        <v>13</v>
      </c>
      <c r="L72" s="183"/>
      <c r="M72" s="15"/>
      <c r="N72" s="240" t="s">
        <v>140</v>
      </c>
      <c r="O72" s="183"/>
      <c r="P72" s="15"/>
      <c r="Q72" s="240" t="s">
        <v>141</v>
      </c>
      <c r="R72" s="183"/>
      <c r="S72" s="15"/>
    </row>
    <row r="73" ht="15.75" customHeight="1">
      <c r="A73" s="241" t="s">
        <v>76</v>
      </c>
      <c r="B73" s="242" t="s">
        <v>142</v>
      </c>
      <c r="C73" s="15"/>
      <c r="D73" s="243">
        <f t="shared" ref="D73:D91" si="42">$G$41/19</f>
        <v>0</v>
      </c>
      <c r="E73" s="242" t="s">
        <v>142</v>
      </c>
      <c r="F73" s="15"/>
      <c r="G73" s="243">
        <f t="shared" ref="G73:G76" si="43">$J$41/15</f>
        <v>1820</v>
      </c>
      <c r="H73" s="242" t="s">
        <v>142</v>
      </c>
      <c r="I73" s="15"/>
      <c r="J73" s="243">
        <f t="shared" ref="J73:J80" si="44">($P$42+$S$42)/18</f>
        <v>0</v>
      </c>
      <c r="K73" s="242" t="s">
        <v>142</v>
      </c>
      <c r="L73" s="15"/>
      <c r="M73" s="243">
        <f t="shared" ref="M73:M80" si="45">$Y$42/18</f>
        <v>0</v>
      </c>
      <c r="N73" s="242" t="s">
        <v>142</v>
      </c>
      <c r="O73" s="15"/>
      <c r="P73" s="244">
        <f t="shared" ref="P73:P80" si="46">$AE$42/19</f>
        <v>0</v>
      </c>
      <c r="Q73" s="242" t="s">
        <v>142</v>
      </c>
      <c r="R73" s="15"/>
      <c r="S73" s="243">
        <f t="shared" ref="S73:S80" si="47">$AK$42/18</f>
        <v>0</v>
      </c>
    </row>
    <row r="74" ht="15.75" customHeight="1">
      <c r="A74" s="241" t="s">
        <v>77</v>
      </c>
      <c r="B74" s="243" t="s">
        <v>142</v>
      </c>
      <c r="C74" s="243"/>
      <c r="D74" s="243">
        <f t="shared" si="42"/>
        <v>0</v>
      </c>
      <c r="E74" s="243" t="s">
        <v>142</v>
      </c>
      <c r="F74" s="243"/>
      <c r="G74" s="243">
        <f t="shared" si="43"/>
        <v>1820</v>
      </c>
      <c r="H74" s="243" t="s">
        <v>142</v>
      </c>
      <c r="I74" s="243"/>
      <c r="J74" s="243">
        <f t="shared" si="44"/>
        <v>0</v>
      </c>
      <c r="K74" s="243" t="s">
        <v>142</v>
      </c>
      <c r="L74" s="243"/>
      <c r="M74" s="243">
        <f t="shared" si="45"/>
        <v>0</v>
      </c>
      <c r="N74" s="243" t="s">
        <v>142</v>
      </c>
      <c r="O74" s="243"/>
      <c r="P74" s="244">
        <f t="shared" si="46"/>
        <v>0</v>
      </c>
      <c r="Q74" s="243" t="s">
        <v>142</v>
      </c>
      <c r="R74" s="243"/>
      <c r="S74" s="243">
        <f t="shared" si="47"/>
        <v>0</v>
      </c>
    </row>
    <row r="75" ht="15.75" customHeight="1">
      <c r="A75" s="245" t="s">
        <v>78</v>
      </c>
      <c r="B75" s="243" t="s">
        <v>142</v>
      </c>
      <c r="C75" s="243"/>
      <c r="D75" s="243">
        <f t="shared" si="42"/>
        <v>0</v>
      </c>
      <c r="E75" s="243" t="s">
        <v>142</v>
      </c>
      <c r="F75" s="243"/>
      <c r="G75" s="243">
        <f t="shared" si="43"/>
        <v>1820</v>
      </c>
      <c r="H75" s="243" t="s">
        <v>142</v>
      </c>
      <c r="I75" s="243"/>
      <c r="J75" s="243">
        <f t="shared" si="44"/>
        <v>0</v>
      </c>
      <c r="K75" s="243" t="s">
        <v>142</v>
      </c>
      <c r="L75" s="243"/>
      <c r="M75" s="243">
        <f t="shared" si="45"/>
        <v>0</v>
      </c>
      <c r="N75" s="243" t="s">
        <v>142</v>
      </c>
      <c r="O75" s="243"/>
      <c r="P75" s="244">
        <f t="shared" si="46"/>
        <v>0</v>
      </c>
      <c r="Q75" s="243" t="s">
        <v>142</v>
      </c>
      <c r="R75" s="243"/>
      <c r="S75" s="243">
        <f t="shared" si="47"/>
        <v>0</v>
      </c>
    </row>
    <row r="76" ht="15.75" customHeight="1">
      <c r="A76" s="246" t="s">
        <v>79</v>
      </c>
      <c r="B76" s="243" t="s">
        <v>142</v>
      </c>
      <c r="C76" s="243"/>
      <c r="D76" s="243">
        <f t="shared" si="42"/>
        <v>0</v>
      </c>
      <c r="E76" s="243" t="s">
        <v>142</v>
      </c>
      <c r="F76" s="243"/>
      <c r="G76" s="243">
        <f t="shared" si="43"/>
        <v>1820</v>
      </c>
      <c r="H76" s="243" t="s">
        <v>142</v>
      </c>
      <c r="I76" s="243"/>
      <c r="J76" s="243">
        <f t="shared" si="44"/>
        <v>0</v>
      </c>
      <c r="K76" s="243" t="s">
        <v>142</v>
      </c>
      <c r="L76" s="243"/>
      <c r="M76" s="243">
        <f t="shared" si="45"/>
        <v>0</v>
      </c>
      <c r="N76" s="243" t="s">
        <v>142</v>
      </c>
      <c r="O76" s="243"/>
      <c r="P76" s="244">
        <f t="shared" si="46"/>
        <v>0</v>
      </c>
      <c r="Q76" s="243" t="s">
        <v>142</v>
      </c>
      <c r="R76" s="243"/>
      <c r="S76" s="243">
        <f t="shared" si="47"/>
        <v>0</v>
      </c>
    </row>
    <row r="77" ht="15.75" customHeight="1">
      <c r="A77" s="247" t="s">
        <v>80</v>
      </c>
      <c r="B77" s="243" t="s">
        <v>142</v>
      </c>
      <c r="C77" s="243"/>
      <c r="D77" s="243">
        <f t="shared" si="42"/>
        <v>0</v>
      </c>
      <c r="E77" s="243" t="s">
        <v>142</v>
      </c>
      <c r="F77" s="243"/>
      <c r="G77" s="244">
        <v>0.0</v>
      </c>
      <c r="H77" s="243" t="s">
        <v>142</v>
      </c>
      <c r="I77" s="243"/>
      <c r="J77" s="243">
        <f t="shared" si="44"/>
        <v>0</v>
      </c>
      <c r="K77" s="243" t="s">
        <v>142</v>
      </c>
      <c r="L77" s="243"/>
      <c r="M77" s="243">
        <f t="shared" si="45"/>
        <v>0</v>
      </c>
      <c r="N77" s="243" t="s">
        <v>142</v>
      </c>
      <c r="O77" s="243"/>
      <c r="P77" s="244">
        <f t="shared" si="46"/>
        <v>0</v>
      </c>
      <c r="Q77" s="243" t="s">
        <v>142</v>
      </c>
      <c r="R77" s="243"/>
      <c r="S77" s="243">
        <f t="shared" si="47"/>
        <v>0</v>
      </c>
    </row>
    <row r="78" ht="15.75" customHeight="1">
      <c r="A78" s="247" t="s">
        <v>81</v>
      </c>
      <c r="B78" s="243" t="s">
        <v>142</v>
      </c>
      <c r="C78" s="243"/>
      <c r="D78" s="243">
        <f t="shared" si="42"/>
        <v>0</v>
      </c>
      <c r="E78" s="243" t="s">
        <v>142</v>
      </c>
      <c r="F78" s="243"/>
      <c r="G78" s="244">
        <v>0.0</v>
      </c>
      <c r="H78" s="243" t="s">
        <v>142</v>
      </c>
      <c r="I78" s="243"/>
      <c r="J78" s="243">
        <f t="shared" si="44"/>
        <v>0</v>
      </c>
      <c r="K78" s="243" t="s">
        <v>142</v>
      </c>
      <c r="L78" s="243"/>
      <c r="M78" s="243">
        <f t="shared" si="45"/>
        <v>0</v>
      </c>
      <c r="N78" s="243" t="s">
        <v>142</v>
      </c>
      <c r="O78" s="243"/>
      <c r="P78" s="244">
        <f t="shared" si="46"/>
        <v>0</v>
      </c>
      <c r="Q78" s="243" t="s">
        <v>142</v>
      </c>
      <c r="R78" s="243"/>
      <c r="S78" s="243">
        <f t="shared" si="47"/>
        <v>0</v>
      </c>
    </row>
    <row r="79" ht="15.75" customHeight="1">
      <c r="A79" s="246" t="s">
        <v>82</v>
      </c>
      <c r="B79" s="243" t="s">
        <v>142</v>
      </c>
      <c r="C79" s="243"/>
      <c r="D79" s="243">
        <f t="shared" si="42"/>
        <v>0</v>
      </c>
      <c r="E79" s="243" t="s">
        <v>142</v>
      </c>
      <c r="F79" s="243"/>
      <c r="G79" s="243">
        <f t="shared" ref="G79:G85" si="48">$J$41/15</f>
        <v>1820</v>
      </c>
      <c r="H79" s="243" t="s">
        <v>142</v>
      </c>
      <c r="I79" s="243"/>
      <c r="J79" s="243">
        <f t="shared" si="44"/>
        <v>0</v>
      </c>
      <c r="K79" s="243" t="s">
        <v>142</v>
      </c>
      <c r="L79" s="243"/>
      <c r="M79" s="243">
        <f t="shared" si="45"/>
        <v>0</v>
      </c>
      <c r="N79" s="243" t="s">
        <v>142</v>
      </c>
      <c r="O79" s="243"/>
      <c r="P79" s="244">
        <f t="shared" si="46"/>
        <v>0</v>
      </c>
      <c r="Q79" s="243" t="s">
        <v>142</v>
      </c>
      <c r="R79" s="243"/>
      <c r="S79" s="243">
        <f t="shared" si="47"/>
        <v>0</v>
      </c>
    </row>
    <row r="80" ht="15.75" customHeight="1">
      <c r="A80" s="246" t="s">
        <v>83</v>
      </c>
      <c r="B80" s="243" t="s">
        <v>142</v>
      </c>
      <c r="C80" s="243"/>
      <c r="D80" s="243">
        <f t="shared" si="42"/>
        <v>0</v>
      </c>
      <c r="E80" s="243" t="s">
        <v>142</v>
      </c>
      <c r="F80" s="243"/>
      <c r="G80" s="243">
        <f t="shared" si="48"/>
        <v>1820</v>
      </c>
      <c r="H80" s="243" t="s">
        <v>142</v>
      </c>
      <c r="I80" s="243"/>
      <c r="J80" s="243">
        <f t="shared" si="44"/>
        <v>0</v>
      </c>
      <c r="K80" s="243" t="s">
        <v>142</v>
      </c>
      <c r="L80" s="243"/>
      <c r="M80" s="243">
        <f t="shared" si="45"/>
        <v>0</v>
      </c>
      <c r="N80" s="243" t="s">
        <v>142</v>
      </c>
      <c r="O80" s="243"/>
      <c r="P80" s="244">
        <f t="shared" si="46"/>
        <v>0</v>
      </c>
      <c r="Q80" s="243" t="s">
        <v>142</v>
      </c>
      <c r="R80" s="243"/>
      <c r="S80" s="243">
        <f t="shared" si="47"/>
        <v>0</v>
      </c>
    </row>
    <row r="81" ht="15.75" customHeight="1">
      <c r="A81" s="245" t="s">
        <v>84</v>
      </c>
      <c r="B81" s="243" t="s">
        <v>142</v>
      </c>
      <c r="C81" s="243"/>
      <c r="D81" s="243">
        <f t="shared" si="42"/>
        <v>0</v>
      </c>
      <c r="E81" s="243"/>
      <c r="F81" s="243"/>
      <c r="G81" s="243">
        <f t="shared" si="48"/>
        <v>1820</v>
      </c>
      <c r="H81" s="243"/>
      <c r="I81" s="243"/>
      <c r="J81" s="243"/>
      <c r="K81" s="243"/>
      <c r="L81" s="243"/>
      <c r="M81" s="243"/>
      <c r="N81" s="243"/>
      <c r="O81" s="243"/>
      <c r="P81" s="244"/>
      <c r="Q81" s="243"/>
      <c r="R81" s="243"/>
      <c r="S81" s="243"/>
    </row>
    <row r="82" ht="15.75" customHeight="1">
      <c r="A82" s="245" t="s">
        <v>85</v>
      </c>
      <c r="B82" s="243" t="s">
        <v>142</v>
      </c>
      <c r="C82" s="243"/>
      <c r="D82" s="243">
        <f t="shared" si="42"/>
        <v>0</v>
      </c>
      <c r="E82" s="243" t="s">
        <v>142</v>
      </c>
      <c r="F82" s="243"/>
      <c r="G82" s="243">
        <f t="shared" si="48"/>
        <v>1820</v>
      </c>
      <c r="H82" s="243" t="s">
        <v>142</v>
      </c>
      <c r="I82" s="243"/>
      <c r="J82" s="243">
        <f t="shared" ref="J82:J91" si="49">($P$42+$S$42)/18</f>
        <v>0</v>
      </c>
      <c r="K82" s="243" t="s">
        <v>142</v>
      </c>
      <c r="L82" s="243"/>
      <c r="M82" s="243">
        <f t="shared" ref="M82:M91" si="50">$Y$42/18</f>
        <v>0</v>
      </c>
      <c r="N82" s="243" t="s">
        <v>142</v>
      </c>
      <c r="O82" s="243"/>
      <c r="P82" s="244">
        <f t="shared" ref="P82:P92" si="51">$AE$42/19</f>
        <v>0</v>
      </c>
      <c r="Q82" s="243" t="s">
        <v>142</v>
      </c>
      <c r="R82" s="243"/>
      <c r="S82" s="243">
        <f t="shared" ref="S82:S83" si="52">$AK$42/18</f>
        <v>0</v>
      </c>
    </row>
    <row r="83" ht="15.75" customHeight="1">
      <c r="A83" s="246" t="s">
        <v>138</v>
      </c>
      <c r="B83" s="243" t="s">
        <v>142</v>
      </c>
      <c r="C83" s="243"/>
      <c r="D83" s="243">
        <f t="shared" si="42"/>
        <v>0</v>
      </c>
      <c r="E83" s="243" t="s">
        <v>142</v>
      </c>
      <c r="F83" s="243"/>
      <c r="G83" s="243">
        <f t="shared" si="48"/>
        <v>1820</v>
      </c>
      <c r="H83" s="243" t="s">
        <v>142</v>
      </c>
      <c r="I83" s="243"/>
      <c r="J83" s="243">
        <f t="shared" si="49"/>
        <v>0</v>
      </c>
      <c r="K83" s="243" t="s">
        <v>142</v>
      </c>
      <c r="L83" s="243"/>
      <c r="M83" s="243">
        <f t="shared" si="50"/>
        <v>0</v>
      </c>
      <c r="N83" s="243" t="s">
        <v>142</v>
      </c>
      <c r="O83" s="243"/>
      <c r="P83" s="244">
        <f t="shared" si="51"/>
        <v>0</v>
      </c>
      <c r="Q83" s="243" t="s">
        <v>142</v>
      </c>
      <c r="R83" s="243"/>
      <c r="S83" s="243">
        <f t="shared" si="52"/>
        <v>0</v>
      </c>
    </row>
    <row r="84" ht="15.75" customHeight="1">
      <c r="A84" s="246" t="s">
        <v>87</v>
      </c>
      <c r="B84" s="243" t="s">
        <v>142</v>
      </c>
      <c r="C84" s="243"/>
      <c r="D84" s="243">
        <f t="shared" si="42"/>
        <v>0</v>
      </c>
      <c r="E84" s="243" t="s">
        <v>142</v>
      </c>
      <c r="F84" s="243"/>
      <c r="G84" s="243">
        <f t="shared" si="48"/>
        <v>1820</v>
      </c>
      <c r="H84" s="243" t="s">
        <v>142</v>
      </c>
      <c r="I84" s="243"/>
      <c r="J84" s="243">
        <f t="shared" si="49"/>
        <v>0</v>
      </c>
      <c r="K84" s="243" t="s">
        <v>142</v>
      </c>
      <c r="L84" s="243"/>
      <c r="M84" s="243">
        <f t="shared" si="50"/>
        <v>0</v>
      </c>
      <c r="N84" s="243" t="s">
        <v>142</v>
      </c>
      <c r="O84" s="243"/>
      <c r="P84" s="244">
        <f t="shared" si="51"/>
        <v>0</v>
      </c>
      <c r="Q84" s="243" t="s">
        <v>142</v>
      </c>
      <c r="R84" s="243"/>
      <c r="S84" s="244">
        <v>0.0</v>
      </c>
    </row>
    <row r="85" ht="15.75" customHeight="1">
      <c r="A85" s="246" t="s">
        <v>88</v>
      </c>
      <c r="B85" s="243" t="s">
        <v>142</v>
      </c>
      <c r="C85" s="243"/>
      <c r="D85" s="243">
        <f t="shared" si="42"/>
        <v>0</v>
      </c>
      <c r="E85" s="243" t="s">
        <v>142</v>
      </c>
      <c r="F85" s="243"/>
      <c r="G85" s="243">
        <f t="shared" si="48"/>
        <v>1820</v>
      </c>
      <c r="H85" s="243" t="s">
        <v>142</v>
      </c>
      <c r="I85" s="243"/>
      <c r="J85" s="243">
        <f t="shared" si="49"/>
        <v>0</v>
      </c>
      <c r="K85" s="243" t="s">
        <v>142</v>
      </c>
      <c r="L85" s="243"/>
      <c r="M85" s="243">
        <f t="shared" si="50"/>
        <v>0</v>
      </c>
      <c r="N85" s="243" t="s">
        <v>142</v>
      </c>
      <c r="O85" s="243"/>
      <c r="P85" s="244">
        <f t="shared" si="51"/>
        <v>0</v>
      </c>
      <c r="Q85" s="243" t="s">
        <v>142</v>
      </c>
      <c r="R85" s="243"/>
      <c r="S85" s="243">
        <f t="shared" ref="S85:S92" si="53">$AK$42/18</f>
        <v>0</v>
      </c>
    </row>
    <row r="86" ht="15.75" customHeight="1">
      <c r="A86" s="247" t="s">
        <v>89</v>
      </c>
      <c r="B86" s="243" t="s">
        <v>142</v>
      </c>
      <c r="C86" s="243"/>
      <c r="D86" s="243">
        <f t="shared" si="42"/>
        <v>0</v>
      </c>
      <c r="E86" s="243" t="s">
        <v>142</v>
      </c>
      <c r="F86" s="243"/>
      <c r="G86" s="244">
        <v>0.0</v>
      </c>
      <c r="H86" s="243" t="s">
        <v>142</v>
      </c>
      <c r="I86" s="243"/>
      <c r="J86" s="243">
        <f t="shared" si="49"/>
        <v>0</v>
      </c>
      <c r="K86" s="243" t="s">
        <v>142</v>
      </c>
      <c r="L86" s="243"/>
      <c r="M86" s="243">
        <f t="shared" si="50"/>
        <v>0</v>
      </c>
      <c r="N86" s="243" t="s">
        <v>142</v>
      </c>
      <c r="O86" s="243"/>
      <c r="P86" s="244">
        <f t="shared" si="51"/>
        <v>0</v>
      </c>
      <c r="Q86" s="243" t="s">
        <v>142</v>
      </c>
      <c r="R86" s="243"/>
      <c r="S86" s="243">
        <f t="shared" si="53"/>
        <v>0</v>
      </c>
    </row>
    <row r="87" ht="15.75" customHeight="1">
      <c r="A87" s="248" t="s">
        <v>90</v>
      </c>
      <c r="B87" s="243" t="s">
        <v>142</v>
      </c>
      <c r="C87" s="243"/>
      <c r="D87" s="243">
        <f t="shared" si="42"/>
        <v>0</v>
      </c>
      <c r="E87" s="243" t="s">
        <v>142</v>
      </c>
      <c r="F87" s="243"/>
      <c r="G87" s="243">
        <f t="shared" ref="G87:G89" si="54">$J$41/15</f>
        <v>1820</v>
      </c>
      <c r="H87" s="243" t="s">
        <v>142</v>
      </c>
      <c r="I87" s="243"/>
      <c r="J87" s="243">
        <f t="shared" si="49"/>
        <v>0</v>
      </c>
      <c r="K87" s="243" t="s">
        <v>142</v>
      </c>
      <c r="L87" s="243"/>
      <c r="M87" s="243">
        <f t="shared" si="50"/>
        <v>0</v>
      </c>
      <c r="N87" s="243" t="s">
        <v>142</v>
      </c>
      <c r="O87" s="243"/>
      <c r="P87" s="244">
        <f t="shared" si="51"/>
        <v>0</v>
      </c>
      <c r="Q87" s="243" t="s">
        <v>142</v>
      </c>
      <c r="R87" s="243"/>
      <c r="S87" s="243">
        <f t="shared" si="53"/>
        <v>0</v>
      </c>
    </row>
    <row r="88" ht="15.75" customHeight="1">
      <c r="A88" s="249" t="s">
        <v>91</v>
      </c>
      <c r="B88" s="243" t="s">
        <v>142</v>
      </c>
      <c r="C88" s="243"/>
      <c r="D88" s="243">
        <f t="shared" si="42"/>
        <v>0</v>
      </c>
      <c r="E88" s="243" t="s">
        <v>142</v>
      </c>
      <c r="F88" s="243"/>
      <c r="G88" s="243">
        <f t="shared" si="54"/>
        <v>1820</v>
      </c>
      <c r="H88" s="243" t="s">
        <v>142</v>
      </c>
      <c r="I88" s="243"/>
      <c r="J88" s="243">
        <f t="shared" si="49"/>
        <v>0</v>
      </c>
      <c r="K88" s="243" t="s">
        <v>142</v>
      </c>
      <c r="L88" s="243"/>
      <c r="M88" s="243">
        <f t="shared" si="50"/>
        <v>0</v>
      </c>
      <c r="N88" s="243" t="s">
        <v>142</v>
      </c>
      <c r="O88" s="243"/>
      <c r="P88" s="244">
        <f t="shared" si="51"/>
        <v>0</v>
      </c>
      <c r="Q88" s="243" t="s">
        <v>142</v>
      </c>
      <c r="R88" s="243"/>
      <c r="S88" s="243">
        <f t="shared" si="53"/>
        <v>0</v>
      </c>
    </row>
    <row r="89" ht="15.75" customHeight="1">
      <c r="A89" s="250" t="s">
        <v>93</v>
      </c>
      <c r="B89" s="243" t="s">
        <v>142</v>
      </c>
      <c r="C89" s="243"/>
      <c r="D89" s="243">
        <f t="shared" si="42"/>
        <v>0</v>
      </c>
      <c r="E89" s="243" t="s">
        <v>142</v>
      </c>
      <c r="F89" s="243"/>
      <c r="G89" s="243">
        <f t="shared" si="54"/>
        <v>1820</v>
      </c>
      <c r="H89" s="243" t="s">
        <v>142</v>
      </c>
      <c r="I89" s="243"/>
      <c r="J89" s="243">
        <f t="shared" si="49"/>
        <v>0</v>
      </c>
      <c r="K89" s="243" t="s">
        <v>142</v>
      </c>
      <c r="L89" s="243"/>
      <c r="M89" s="243">
        <f t="shared" si="50"/>
        <v>0</v>
      </c>
      <c r="N89" s="243" t="s">
        <v>142</v>
      </c>
      <c r="O89" s="243"/>
      <c r="P89" s="244">
        <f t="shared" si="51"/>
        <v>0</v>
      </c>
      <c r="Q89" s="243" t="s">
        <v>142</v>
      </c>
      <c r="R89" s="243"/>
      <c r="S89" s="243">
        <f t="shared" si="53"/>
        <v>0</v>
      </c>
    </row>
    <row r="90" ht="15.75" customHeight="1">
      <c r="A90" s="251" t="s">
        <v>72</v>
      </c>
      <c r="B90" s="243" t="s">
        <v>142</v>
      </c>
      <c r="C90" s="243"/>
      <c r="D90" s="243">
        <f t="shared" si="42"/>
        <v>0</v>
      </c>
      <c r="E90" s="243" t="s">
        <v>142</v>
      </c>
      <c r="F90" s="243"/>
      <c r="G90" s="244">
        <v>0.0</v>
      </c>
      <c r="H90" s="243" t="s">
        <v>142</v>
      </c>
      <c r="I90" s="243"/>
      <c r="J90" s="243">
        <f t="shared" si="49"/>
        <v>0</v>
      </c>
      <c r="K90" s="243" t="s">
        <v>142</v>
      </c>
      <c r="L90" s="243"/>
      <c r="M90" s="243">
        <f t="shared" si="50"/>
        <v>0</v>
      </c>
      <c r="N90" s="243" t="s">
        <v>142</v>
      </c>
      <c r="O90" s="243"/>
      <c r="P90" s="244">
        <f t="shared" si="51"/>
        <v>0</v>
      </c>
      <c r="Q90" s="243" t="s">
        <v>142</v>
      </c>
      <c r="R90" s="243"/>
      <c r="S90" s="243">
        <f t="shared" si="53"/>
        <v>0</v>
      </c>
    </row>
    <row r="91" ht="15.75" customHeight="1">
      <c r="A91" s="249" t="s">
        <v>92</v>
      </c>
      <c r="B91" s="243" t="s">
        <v>142</v>
      </c>
      <c r="C91" s="243"/>
      <c r="D91" s="243">
        <f t="shared" si="42"/>
        <v>0</v>
      </c>
      <c r="E91" s="243" t="s">
        <v>142</v>
      </c>
      <c r="F91" s="243"/>
      <c r="G91" s="243">
        <f>$J$41/15</f>
        <v>1820</v>
      </c>
      <c r="H91" s="243" t="s">
        <v>142</v>
      </c>
      <c r="I91" s="243"/>
      <c r="J91" s="243">
        <f t="shared" si="49"/>
        <v>0</v>
      </c>
      <c r="K91" s="243" t="s">
        <v>142</v>
      </c>
      <c r="L91" s="243"/>
      <c r="M91" s="243">
        <f t="shared" si="50"/>
        <v>0</v>
      </c>
      <c r="N91" s="243" t="s">
        <v>142</v>
      </c>
      <c r="O91" s="243"/>
      <c r="P91" s="244">
        <f t="shared" si="51"/>
        <v>0</v>
      </c>
      <c r="Q91" s="243" t="s">
        <v>142</v>
      </c>
      <c r="R91" s="243"/>
      <c r="S91" s="243">
        <f t="shared" si="53"/>
        <v>0</v>
      </c>
    </row>
    <row r="92" ht="15.75" customHeight="1">
      <c r="A92" s="252" t="s">
        <v>94</v>
      </c>
      <c r="B92" s="243"/>
      <c r="C92" s="243"/>
      <c r="D92" s="244"/>
      <c r="E92" s="243"/>
      <c r="F92" s="243"/>
      <c r="G92" s="244">
        <v>0.0</v>
      </c>
      <c r="H92" s="243"/>
      <c r="I92" s="243"/>
      <c r="J92" s="243"/>
      <c r="K92" s="243"/>
      <c r="L92" s="243"/>
      <c r="M92" s="243"/>
      <c r="N92" s="243" t="s">
        <v>142</v>
      </c>
      <c r="O92" s="243"/>
      <c r="P92" s="244">
        <f t="shared" si="51"/>
        <v>0</v>
      </c>
      <c r="Q92" s="243" t="s">
        <v>142</v>
      </c>
      <c r="R92" s="243"/>
      <c r="S92" s="243">
        <f t="shared" si="53"/>
        <v>0</v>
      </c>
    </row>
    <row r="93" ht="15.75" customHeight="1">
      <c r="A93" s="243" t="s">
        <v>113</v>
      </c>
      <c r="B93" s="243"/>
      <c r="C93" s="243"/>
      <c r="D93" s="244">
        <f>SUM(D73:D90)</f>
        <v>0</v>
      </c>
      <c r="E93" s="243"/>
      <c r="F93" s="243"/>
      <c r="G93" s="243">
        <f>SUM(G73:G92)</f>
        <v>27300</v>
      </c>
      <c r="H93" s="243"/>
      <c r="I93" s="243"/>
      <c r="J93" s="243">
        <f>SUM(J73:J91)</f>
        <v>0</v>
      </c>
      <c r="K93" s="243"/>
      <c r="L93" s="243"/>
      <c r="M93" s="243"/>
      <c r="N93" s="243"/>
      <c r="O93" s="243"/>
      <c r="P93" s="243">
        <f>SUM(P73:P87)</f>
        <v>0</v>
      </c>
      <c r="Q93" s="243"/>
      <c r="R93" s="243"/>
      <c r="S93" s="243">
        <f>SUM(S73:S92)</f>
        <v>0</v>
      </c>
    </row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59">
    <mergeCell ref="B73:C73"/>
    <mergeCell ref="E73:F73"/>
    <mergeCell ref="H73:I73"/>
    <mergeCell ref="K73:L73"/>
    <mergeCell ref="N73:O73"/>
    <mergeCell ref="Q73:R73"/>
    <mergeCell ref="A71:D71"/>
    <mergeCell ref="B72:D72"/>
    <mergeCell ref="E72:G72"/>
    <mergeCell ref="H72:J72"/>
    <mergeCell ref="K72:M72"/>
    <mergeCell ref="N72:P72"/>
    <mergeCell ref="Q72:S72"/>
    <mergeCell ref="T6:V6"/>
    <mergeCell ref="W6:Y6"/>
    <mergeCell ref="Z6:AB6"/>
    <mergeCell ref="AC6:AE6"/>
    <mergeCell ref="AF6:AH6"/>
    <mergeCell ref="AI6:AK6"/>
    <mergeCell ref="A1:C2"/>
    <mergeCell ref="B6:D6"/>
    <mergeCell ref="E6:G6"/>
    <mergeCell ref="H6:J6"/>
    <mergeCell ref="K6:M6"/>
    <mergeCell ref="N6:P6"/>
    <mergeCell ref="Q6:S6"/>
    <mergeCell ref="B40:G40"/>
    <mergeCell ref="H40:M40"/>
    <mergeCell ref="N40:S40"/>
    <mergeCell ref="T40:Y40"/>
    <mergeCell ref="Z40:AE40"/>
    <mergeCell ref="AF40:AK40"/>
    <mergeCell ref="J42:M42"/>
    <mergeCell ref="A43:D43"/>
    <mergeCell ref="B45:D45"/>
    <mergeCell ref="E45:G45"/>
    <mergeCell ref="H45:J45"/>
    <mergeCell ref="K45:M45"/>
    <mergeCell ref="N45:P45"/>
    <mergeCell ref="Q45:S45"/>
    <mergeCell ref="O46:O47"/>
    <mergeCell ref="P46:P47"/>
    <mergeCell ref="Q46:Q47"/>
    <mergeCell ref="R46:R47"/>
    <mergeCell ref="S46:S47"/>
    <mergeCell ref="H46:H47"/>
    <mergeCell ref="I46:I47"/>
    <mergeCell ref="J46:J47"/>
    <mergeCell ref="K46:K47"/>
    <mergeCell ref="L46:L47"/>
    <mergeCell ref="M46:M47"/>
    <mergeCell ref="N46:N47"/>
    <mergeCell ref="A46:A47"/>
    <mergeCell ref="B46:B47"/>
    <mergeCell ref="C46:C47"/>
    <mergeCell ref="D46:D47"/>
    <mergeCell ref="E46:E47"/>
    <mergeCell ref="F46:F47"/>
    <mergeCell ref="G46:G47"/>
  </mergeCells>
  <conditionalFormatting sqref="J36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94" t="s">
        <v>143</v>
      </c>
      <c r="B1" s="95"/>
      <c r="C1" s="95"/>
    </row>
    <row r="2">
      <c r="A2" s="96"/>
    </row>
    <row r="4">
      <c r="A4" s="253" t="s">
        <v>144</v>
      </c>
      <c r="B4" s="254" t="s">
        <v>10</v>
      </c>
      <c r="C4" s="104"/>
      <c r="D4" s="105"/>
      <c r="E4" s="254" t="s">
        <v>11</v>
      </c>
      <c r="F4" s="104"/>
      <c r="G4" s="105"/>
      <c r="H4" s="254" t="s">
        <v>12</v>
      </c>
      <c r="I4" s="104"/>
      <c r="J4" s="105"/>
      <c r="K4" s="254" t="s">
        <v>13</v>
      </c>
      <c r="L4" s="104"/>
      <c r="M4" s="105"/>
      <c r="N4" s="254" t="s">
        <v>14</v>
      </c>
      <c r="O4" s="104"/>
      <c r="P4" s="105"/>
      <c r="Q4" s="254" t="s">
        <v>15</v>
      </c>
      <c r="R4" s="104"/>
      <c r="S4" s="105"/>
    </row>
    <row r="5">
      <c r="A5" s="255"/>
      <c r="B5" s="256" t="s">
        <v>145</v>
      </c>
      <c r="C5" s="257" t="s">
        <v>146</v>
      </c>
      <c r="D5" s="258" t="s">
        <v>147</v>
      </c>
      <c r="E5" s="256" t="s">
        <v>145</v>
      </c>
      <c r="F5" s="257" t="s">
        <v>146</v>
      </c>
      <c r="G5" s="258" t="s">
        <v>147</v>
      </c>
      <c r="H5" s="256" t="s">
        <v>145</v>
      </c>
      <c r="I5" s="257" t="s">
        <v>146</v>
      </c>
      <c r="J5" s="258" t="s">
        <v>147</v>
      </c>
      <c r="K5" s="256" t="s">
        <v>145</v>
      </c>
      <c r="L5" s="257" t="s">
        <v>146</v>
      </c>
      <c r="M5" s="258" t="s">
        <v>147</v>
      </c>
      <c r="N5" s="256" t="s">
        <v>145</v>
      </c>
      <c r="O5" s="257" t="s">
        <v>146</v>
      </c>
      <c r="P5" s="258" t="s">
        <v>147</v>
      </c>
      <c r="Q5" s="256" t="s">
        <v>145</v>
      </c>
      <c r="R5" s="257" t="s">
        <v>146</v>
      </c>
      <c r="S5" s="258" t="s">
        <v>147</v>
      </c>
    </row>
    <row r="6">
      <c r="A6" s="259"/>
      <c r="B6" s="260"/>
      <c r="C6" s="261"/>
      <c r="D6" s="262"/>
      <c r="E6" s="260"/>
      <c r="F6" s="261"/>
      <c r="G6" s="262"/>
      <c r="H6" s="260"/>
      <c r="I6" s="261"/>
      <c r="J6" s="262"/>
      <c r="K6" s="260"/>
      <c r="L6" s="261"/>
      <c r="M6" s="262"/>
      <c r="N6" s="260"/>
      <c r="O6" s="261"/>
      <c r="P6" s="262"/>
      <c r="Q6" s="260"/>
      <c r="R6" s="261"/>
      <c r="S6" s="262"/>
    </row>
    <row r="7">
      <c r="A7" s="263" t="s">
        <v>148</v>
      </c>
      <c r="B7" s="264"/>
      <c r="C7" s="265"/>
      <c r="D7" s="266">
        <v>-99382.6434298899</v>
      </c>
      <c r="E7" s="267"/>
      <c r="F7" s="265"/>
      <c r="G7" s="268">
        <f>D15</f>
        <v>-43911.16049</v>
      </c>
      <c r="H7" s="267"/>
      <c r="J7" s="269">
        <v>0.0</v>
      </c>
      <c r="K7" s="267"/>
      <c r="M7" s="265" t="str">
        <f>J15</f>
        <v>#DIV/0!</v>
      </c>
      <c r="N7" s="267"/>
      <c r="P7" s="265" t="str">
        <f>M15</f>
        <v>#DIV/0!</v>
      </c>
      <c r="Q7" s="267"/>
      <c r="S7" s="265" t="str">
        <f>P15</f>
        <v>#DIV/0!</v>
      </c>
    </row>
    <row r="8">
      <c r="A8" s="270" t="s">
        <v>149</v>
      </c>
      <c r="B8" s="267">
        <f>C33</f>
        <v>110395.49</v>
      </c>
      <c r="C8" s="271"/>
      <c r="D8" s="266"/>
      <c r="E8" s="264">
        <f>E33</f>
        <v>33105.6</v>
      </c>
      <c r="F8" s="271"/>
      <c r="G8" s="266"/>
      <c r="H8" s="267">
        <f>G33</f>
        <v>0</v>
      </c>
      <c r="I8" s="271"/>
      <c r="J8" s="266"/>
      <c r="K8" s="267">
        <f>I33</f>
        <v>0</v>
      </c>
      <c r="L8" s="271"/>
      <c r="M8" s="266"/>
      <c r="N8" s="267">
        <f>K33</f>
        <v>0</v>
      </c>
      <c r="O8" s="271"/>
      <c r="P8" s="266"/>
      <c r="Q8" s="267">
        <f>M33</f>
        <v>0</v>
      </c>
      <c r="R8" s="271"/>
      <c r="S8" s="266"/>
    </row>
    <row r="9">
      <c r="A9" s="272" t="s">
        <v>150</v>
      </c>
      <c r="B9" s="273"/>
      <c r="C9" s="274"/>
      <c r="D9" s="275">
        <f>(D7+B8)/1032.5</f>
        <v>10.66619523</v>
      </c>
      <c r="E9" s="273"/>
      <c r="F9" s="274"/>
      <c r="G9" s="275">
        <f>(G7+E8)/'Lista de precios'!C4</f>
        <v>-10.18191801</v>
      </c>
      <c r="H9" s="273"/>
      <c r="I9" s="276"/>
      <c r="J9" s="274">
        <f>(J7-H8)/'Lista de precios'!E4</f>
        <v>0</v>
      </c>
      <c r="K9" s="273"/>
      <c r="L9" s="276"/>
      <c r="M9" s="274" t="str">
        <f>(M7+K8)/'Lista de precios'!G4</f>
        <v>#DIV/0!</v>
      </c>
      <c r="N9" s="273"/>
      <c r="O9" s="276"/>
      <c r="P9" s="274" t="str">
        <f>(P7+N8)/'Lista de precios'!I4</f>
        <v>#DIV/0!</v>
      </c>
      <c r="Q9" s="273"/>
      <c r="R9" s="276"/>
      <c r="S9" s="274" t="str">
        <f>(S7+Q8)/'Lista de precios'!K4</f>
        <v>#DIV/0!</v>
      </c>
    </row>
    <row r="10">
      <c r="A10" s="270" t="s">
        <v>151</v>
      </c>
      <c r="B10" s="277"/>
      <c r="C10" s="278"/>
      <c r="D10" s="279">
        <f>D9*'Lista de precios'!C4</f>
        <v>11319.49968</v>
      </c>
      <c r="E10" s="277"/>
      <c r="F10" s="278"/>
      <c r="G10" s="279">
        <f>G9*'Lista de precios'!E4</f>
        <v>-11861.93448</v>
      </c>
      <c r="H10" s="277"/>
      <c r="I10" s="278"/>
      <c r="J10" s="280">
        <f>J9*'Lista de precios'!G4</f>
        <v>0</v>
      </c>
      <c r="K10" s="277"/>
      <c r="L10" s="278"/>
      <c r="M10" s="280" t="str">
        <f>M9*'Lista de precios'!I4</f>
        <v>#DIV/0!</v>
      </c>
      <c r="N10" s="277"/>
      <c r="O10" s="278"/>
      <c r="P10" s="280" t="str">
        <f>P9*'Lista de precios'!K4</f>
        <v>#DIV/0!</v>
      </c>
      <c r="Q10" s="277"/>
      <c r="R10" s="278"/>
      <c r="S10" s="280" t="str">
        <f>S9*'Lista de precios'!M4</f>
        <v>#DIV/0!</v>
      </c>
    </row>
    <row r="11">
      <c r="A11" s="263" t="s">
        <v>152</v>
      </c>
      <c r="B11" s="267"/>
      <c r="C11" s="281">
        <f>B72</f>
        <v>42471.225</v>
      </c>
      <c r="D11" s="266"/>
      <c r="E11" s="267"/>
      <c r="F11" s="281">
        <f>H72</f>
        <v>58273.3</v>
      </c>
      <c r="G11" s="266"/>
      <c r="H11" s="267"/>
      <c r="I11" s="281">
        <f>N72</f>
        <v>0</v>
      </c>
      <c r="J11" s="266"/>
      <c r="K11" s="267"/>
      <c r="L11" s="281">
        <f>T72</f>
        <v>0</v>
      </c>
      <c r="M11" s="266"/>
      <c r="N11" s="267"/>
      <c r="O11" s="281">
        <f>Z72</f>
        <v>0</v>
      </c>
      <c r="P11" s="266"/>
      <c r="Q11" s="267"/>
      <c r="R11" s="281">
        <f>AF72</f>
        <v>0</v>
      </c>
      <c r="S11" s="266"/>
    </row>
    <row r="12">
      <c r="A12" s="282" t="s">
        <v>153</v>
      </c>
      <c r="B12" s="267"/>
      <c r="C12" s="281">
        <f>CULTIVO!D48</f>
        <v>12759.43517</v>
      </c>
      <c r="D12" s="266"/>
      <c r="E12" s="267"/>
      <c r="F12" s="281">
        <f>'Cálculo con horas de uso'!I2</f>
        <v>13066.96465</v>
      </c>
      <c r="G12" s="266"/>
      <c r="H12" s="267"/>
      <c r="I12" s="281" t="str">
        <f>CULTIVO!J48</f>
        <v>#DIV/0!</v>
      </c>
      <c r="J12" s="266"/>
      <c r="K12" s="267"/>
      <c r="L12" s="281" t="str">
        <f>CULTIVO!M48</f>
        <v>#DIV/0!</v>
      </c>
      <c r="M12" s="266"/>
      <c r="N12" s="267"/>
      <c r="O12" s="281">
        <f>CULTIVO!P48</f>
        <v>0</v>
      </c>
      <c r="P12" s="266"/>
      <c r="Q12" s="267"/>
      <c r="R12" s="281" t="str">
        <f>CULTIVO!S48</f>
        <v>#DIV/0!</v>
      </c>
      <c r="S12" s="266"/>
    </row>
    <row r="13">
      <c r="A13" s="283" t="s">
        <v>154</v>
      </c>
      <c r="B13" s="267"/>
      <c r="C13" s="284">
        <f>CULTIVO!D73</f>
        <v>0</v>
      </c>
      <c r="D13" s="285"/>
      <c r="E13" s="267"/>
      <c r="F13" s="284">
        <f>CULTIVO!G73</f>
        <v>1820</v>
      </c>
      <c r="G13" s="285"/>
      <c r="H13" s="267"/>
      <c r="I13" s="284">
        <f>CULTIVO!J73</f>
        <v>0</v>
      </c>
      <c r="J13" s="285"/>
      <c r="K13" s="267"/>
      <c r="L13" s="284">
        <f>CULTIVO!M73</f>
        <v>0</v>
      </c>
      <c r="M13" s="285"/>
      <c r="N13" s="267"/>
      <c r="O13" s="284">
        <f>CULTIVO!P73</f>
        <v>0</v>
      </c>
      <c r="P13" s="285"/>
      <c r="Q13" s="267"/>
      <c r="R13" s="284">
        <f>CULTIVO!S73</f>
        <v>0</v>
      </c>
      <c r="S13" s="285"/>
    </row>
    <row r="14">
      <c r="A14" s="286" t="s">
        <v>155</v>
      </c>
      <c r="B14" s="267"/>
      <c r="C14" s="265"/>
      <c r="D14" s="285"/>
      <c r="E14" s="267"/>
      <c r="F14" s="265"/>
      <c r="G14" s="285"/>
      <c r="H14" s="267"/>
      <c r="I14" s="265"/>
      <c r="J14" s="285"/>
      <c r="K14" s="267"/>
      <c r="L14" s="265"/>
      <c r="M14" s="285"/>
      <c r="N14" s="267"/>
      <c r="O14" s="287"/>
      <c r="P14" s="285"/>
      <c r="Q14" s="267"/>
      <c r="R14" s="287"/>
      <c r="S14" s="285"/>
    </row>
    <row r="15">
      <c r="A15" s="263" t="s">
        <v>156</v>
      </c>
      <c r="B15" s="267"/>
      <c r="C15" s="265"/>
      <c r="D15" s="285">
        <f>D10-C11-C12-C13</f>
        <v>-43911.16049</v>
      </c>
      <c r="E15" s="267"/>
      <c r="F15" s="265"/>
      <c r="G15" s="285">
        <f>G10-F11-F12-F13</f>
        <v>-85022.19913</v>
      </c>
      <c r="H15" s="267"/>
      <c r="I15" s="265"/>
      <c r="J15" s="285" t="str">
        <f>J10-I11-I12-I13</f>
        <v>#DIV/0!</v>
      </c>
      <c r="K15" s="267"/>
      <c r="L15" s="265"/>
      <c r="M15" s="285" t="str">
        <f>M10-L11-L12-L13</f>
        <v>#DIV/0!</v>
      </c>
      <c r="N15" s="267"/>
      <c r="O15" s="265"/>
      <c r="P15" s="285" t="str">
        <f>P10-O11-O12-O13-O14</f>
        <v>#DIV/0!</v>
      </c>
      <c r="Q15" s="267"/>
      <c r="R15" s="265"/>
      <c r="S15" s="285" t="str">
        <f>S10-R11-R12-R13</f>
        <v>#DIV/0!</v>
      </c>
    </row>
    <row r="16">
      <c r="A16" s="263" t="s">
        <v>157</v>
      </c>
      <c r="B16" s="288"/>
      <c r="C16" s="289"/>
      <c r="D16" s="290">
        <f>D15/'Lista de precios'!C4</f>
        <v>-41.37682967</v>
      </c>
      <c r="E16" s="288"/>
      <c r="F16" s="289"/>
      <c r="G16" s="290">
        <f>G15/'Lista de precios'!E4</f>
        <v>-72.98042844</v>
      </c>
      <c r="H16" s="288"/>
      <c r="I16" s="289"/>
      <c r="J16" s="290" t="str">
        <f>J15/'Lista de precios'!G4</f>
        <v>#DIV/0!</v>
      </c>
      <c r="K16" s="288"/>
      <c r="L16" s="289"/>
      <c r="M16" s="290" t="str">
        <f>M15/'Lista de precios'!I4</f>
        <v>#DIV/0!</v>
      </c>
      <c r="N16" s="288"/>
      <c r="O16" s="289"/>
      <c r="P16" s="290" t="str">
        <f>P15/'Lista de precios'!K4</f>
        <v>#DIV/0!</v>
      </c>
      <c r="Q16" s="288"/>
      <c r="R16" s="289"/>
      <c r="S16" s="290" t="str">
        <f>S15/'Lista de precios'!M4</f>
        <v>#DIV/0!</v>
      </c>
    </row>
    <row r="19" ht="26.25" customHeight="1">
      <c r="A19" s="291" t="s">
        <v>158</v>
      </c>
      <c r="B19" s="292"/>
      <c r="C19" s="293"/>
      <c r="D19" s="98"/>
      <c r="E19" s="98"/>
      <c r="F19" s="98"/>
    </row>
    <row r="20" ht="27.75" customHeight="1">
      <c r="A20" s="294" t="s">
        <v>159</v>
      </c>
      <c r="B20" s="294" t="s">
        <v>160</v>
      </c>
      <c r="C20" s="295" t="s">
        <v>161</v>
      </c>
      <c r="D20" s="296" t="s">
        <v>162</v>
      </c>
      <c r="E20" s="296" t="s">
        <v>163</v>
      </c>
      <c r="F20" s="296" t="s">
        <v>164</v>
      </c>
      <c r="G20" s="296" t="s">
        <v>165</v>
      </c>
      <c r="H20" s="296" t="s">
        <v>166</v>
      </c>
      <c r="I20" s="296" t="s">
        <v>167</v>
      </c>
      <c r="J20" s="296" t="s">
        <v>168</v>
      </c>
      <c r="K20" s="296" t="s">
        <v>169</v>
      </c>
      <c r="L20" s="296" t="s">
        <v>170</v>
      </c>
      <c r="M20" s="296" t="s">
        <v>171</v>
      </c>
      <c r="N20" s="296" t="s">
        <v>172</v>
      </c>
    </row>
    <row r="21">
      <c r="A21" s="151" t="s">
        <v>173</v>
      </c>
      <c r="B21" s="151" t="s">
        <v>174</v>
      </c>
      <c r="D21" s="151">
        <v>110395.49</v>
      </c>
      <c r="E21" s="148"/>
      <c r="F21" s="148"/>
      <c r="G21" s="148"/>
      <c r="H21" s="148"/>
      <c r="I21" s="148"/>
      <c r="J21" s="151"/>
      <c r="K21" s="148"/>
      <c r="L21" s="148"/>
      <c r="M21" s="148"/>
      <c r="N21" s="148"/>
    </row>
    <row r="22">
      <c r="A22" s="151" t="s">
        <v>175</v>
      </c>
      <c r="B22" s="151" t="s">
        <v>176</v>
      </c>
      <c r="C22" s="148"/>
      <c r="D22" s="148"/>
      <c r="E22" s="148"/>
      <c r="F22" s="297">
        <v>33105.6</v>
      </c>
      <c r="G22" s="148"/>
      <c r="H22" s="148"/>
      <c r="I22" s="148"/>
      <c r="J22" s="148"/>
      <c r="K22" s="148"/>
      <c r="L22" s="151"/>
      <c r="M22" s="148"/>
      <c r="N22" s="148"/>
    </row>
    <row r="23">
      <c r="A23" s="151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51"/>
      <c r="N23" s="148"/>
    </row>
    <row r="24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</row>
    <row r="25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</row>
    <row r="26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</row>
    <row r="27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</row>
    <row r="28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</row>
    <row r="29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</row>
    <row r="30">
      <c r="A30" s="148"/>
      <c r="B30" s="148"/>
      <c r="C30" s="151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</row>
    <row r="31">
      <c r="A31" s="148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</row>
    <row r="32">
      <c r="A32" s="298" t="s">
        <v>177</v>
      </c>
      <c r="B32" s="15"/>
      <c r="C32" s="299">
        <f t="shared" ref="C32:N32" si="1">SUM(C21:C31)</f>
        <v>0</v>
      </c>
      <c r="D32" s="299">
        <f t="shared" si="1"/>
        <v>110395.49</v>
      </c>
      <c r="E32" s="299">
        <f t="shared" si="1"/>
        <v>0</v>
      </c>
      <c r="F32" s="299">
        <f t="shared" si="1"/>
        <v>33105.6</v>
      </c>
      <c r="G32" s="299">
        <f t="shared" si="1"/>
        <v>0</v>
      </c>
      <c r="H32" s="299">
        <f t="shared" si="1"/>
        <v>0</v>
      </c>
      <c r="I32" s="299">
        <f t="shared" si="1"/>
        <v>0</v>
      </c>
      <c r="J32" s="299">
        <f t="shared" si="1"/>
        <v>0</v>
      </c>
      <c r="K32" s="299">
        <f t="shared" si="1"/>
        <v>0</v>
      </c>
      <c r="L32" s="299">
        <f t="shared" si="1"/>
        <v>0</v>
      </c>
      <c r="M32" s="299">
        <f t="shared" si="1"/>
        <v>0</v>
      </c>
      <c r="N32" s="299">
        <f t="shared" si="1"/>
        <v>0</v>
      </c>
    </row>
    <row r="33">
      <c r="A33" s="300" t="s">
        <v>178</v>
      </c>
      <c r="B33" s="15"/>
      <c r="C33" s="300">
        <f>C32+D32</f>
        <v>110395.49</v>
      </c>
      <c r="D33" s="15"/>
      <c r="E33" s="300">
        <f>E32+F32</f>
        <v>33105.6</v>
      </c>
      <c r="F33" s="15"/>
      <c r="G33" s="300">
        <f>G32+H32</f>
        <v>0</v>
      </c>
      <c r="H33" s="15"/>
      <c r="I33" s="300">
        <f>I32+J32</f>
        <v>0</v>
      </c>
      <c r="J33" s="15"/>
      <c r="K33" s="300">
        <f>K32+L32</f>
        <v>0</v>
      </c>
      <c r="L33" s="15"/>
      <c r="M33" s="300">
        <f>M32+N32</f>
        <v>0</v>
      </c>
      <c r="N33" s="15"/>
    </row>
    <row r="36" ht="15.75" customHeight="1"/>
    <row r="37" ht="15.75" customHeight="1"/>
    <row r="38" ht="15.75" customHeight="1"/>
    <row r="39" ht="15.75" customHeight="1">
      <c r="A39" s="97" t="s">
        <v>97</v>
      </c>
      <c r="D39" s="98"/>
    </row>
    <row r="40" ht="15.75" customHeight="1">
      <c r="A40" s="99"/>
      <c r="B40" s="301" t="s">
        <v>161</v>
      </c>
      <c r="C40" s="101"/>
      <c r="D40" s="102"/>
      <c r="E40" s="301" t="s">
        <v>162</v>
      </c>
      <c r="F40" s="101"/>
      <c r="G40" s="102"/>
      <c r="H40" s="301" t="s">
        <v>100</v>
      </c>
      <c r="I40" s="101"/>
      <c r="J40" s="102"/>
      <c r="K40" s="301" t="s">
        <v>101</v>
      </c>
      <c r="L40" s="101"/>
      <c r="M40" s="102"/>
      <c r="N40" s="301" t="s">
        <v>102</v>
      </c>
      <c r="O40" s="101"/>
      <c r="P40" s="102"/>
      <c r="Q40" s="301" t="s">
        <v>103</v>
      </c>
      <c r="R40" s="101"/>
      <c r="S40" s="102"/>
      <c r="T40" s="301" t="s">
        <v>104</v>
      </c>
      <c r="U40" s="101"/>
      <c r="V40" s="102"/>
      <c r="W40" s="301" t="s">
        <v>105</v>
      </c>
      <c r="X40" s="101"/>
      <c r="Y40" s="102"/>
      <c r="Z40" s="301" t="s">
        <v>106</v>
      </c>
      <c r="AA40" s="101"/>
      <c r="AB40" s="102"/>
      <c r="AC40" s="301" t="s">
        <v>107</v>
      </c>
      <c r="AD40" s="101"/>
      <c r="AE40" s="102"/>
      <c r="AF40" s="302" t="s">
        <v>108</v>
      </c>
      <c r="AG40" s="101"/>
      <c r="AH40" s="102"/>
      <c r="AI40" s="302" t="s">
        <v>109</v>
      </c>
      <c r="AJ40" s="101"/>
      <c r="AK40" s="102"/>
    </row>
    <row r="41" ht="15.75" customHeight="1">
      <c r="A41" s="109" t="s">
        <v>110</v>
      </c>
      <c r="B41" s="110" t="s">
        <v>111</v>
      </c>
      <c r="C41" s="111" t="s">
        <v>112</v>
      </c>
      <c r="D41" s="112" t="s">
        <v>113</v>
      </c>
      <c r="E41" s="110" t="s">
        <v>111</v>
      </c>
      <c r="F41" s="111" t="s">
        <v>112</v>
      </c>
      <c r="G41" s="112" t="s">
        <v>113</v>
      </c>
      <c r="H41" s="110" t="s">
        <v>111</v>
      </c>
      <c r="I41" s="111" t="s">
        <v>112</v>
      </c>
      <c r="J41" s="112" t="s">
        <v>113</v>
      </c>
      <c r="K41" s="110" t="s">
        <v>111</v>
      </c>
      <c r="L41" s="111" t="s">
        <v>112</v>
      </c>
      <c r="M41" s="112" t="s">
        <v>113</v>
      </c>
      <c r="N41" s="110" t="s">
        <v>111</v>
      </c>
      <c r="O41" s="111" t="s">
        <v>112</v>
      </c>
      <c r="P41" s="112" t="s">
        <v>113</v>
      </c>
      <c r="Q41" s="110" t="s">
        <v>111</v>
      </c>
      <c r="R41" s="111" t="s">
        <v>112</v>
      </c>
      <c r="S41" s="112" t="s">
        <v>113</v>
      </c>
      <c r="T41" s="110" t="s">
        <v>111</v>
      </c>
      <c r="U41" s="111" t="s">
        <v>112</v>
      </c>
      <c r="V41" s="112" t="s">
        <v>113</v>
      </c>
      <c r="W41" s="110" t="s">
        <v>111</v>
      </c>
      <c r="X41" s="111" t="s">
        <v>112</v>
      </c>
      <c r="Y41" s="112" t="s">
        <v>113</v>
      </c>
      <c r="Z41" s="110" t="s">
        <v>111</v>
      </c>
      <c r="AA41" s="111" t="s">
        <v>112</v>
      </c>
      <c r="AB41" s="112" t="s">
        <v>113</v>
      </c>
      <c r="AC41" s="110" t="s">
        <v>111</v>
      </c>
      <c r="AD41" s="111" t="s">
        <v>112</v>
      </c>
      <c r="AE41" s="112" t="s">
        <v>113</v>
      </c>
      <c r="AF41" s="303" t="s">
        <v>111</v>
      </c>
      <c r="AG41" s="304" t="s">
        <v>112</v>
      </c>
      <c r="AH41" s="305" t="s">
        <v>113</v>
      </c>
      <c r="AI41" s="303" t="s">
        <v>111</v>
      </c>
      <c r="AJ41" s="304" t="s">
        <v>112</v>
      </c>
      <c r="AK41" s="305" t="s">
        <v>113</v>
      </c>
    </row>
    <row r="42" ht="15.75" customHeight="1">
      <c r="A42" s="109"/>
      <c r="B42" s="116"/>
      <c r="C42" s="117"/>
      <c r="D42" s="118"/>
      <c r="E42" s="119"/>
      <c r="F42" s="120"/>
      <c r="G42" s="121"/>
      <c r="H42" s="116"/>
      <c r="I42" s="117"/>
      <c r="J42" s="118"/>
      <c r="K42" s="119"/>
      <c r="L42" s="120"/>
      <c r="M42" s="121"/>
      <c r="N42" s="116"/>
      <c r="O42" s="117"/>
      <c r="P42" s="118"/>
      <c r="Q42" s="119"/>
      <c r="R42" s="120"/>
      <c r="S42" s="121"/>
      <c r="T42" s="116"/>
      <c r="U42" s="117"/>
      <c r="V42" s="118"/>
      <c r="W42" s="119"/>
      <c r="X42" s="120"/>
      <c r="Y42" s="121"/>
      <c r="Z42" s="116"/>
      <c r="AA42" s="117"/>
      <c r="AB42" s="118"/>
      <c r="AC42" s="119"/>
      <c r="AD42" s="120"/>
      <c r="AE42" s="121"/>
      <c r="AF42" s="306"/>
      <c r="AG42" s="123"/>
      <c r="AH42" s="122"/>
      <c r="AI42" s="306"/>
      <c r="AJ42" s="123"/>
      <c r="AK42" s="122"/>
    </row>
    <row r="43" ht="15.75" customHeight="1">
      <c r="A43" s="125" t="s">
        <v>18</v>
      </c>
      <c r="B43" s="126"/>
      <c r="C43" s="127">
        <f>'Lista de precios'!C7</f>
        <v>1114.3125</v>
      </c>
      <c r="D43" s="128">
        <f t="shared" ref="D43:D70" si="2">B43*C43</f>
        <v>0</v>
      </c>
      <c r="E43" s="126"/>
      <c r="F43" s="127">
        <f t="shared" ref="F43:F70" si="3">C43</f>
        <v>1114.3125</v>
      </c>
      <c r="G43" s="128">
        <f t="shared" ref="G43:G70" si="4">F43*E43</f>
        <v>0</v>
      </c>
      <c r="H43" s="126"/>
      <c r="I43" s="127">
        <f>'Lista de precios'!E7</f>
        <v>1223.25</v>
      </c>
      <c r="J43" s="128">
        <f t="shared" ref="J43:J70" si="5">H43*I43</f>
        <v>0</v>
      </c>
      <c r="K43" s="126"/>
      <c r="L43" s="127">
        <f t="shared" ref="L43:L70" si="6">I43</f>
        <v>1223.25</v>
      </c>
      <c r="M43" s="128">
        <f t="shared" ref="M43:M70" si="7">L43*K43</f>
        <v>0</v>
      </c>
      <c r="N43" s="126"/>
      <c r="O43" s="127">
        <f>'Lista de precios'!G7</f>
        <v>0</v>
      </c>
      <c r="P43" s="128">
        <f t="shared" ref="P43:P66" si="8">N43*O43</f>
        <v>0</v>
      </c>
      <c r="Q43" s="126"/>
      <c r="R43" s="127">
        <f t="shared" ref="R43:R66" si="9">O43</f>
        <v>0</v>
      </c>
      <c r="S43" s="128">
        <f t="shared" ref="S43:S66" si="10">R43*Q43</f>
        <v>0</v>
      </c>
      <c r="T43" s="126"/>
      <c r="U43" s="127">
        <f>'Lista de precios'!I7</f>
        <v>0</v>
      </c>
      <c r="V43" s="128">
        <f t="shared" ref="V43:V66" si="11">T43*U43</f>
        <v>0</v>
      </c>
      <c r="W43" s="126"/>
      <c r="X43" s="127">
        <f t="shared" ref="X43:X66" si="12">U43</f>
        <v>0</v>
      </c>
      <c r="Y43" s="128">
        <f t="shared" ref="Y43:Y66" si="13">X43*W43</f>
        <v>0</v>
      </c>
      <c r="Z43" s="126"/>
      <c r="AA43" s="127">
        <f>'Lista de precios'!K7</f>
        <v>0</v>
      </c>
      <c r="AB43" s="128">
        <f t="shared" ref="AB43:AB66" si="14">Z43*AA43</f>
        <v>0</v>
      </c>
      <c r="AC43" s="129"/>
      <c r="AD43" s="127">
        <f t="shared" ref="AD43:AD66" si="15">AA43</f>
        <v>0</v>
      </c>
      <c r="AE43" s="128">
        <f t="shared" ref="AE43:AE66" si="16">AD43*AC43</f>
        <v>0</v>
      </c>
      <c r="AF43" s="307"/>
      <c r="AG43" s="308">
        <f>'Lista de precios'!M7</f>
        <v>0</v>
      </c>
      <c r="AH43" s="309">
        <f t="shared" ref="AH43:AH66" si="17">AF43*AG43</f>
        <v>0</v>
      </c>
      <c r="AI43" s="310"/>
      <c r="AJ43" s="308">
        <f t="shared" ref="AJ43:AJ66" si="18">AG43</f>
        <v>0</v>
      </c>
      <c r="AK43" s="309">
        <f t="shared" ref="AK43:AK66" si="19">AJ43*AI43</f>
        <v>0</v>
      </c>
    </row>
    <row r="44" ht="15.75" customHeight="1">
      <c r="A44" s="125" t="s">
        <v>19</v>
      </c>
      <c r="B44" s="126"/>
      <c r="C44" s="127">
        <f>'Lista de precios'!C8</f>
        <v>1231.05</v>
      </c>
      <c r="D44" s="128">
        <f t="shared" si="2"/>
        <v>0</v>
      </c>
      <c r="E44" s="129">
        <v>11.0</v>
      </c>
      <c r="F44" s="127">
        <f t="shared" si="3"/>
        <v>1231.05</v>
      </c>
      <c r="G44" s="128">
        <f t="shared" si="4"/>
        <v>13541.55</v>
      </c>
      <c r="H44" s="129">
        <v>16.0</v>
      </c>
      <c r="I44" s="127">
        <f>'Lista de precios'!E8</f>
        <v>1351.4</v>
      </c>
      <c r="J44" s="128">
        <f t="shared" si="5"/>
        <v>21622.4</v>
      </c>
      <c r="K44" s="129">
        <v>3.0</v>
      </c>
      <c r="L44" s="127">
        <f t="shared" si="6"/>
        <v>1351.4</v>
      </c>
      <c r="M44" s="128">
        <f t="shared" si="7"/>
        <v>4054.2</v>
      </c>
      <c r="N44" s="126"/>
      <c r="O44" s="127">
        <f>'Lista de precios'!G8</f>
        <v>0</v>
      </c>
      <c r="P44" s="128">
        <f t="shared" si="8"/>
        <v>0</v>
      </c>
      <c r="Q44" s="129"/>
      <c r="R44" s="127">
        <f t="shared" si="9"/>
        <v>0</v>
      </c>
      <c r="S44" s="128">
        <f t="shared" si="10"/>
        <v>0</v>
      </c>
      <c r="T44" s="129"/>
      <c r="U44" s="127">
        <f>'Lista de precios'!I8</f>
        <v>0</v>
      </c>
      <c r="V44" s="128">
        <f t="shared" si="11"/>
        <v>0</v>
      </c>
      <c r="W44" s="129"/>
      <c r="X44" s="127">
        <f t="shared" si="12"/>
        <v>0</v>
      </c>
      <c r="Y44" s="128">
        <f t="shared" si="13"/>
        <v>0</v>
      </c>
      <c r="Z44" s="129"/>
      <c r="AA44" s="127">
        <f>'Lista de precios'!K8</f>
        <v>0</v>
      </c>
      <c r="AB44" s="128">
        <f t="shared" si="14"/>
        <v>0</v>
      </c>
      <c r="AC44" s="129"/>
      <c r="AD44" s="127">
        <f t="shared" si="15"/>
        <v>0</v>
      </c>
      <c r="AE44" s="128">
        <f t="shared" si="16"/>
        <v>0</v>
      </c>
      <c r="AF44" s="311"/>
      <c r="AG44" s="308">
        <f>'Lista de precios'!M8</f>
        <v>0</v>
      </c>
      <c r="AH44" s="309">
        <f t="shared" si="17"/>
        <v>0</v>
      </c>
      <c r="AI44" s="307"/>
      <c r="AJ44" s="308">
        <f t="shared" si="18"/>
        <v>0</v>
      </c>
      <c r="AK44" s="309">
        <f t="shared" si="19"/>
        <v>0</v>
      </c>
    </row>
    <row r="45" ht="15.75" customHeight="1">
      <c r="A45" s="125" t="s">
        <v>20</v>
      </c>
      <c r="B45" s="126"/>
      <c r="C45" s="127">
        <f>'Lista de precios'!C9</f>
        <v>1273.5</v>
      </c>
      <c r="D45" s="128">
        <f t="shared" si="2"/>
        <v>0</v>
      </c>
      <c r="E45" s="129">
        <v>2.0</v>
      </c>
      <c r="F45" s="127">
        <f t="shared" si="3"/>
        <v>1273.5</v>
      </c>
      <c r="G45" s="128">
        <f t="shared" si="4"/>
        <v>2547</v>
      </c>
      <c r="H45" s="129">
        <v>5.0</v>
      </c>
      <c r="I45" s="127">
        <f>'Lista de precios'!E9</f>
        <v>1398</v>
      </c>
      <c r="J45" s="128">
        <f t="shared" si="5"/>
        <v>6990</v>
      </c>
      <c r="K45" s="129">
        <v>1.0</v>
      </c>
      <c r="L45" s="127">
        <f t="shared" si="6"/>
        <v>1398</v>
      </c>
      <c r="M45" s="128">
        <f t="shared" si="7"/>
        <v>1398</v>
      </c>
      <c r="N45" s="126"/>
      <c r="O45" s="127">
        <f>'Lista de precios'!G9</f>
        <v>0</v>
      </c>
      <c r="P45" s="128">
        <f t="shared" si="8"/>
        <v>0</v>
      </c>
      <c r="Q45" s="126"/>
      <c r="R45" s="127">
        <f t="shared" si="9"/>
        <v>0</v>
      </c>
      <c r="S45" s="128">
        <f t="shared" si="10"/>
        <v>0</v>
      </c>
      <c r="T45" s="126"/>
      <c r="U45" s="127">
        <f>'Lista de precios'!I9</f>
        <v>0</v>
      </c>
      <c r="V45" s="128">
        <f t="shared" si="11"/>
        <v>0</v>
      </c>
      <c r="W45" s="126"/>
      <c r="X45" s="127">
        <f t="shared" si="12"/>
        <v>0</v>
      </c>
      <c r="Y45" s="128">
        <f t="shared" si="13"/>
        <v>0</v>
      </c>
      <c r="Z45" s="126"/>
      <c r="AA45" s="127">
        <f>'Lista de precios'!K9</f>
        <v>0</v>
      </c>
      <c r="AB45" s="128">
        <f t="shared" si="14"/>
        <v>0</v>
      </c>
      <c r="AC45" s="126"/>
      <c r="AD45" s="127">
        <f t="shared" si="15"/>
        <v>0</v>
      </c>
      <c r="AE45" s="128">
        <f t="shared" si="16"/>
        <v>0</v>
      </c>
      <c r="AF45" s="312"/>
      <c r="AG45" s="308">
        <f>'Lista de precios'!M9</f>
        <v>0</v>
      </c>
      <c r="AH45" s="309">
        <f t="shared" si="17"/>
        <v>0</v>
      </c>
      <c r="AI45" s="307"/>
      <c r="AJ45" s="308">
        <f t="shared" si="18"/>
        <v>0</v>
      </c>
      <c r="AK45" s="309">
        <f t="shared" si="19"/>
        <v>0</v>
      </c>
    </row>
    <row r="46" ht="15.75" customHeight="1">
      <c r="A46" s="125" t="s">
        <v>21</v>
      </c>
      <c r="B46" s="126"/>
      <c r="C46" s="127">
        <f>'Lista de precios'!C10</f>
        <v>4775.625</v>
      </c>
      <c r="D46" s="128">
        <f t="shared" si="2"/>
        <v>0</v>
      </c>
      <c r="E46" s="126"/>
      <c r="F46" s="127">
        <f t="shared" si="3"/>
        <v>4775.625</v>
      </c>
      <c r="G46" s="128">
        <f t="shared" si="4"/>
        <v>0</v>
      </c>
      <c r="H46" s="126"/>
      <c r="I46" s="127">
        <f>'Lista de precios'!E10</f>
        <v>5242.5</v>
      </c>
      <c r="J46" s="128">
        <f t="shared" si="5"/>
        <v>0</v>
      </c>
      <c r="K46" s="126"/>
      <c r="L46" s="127">
        <f t="shared" si="6"/>
        <v>5242.5</v>
      </c>
      <c r="M46" s="128">
        <f t="shared" si="7"/>
        <v>0</v>
      </c>
      <c r="N46" s="126"/>
      <c r="O46" s="127">
        <f>'Lista de precios'!G10</f>
        <v>0</v>
      </c>
      <c r="P46" s="128">
        <f t="shared" si="8"/>
        <v>0</v>
      </c>
      <c r="Q46" s="126"/>
      <c r="R46" s="127">
        <f t="shared" si="9"/>
        <v>0</v>
      </c>
      <c r="S46" s="128">
        <f t="shared" si="10"/>
        <v>0</v>
      </c>
      <c r="T46" s="129"/>
      <c r="U46" s="127">
        <f>'Lista de precios'!I10</f>
        <v>0</v>
      </c>
      <c r="V46" s="128">
        <f t="shared" si="11"/>
        <v>0</v>
      </c>
      <c r="W46" s="126"/>
      <c r="X46" s="127">
        <f t="shared" si="12"/>
        <v>0</v>
      </c>
      <c r="Y46" s="128">
        <f t="shared" si="13"/>
        <v>0</v>
      </c>
      <c r="Z46" s="129"/>
      <c r="AA46" s="127">
        <f>'Lista de precios'!K10</f>
        <v>0</v>
      </c>
      <c r="AB46" s="128">
        <f t="shared" si="14"/>
        <v>0</v>
      </c>
      <c r="AC46" s="129"/>
      <c r="AD46" s="127">
        <f t="shared" si="15"/>
        <v>0</v>
      </c>
      <c r="AE46" s="128">
        <f t="shared" si="16"/>
        <v>0</v>
      </c>
      <c r="AF46" s="307"/>
      <c r="AG46" s="308">
        <f>'Lista de precios'!M10</f>
        <v>0</v>
      </c>
      <c r="AH46" s="309">
        <f t="shared" si="17"/>
        <v>0</v>
      </c>
      <c r="AI46" s="310"/>
      <c r="AJ46" s="308">
        <f t="shared" si="18"/>
        <v>0</v>
      </c>
      <c r="AK46" s="309">
        <f t="shared" si="19"/>
        <v>0</v>
      </c>
    </row>
    <row r="47" ht="15.75" customHeight="1">
      <c r="A47" s="125" t="s">
        <v>22</v>
      </c>
      <c r="B47" s="126"/>
      <c r="C47" s="127">
        <f>'Lista de precios'!C11</f>
        <v>4775.625</v>
      </c>
      <c r="D47" s="137">
        <f t="shared" si="2"/>
        <v>0</v>
      </c>
      <c r="E47" s="139"/>
      <c r="F47" s="127">
        <f t="shared" si="3"/>
        <v>4775.625</v>
      </c>
      <c r="G47" s="128">
        <f t="shared" si="4"/>
        <v>0</v>
      </c>
      <c r="H47" s="126"/>
      <c r="I47" s="127">
        <f>'Lista de precios'!E11</f>
        <v>5242.5</v>
      </c>
      <c r="J47" s="137">
        <f t="shared" si="5"/>
        <v>0</v>
      </c>
      <c r="K47" s="139"/>
      <c r="L47" s="127">
        <f t="shared" si="6"/>
        <v>5242.5</v>
      </c>
      <c r="M47" s="128">
        <f t="shared" si="7"/>
        <v>0</v>
      </c>
      <c r="N47" s="126"/>
      <c r="O47" s="127">
        <f>'Lista de precios'!G11</f>
        <v>0</v>
      </c>
      <c r="P47" s="137">
        <f t="shared" si="8"/>
        <v>0</v>
      </c>
      <c r="Q47" s="139"/>
      <c r="R47" s="127">
        <f t="shared" si="9"/>
        <v>0</v>
      </c>
      <c r="S47" s="128">
        <f t="shared" si="10"/>
        <v>0</v>
      </c>
      <c r="T47" s="126"/>
      <c r="U47" s="127">
        <f>'Lista de precios'!I11</f>
        <v>0</v>
      </c>
      <c r="V47" s="137">
        <f t="shared" si="11"/>
        <v>0</v>
      </c>
      <c r="W47" s="138"/>
      <c r="X47" s="127">
        <f t="shared" si="12"/>
        <v>0</v>
      </c>
      <c r="Y47" s="128">
        <f t="shared" si="13"/>
        <v>0</v>
      </c>
      <c r="Z47" s="129"/>
      <c r="AA47" s="127">
        <f>'Lista de precios'!K11</f>
        <v>0</v>
      </c>
      <c r="AB47" s="137">
        <f t="shared" si="14"/>
        <v>0</v>
      </c>
      <c r="AC47" s="138"/>
      <c r="AD47" s="127">
        <f t="shared" si="15"/>
        <v>0</v>
      </c>
      <c r="AE47" s="128">
        <f t="shared" si="16"/>
        <v>0</v>
      </c>
      <c r="AF47" s="311"/>
      <c r="AG47" s="308">
        <f>'Lista de precios'!M11</f>
        <v>0</v>
      </c>
      <c r="AH47" s="313">
        <f t="shared" si="17"/>
        <v>0</v>
      </c>
      <c r="AI47" s="314"/>
      <c r="AJ47" s="308">
        <f t="shared" si="18"/>
        <v>0</v>
      </c>
      <c r="AK47" s="309">
        <f t="shared" si="19"/>
        <v>0</v>
      </c>
    </row>
    <row r="48" ht="15.75" customHeight="1">
      <c r="A48" s="125" t="s">
        <v>23</v>
      </c>
      <c r="B48" s="126"/>
      <c r="C48" s="127">
        <f>'Lista de precios'!C12</f>
        <v>4987.875</v>
      </c>
      <c r="D48" s="137">
        <f t="shared" si="2"/>
        <v>0</v>
      </c>
      <c r="E48" s="139"/>
      <c r="F48" s="127">
        <f t="shared" si="3"/>
        <v>4987.875</v>
      </c>
      <c r="G48" s="128">
        <f t="shared" si="4"/>
        <v>0</v>
      </c>
      <c r="H48" s="126"/>
      <c r="I48" s="127">
        <f>'Lista de precios'!E12</f>
        <v>5475.5</v>
      </c>
      <c r="J48" s="137">
        <f t="shared" si="5"/>
        <v>0</v>
      </c>
      <c r="K48" s="139"/>
      <c r="L48" s="127">
        <f t="shared" si="6"/>
        <v>5475.5</v>
      </c>
      <c r="M48" s="128">
        <f t="shared" si="7"/>
        <v>0</v>
      </c>
      <c r="N48" s="126"/>
      <c r="O48" s="127">
        <f>'Lista de precios'!G12</f>
        <v>0</v>
      </c>
      <c r="P48" s="137">
        <f t="shared" si="8"/>
        <v>0</v>
      </c>
      <c r="Q48" s="139"/>
      <c r="R48" s="127">
        <f t="shared" si="9"/>
        <v>0</v>
      </c>
      <c r="S48" s="128">
        <f t="shared" si="10"/>
        <v>0</v>
      </c>
      <c r="T48" s="126"/>
      <c r="U48" s="127">
        <f>'Lista de precios'!I12</f>
        <v>0</v>
      </c>
      <c r="V48" s="137">
        <f t="shared" si="11"/>
        <v>0</v>
      </c>
      <c r="W48" s="139"/>
      <c r="X48" s="127">
        <f t="shared" si="12"/>
        <v>0</v>
      </c>
      <c r="Y48" s="128">
        <f t="shared" si="13"/>
        <v>0</v>
      </c>
      <c r="Z48" s="126"/>
      <c r="AA48" s="127">
        <f>'Lista de precios'!K12</f>
        <v>0</v>
      </c>
      <c r="AB48" s="137">
        <f t="shared" si="14"/>
        <v>0</v>
      </c>
      <c r="AC48" s="138"/>
      <c r="AD48" s="127">
        <f t="shared" si="15"/>
        <v>0</v>
      </c>
      <c r="AE48" s="128">
        <f t="shared" si="16"/>
        <v>0</v>
      </c>
      <c r="AF48" s="307"/>
      <c r="AG48" s="308">
        <f>'Lista de precios'!M12</f>
        <v>0</v>
      </c>
      <c r="AH48" s="313">
        <f t="shared" si="17"/>
        <v>0</v>
      </c>
      <c r="AI48" s="314"/>
      <c r="AJ48" s="308">
        <f t="shared" si="18"/>
        <v>0</v>
      </c>
      <c r="AK48" s="309">
        <f t="shared" si="19"/>
        <v>0</v>
      </c>
    </row>
    <row r="49" ht="15.75" customHeight="1">
      <c r="A49" s="125" t="s">
        <v>24</v>
      </c>
      <c r="B49" s="126"/>
      <c r="C49" s="127">
        <f>'Lista de precios'!C13</f>
        <v>477.5625</v>
      </c>
      <c r="D49" s="137">
        <f t="shared" si="2"/>
        <v>0</v>
      </c>
      <c r="E49" s="138">
        <v>1.0</v>
      </c>
      <c r="F49" s="127">
        <f t="shared" si="3"/>
        <v>477.5625</v>
      </c>
      <c r="G49" s="128">
        <f t="shared" si="4"/>
        <v>477.5625</v>
      </c>
      <c r="H49" s="126"/>
      <c r="I49" s="127">
        <f>'Lista de precios'!E13</f>
        <v>524.25</v>
      </c>
      <c r="J49" s="137">
        <f t="shared" si="5"/>
        <v>0</v>
      </c>
      <c r="K49" s="139"/>
      <c r="L49" s="127">
        <f t="shared" si="6"/>
        <v>524.25</v>
      </c>
      <c r="M49" s="128">
        <f t="shared" si="7"/>
        <v>0</v>
      </c>
      <c r="N49" s="126"/>
      <c r="O49" s="127">
        <f>'Lista de precios'!G13</f>
        <v>0</v>
      </c>
      <c r="P49" s="137">
        <f t="shared" si="8"/>
        <v>0</v>
      </c>
      <c r="Q49" s="139"/>
      <c r="R49" s="127">
        <f t="shared" si="9"/>
        <v>0</v>
      </c>
      <c r="S49" s="128">
        <f t="shared" si="10"/>
        <v>0</v>
      </c>
      <c r="T49" s="126"/>
      <c r="U49" s="127">
        <f>'Lista de precios'!I13</f>
        <v>0</v>
      </c>
      <c r="V49" s="137">
        <f t="shared" si="11"/>
        <v>0</v>
      </c>
      <c r="W49" s="139"/>
      <c r="X49" s="127">
        <f t="shared" si="12"/>
        <v>0</v>
      </c>
      <c r="Y49" s="128">
        <f t="shared" si="13"/>
        <v>0</v>
      </c>
      <c r="Z49" s="126"/>
      <c r="AA49" s="127">
        <f>'Lista de precios'!K13</f>
        <v>0</v>
      </c>
      <c r="AB49" s="137">
        <f t="shared" si="14"/>
        <v>0</v>
      </c>
      <c r="AC49" s="139"/>
      <c r="AD49" s="127">
        <f t="shared" si="15"/>
        <v>0</v>
      </c>
      <c r="AE49" s="128">
        <f t="shared" si="16"/>
        <v>0</v>
      </c>
      <c r="AF49" s="307"/>
      <c r="AG49" s="308">
        <f>'Lista de precios'!M13</f>
        <v>0</v>
      </c>
      <c r="AH49" s="313">
        <f t="shared" si="17"/>
        <v>0</v>
      </c>
      <c r="AI49" s="172"/>
      <c r="AJ49" s="308">
        <f t="shared" si="18"/>
        <v>0</v>
      </c>
      <c r="AK49" s="309">
        <f t="shared" si="19"/>
        <v>0</v>
      </c>
    </row>
    <row r="50" ht="15.75" customHeight="1">
      <c r="A50" s="125" t="s">
        <v>25</v>
      </c>
      <c r="B50" s="126"/>
      <c r="C50" s="127">
        <f>'Lista de precios'!C14</f>
        <v>742.875</v>
      </c>
      <c r="D50" s="137">
        <f t="shared" si="2"/>
        <v>0</v>
      </c>
      <c r="E50" s="138"/>
      <c r="F50" s="127">
        <f t="shared" si="3"/>
        <v>742.875</v>
      </c>
      <c r="G50" s="128">
        <f t="shared" si="4"/>
        <v>0</v>
      </c>
      <c r="H50" s="126"/>
      <c r="I50" s="127">
        <f>'Lista de precios'!E14</f>
        <v>815.5</v>
      </c>
      <c r="J50" s="137">
        <f t="shared" si="5"/>
        <v>0</v>
      </c>
      <c r="K50" s="139"/>
      <c r="L50" s="127">
        <f t="shared" si="6"/>
        <v>815.5</v>
      </c>
      <c r="M50" s="128">
        <f t="shared" si="7"/>
        <v>0</v>
      </c>
      <c r="N50" s="126"/>
      <c r="O50" s="127">
        <f>'Lista de precios'!G14</f>
        <v>0</v>
      </c>
      <c r="P50" s="137">
        <f t="shared" si="8"/>
        <v>0</v>
      </c>
      <c r="Q50" s="139"/>
      <c r="R50" s="127">
        <f t="shared" si="9"/>
        <v>0</v>
      </c>
      <c r="S50" s="128">
        <f t="shared" si="10"/>
        <v>0</v>
      </c>
      <c r="T50" s="126"/>
      <c r="U50" s="127">
        <f>'Lista de precios'!I14</f>
        <v>0</v>
      </c>
      <c r="V50" s="137">
        <f t="shared" si="11"/>
        <v>0</v>
      </c>
      <c r="W50" s="139"/>
      <c r="X50" s="127">
        <f t="shared" si="12"/>
        <v>0</v>
      </c>
      <c r="Y50" s="128">
        <f t="shared" si="13"/>
        <v>0</v>
      </c>
      <c r="Z50" s="126"/>
      <c r="AA50" s="127">
        <f>'Lista de precios'!K14</f>
        <v>0</v>
      </c>
      <c r="AB50" s="137">
        <f t="shared" si="14"/>
        <v>0</v>
      </c>
      <c r="AC50" s="139"/>
      <c r="AD50" s="127">
        <f t="shared" si="15"/>
        <v>0</v>
      </c>
      <c r="AE50" s="128">
        <f t="shared" si="16"/>
        <v>0</v>
      </c>
      <c r="AF50" s="307"/>
      <c r="AG50" s="308">
        <f>'Lista de precios'!M14</f>
        <v>0</v>
      </c>
      <c r="AH50" s="313">
        <f t="shared" si="17"/>
        <v>0</v>
      </c>
      <c r="AI50" s="172"/>
      <c r="AJ50" s="308">
        <f t="shared" si="18"/>
        <v>0</v>
      </c>
      <c r="AK50" s="309">
        <f t="shared" si="19"/>
        <v>0</v>
      </c>
    </row>
    <row r="51" ht="15.75" customHeight="1">
      <c r="A51" s="125" t="s">
        <v>26</v>
      </c>
      <c r="B51" s="126"/>
      <c r="C51" s="127">
        <f>'Lista de precios'!C15</f>
        <v>2207.4</v>
      </c>
      <c r="D51" s="137">
        <f t="shared" si="2"/>
        <v>0</v>
      </c>
      <c r="E51" s="139"/>
      <c r="F51" s="127">
        <f t="shared" si="3"/>
        <v>2207.4</v>
      </c>
      <c r="G51" s="128">
        <f t="shared" si="4"/>
        <v>0</v>
      </c>
      <c r="H51" s="126"/>
      <c r="I51" s="127">
        <f>'Lista de precios'!E15</f>
        <v>2423.2</v>
      </c>
      <c r="J51" s="137">
        <f t="shared" si="5"/>
        <v>0</v>
      </c>
      <c r="K51" s="138">
        <v>1.0</v>
      </c>
      <c r="L51" s="127">
        <f t="shared" si="6"/>
        <v>2423.2</v>
      </c>
      <c r="M51" s="128">
        <f t="shared" si="7"/>
        <v>2423.2</v>
      </c>
      <c r="N51" s="126"/>
      <c r="O51" s="127">
        <f>'Lista de precios'!G15</f>
        <v>0</v>
      </c>
      <c r="P51" s="137">
        <f t="shared" si="8"/>
        <v>0</v>
      </c>
      <c r="Q51" s="139"/>
      <c r="R51" s="127">
        <f t="shared" si="9"/>
        <v>0</v>
      </c>
      <c r="S51" s="128">
        <f t="shared" si="10"/>
        <v>0</v>
      </c>
      <c r="T51" s="126"/>
      <c r="U51" s="127">
        <f>'Lista de precios'!I15</f>
        <v>0</v>
      </c>
      <c r="V51" s="137">
        <f t="shared" si="11"/>
        <v>0</v>
      </c>
      <c r="W51" s="139"/>
      <c r="X51" s="127">
        <f t="shared" si="12"/>
        <v>0</v>
      </c>
      <c r="Y51" s="128">
        <f t="shared" si="13"/>
        <v>0</v>
      </c>
      <c r="Z51" s="126"/>
      <c r="AA51" s="127">
        <f>'Lista de precios'!K15</f>
        <v>0</v>
      </c>
      <c r="AB51" s="137">
        <f t="shared" si="14"/>
        <v>0</v>
      </c>
      <c r="AC51" s="139"/>
      <c r="AD51" s="127">
        <f t="shared" si="15"/>
        <v>0</v>
      </c>
      <c r="AE51" s="128">
        <f t="shared" si="16"/>
        <v>0</v>
      </c>
      <c r="AF51" s="307"/>
      <c r="AG51" s="308">
        <f>'Lista de precios'!M15</f>
        <v>0</v>
      </c>
      <c r="AH51" s="313">
        <f t="shared" si="17"/>
        <v>0</v>
      </c>
      <c r="AI51" s="172"/>
      <c r="AJ51" s="308">
        <f t="shared" si="18"/>
        <v>0</v>
      </c>
      <c r="AK51" s="309">
        <f t="shared" si="19"/>
        <v>0</v>
      </c>
    </row>
    <row r="52" ht="15.75" customHeight="1">
      <c r="A52" s="125" t="s">
        <v>27</v>
      </c>
      <c r="B52" s="126"/>
      <c r="C52" s="127">
        <f>'Lista de precios'!C16</f>
        <v>4733.175</v>
      </c>
      <c r="D52" s="137">
        <f t="shared" si="2"/>
        <v>0</v>
      </c>
      <c r="E52" s="139"/>
      <c r="F52" s="127">
        <f t="shared" si="3"/>
        <v>4733.175</v>
      </c>
      <c r="G52" s="128">
        <f t="shared" si="4"/>
        <v>0</v>
      </c>
      <c r="H52" s="126"/>
      <c r="I52" s="127">
        <f>'Lista de precios'!E16</f>
        <v>5195.9</v>
      </c>
      <c r="J52" s="137">
        <f t="shared" si="5"/>
        <v>0</v>
      </c>
      <c r="K52" s="139"/>
      <c r="L52" s="127">
        <f t="shared" si="6"/>
        <v>5195.9</v>
      </c>
      <c r="M52" s="128">
        <f t="shared" si="7"/>
        <v>0</v>
      </c>
      <c r="N52" s="126"/>
      <c r="O52" s="127">
        <f>'Lista de precios'!G16</f>
        <v>0</v>
      </c>
      <c r="P52" s="137">
        <f t="shared" si="8"/>
        <v>0</v>
      </c>
      <c r="Q52" s="139"/>
      <c r="R52" s="127">
        <f t="shared" si="9"/>
        <v>0</v>
      </c>
      <c r="S52" s="128">
        <f t="shared" si="10"/>
        <v>0</v>
      </c>
      <c r="T52" s="126"/>
      <c r="U52" s="127">
        <f>'Lista de precios'!I16</f>
        <v>0</v>
      </c>
      <c r="V52" s="137">
        <f t="shared" si="11"/>
        <v>0</v>
      </c>
      <c r="W52" s="139"/>
      <c r="X52" s="127">
        <f t="shared" si="12"/>
        <v>0</v>
      </c>
      <c r="Y52" s="128">
        <f t="shared" si="13"/>
        <v>0</v>
      </c>
      <c r="Z52" s="126"/>
      <c r="AA52" s="127">
        <f>'Lista de precios'!K16</f>
        <v>0</v>
      </c>
      <c r="AB52" s="137">
        <f t="shared" si="14"/>
        <v>0</v>
      </c>
      <c r="AC52" s="139"/>
      <c r="AD52" s="127">
        <f t="shared" si="15"/>
        <v>0</v>
      </c>
      <c r="AE52" s="128">
        <f t="shared" si="16"/>
        <v>0</v>
      </c>
      <c r="AF52" s="307"/>
      <c r="AG52" s="308">
        <f>'Lista de precios'!M16</f>
        <v>0</v>
      </c>
      <c r="AH52" s="313">
        <f t="shared" si="17"/>
        <v>0</v>
      </c>
      <c r="AI52" s="172"/>
      <c r="AJ52" s="308">
        <f t="shared" si="18"/>
        <v>0</v>
      </c>
      <c r="AK52" s="309">
        <f t="shared" si="19"/>
        <v>0</v>
      </c>
    </row>
    <row r="53" ht="15.75" customHeight="1">
      <c r="A53" s="125" t="s">
        <v>28</v>
      </c>
      <c r="B53" s="126"/>
      <c r="C53" s="127">
        <f>'Lista de precios'!C17</f>
        <v>742.875</v>
      </c>
      <c r="D53" s="137">
        <f t="shared" si="2"/>
        <v>0</v>
      </c>
      <c r="E53" s="139"/>
      <c r="F53" s="127">
        <f t="shared" si="3"/>
        <v>742.875</v>
      </c>
      <c r="G53" s="128">
        <f t="shared" si="4"/>
        <v>0</v>
      </c>
      <c r="H53" s="126"/>
      <c r="I53" s="127">
        <f>'Lista de precios'!E17</f>
        <v>815.5</v>
      </c>
      <c r="J53" s="137">
        <f t="shared" si="5"/>
        <v>0</v>
      </c>
      <c r="K53" s="139"/>
      <c r="L53" s="127">
        <f t="shared" si="6"/>
        <v>815.5</v>
      </c>
      <c r="M53" s="128">
        <f t="shared" si="7"/>
        <v>0</v>
      </c>
      <c r="N53" s="126"/>
      <c r="O53" s="127">
        <f>'Lista de precios'!G17</f>
        <v>0</v>
      </c>
      <c r="P53" s="137">
        <f t="shared" si="8"/>
        <v>0</v>
      </c>
      <c r="Q53" s="139"/>
      <c r="R53" s="127">
        <f t="shared" si="9"/>
        <v>0</v>
      </c>
      <c r="S53" s="128">
        <f t="shared" si="10"/>
        <v>0</v>
      </c>
      <c r="T53" s="126"/>
      <c r="U53" s="127">
        <f>'Lista de precios'!I17</f>
        <v>0</v>
      </c>
      <c r="V53" s="137">
        <f t="shared" si="11"/>
        <v>0</v>
      </c>
      <c r="W53" s="139"/>
      <c r="X53" s="127">
        <f t="shared" si="12"/>
        <v>0</v>
      </c>
      <c r="Y53" s="128">
        <f t="shared" si="13"/>
        <v>0</v>
      </c>
      <c r="Z53" s="126"/>
      <c r="AA53" s="127">
        <f>'Lista de precios'!K17</f>
        <v>0</v>
      </c>
      <c r="AB53" s="137">
        <f t="shared" si="14"/>
        <v>0</v>
      </c>
      <c r="AC53" s="139"/>
      <c r="AD53" s="127">
        <f t="shared" si="15"/>
        <v>0</v>
      </c>
      <c r="AE53" s="128">
        <f t="shared" si="16"/>
        <v>0</v>
      </c>
      <c r="AF53" s="312"/>
      <c r="AG53" s="308">
        <f>'Lista de precios'!M17</f>
        <v>0</v>
      </c>
      <c r="AH53" s="313">
        <f t="shared" si="17"/>
        <v>0</v>
      </c>
      <c r="AI53" s="172"/>
      <c r="AJ53" s="308">
        <f t="shared" si="18"/>
        <v>0</v>
      </c>
      <c r="AK53" s="309">
        <f t="shared" si="19"/>
        <v>0</v>
      </c>
    </row>
    <row r="54" ht="15.75" customHeight="1">
      <c r="A54" s="125" t="s">
        <v>29</v>
      </c>
      <c r="B54" s="126"/>
      <c r="C54" s="127">
        <f>'Lista de precios'!C18</f>
        <v>3289.875</v>
      </c>
      <c r="D54" s="137">
        <f t="shared" si="2"/>
        <v>0</v>
      </c>
      <c r="E54" s="139"/>
      <c r="F54" s="127">
        <f t="shared" si="3"/>
        <v>3289.875</v>
      </c>
      <c r="G54" s="128">
        <f t="shared" si="4"/>
        <v>0</v>
      </c>
      <c r="H54" s="126"/>
      <c r="I54" s="127">
        <f>'Lista de precios'!E18</f>
        <v>3611.5</v>
      </c>
      <c r="J54" s="137">
        <f t="shared" si="5"/>
        <v>0</v>
      </c>
      <c r="K54" s="139"/>
      <c r="L54" s="127">
        <f t="shared" si="6"/>
        <v>3611.5</v>
      </c>
      <c r="M54" s="128">
        <f t="shared" si="7"/>
        <v>0</v>
      </c>
      <c r="N54" s="126"/>
      <c r="O54" s="127">
        <f>'Lista de precios'!G18</f>
        <v>0</v>
      </c>
      <c r="P54" s="137">
        <f t="shared" si="8"/>
        <v>0</v>
      </c>
      <c r="Q54" s="139"/>
      <c r="R54" s="127">
        <f t="shared" si="9"/>
        <v>0</v>
      </c>
      <c r="S54" s="128">
        <f t="shared" si="10"/>
        <v>0</v>
      </c>
      <c r="T54" s="126"/>
      <c r="U54" s="127">
        <f>'Lista de precios'!I18</f>
        <v>0</v>
      </c>
      <c r="V54" s="137">
        <f t="shared" si="11"/>
        <v>0</v>
      </c>
      <c r="W54" s="139"/>
      <c r="X54" s="127">
        <f t="shared" si="12"/>
        <v>0</v>
      </c>
      <c r="Y54" s="128">
        <f t="shared" si="13"/>
        <v>0</v>
      </c>
      <c r="Z54" s="126"/>
      <c r="AA54" s="127">
        <f>'Lista de precios'!K18</f>
        <v>0</v>
      </c>
      <c r="AB54" s="137">
        <f t="shared" si="14"/>
        <v>0</v>
      </c>
      <c r="AC54" s="139"/>
      <c r="AD54" s="127">
        <f t="shared" si="15"/>
        <v>0</v>
      </c>
      <c r="AE54" s="128">
        <f t="shared" si="16"/>
        <v>0</v>
      </c>
      <c r="AF54" s="307"/>
      <c r="AG54" s="308">
        <f>'Lista de precios'!M18</f>
        <v>0</v>
      </c>
      <c r="AH54" s="313">
        <f t="shared" si="17"/>
        <v>0</v>
      </c>
      <c r="AI54" s="172"/>
      <c r="AJ54" s="308">
        <f t="shared" si="18"/>
        <v>0</v>
      </c>
      <c r="AK54" s="309">
        <f t="shared" si="19"/>
        <v>0</v>
      </c>
    </row>
    <row r="55" ht="15.75" customHeight="1">
      <c r="A55" s="125" t="s">
        <v>30</v>
      </c>
      <c r="B55" s="126"/>
      <c r="C55" s="127">
        <f>'Lista de precios'!C19</f>
        <v>530.625</v>
      </c>
      <c r="D55" s="137">
        <f t="shared" si="2"/>
        <v>0</v>
      </c>
      <c r="E55" s="139"/>
      <c r="F55" s="127">
        <f t="shared" si="3"/>
        <v>530.625</v>
      </c>
      <c r="G55" s="128">
        <f t="shared" si="4"/>
        <v>0</v>
      </c>
      <c r="H55" s="126"/>
      <c r="I55" s="127">
        <f>'Lista de precios'!E19</f>
        <v>582.5</v>
      </c>
      <c r="J55" s="137">
        <f t="shared" si="5"/>
        <v>0</v>
      </c>
      <c r="K55" s="139"/>
      <c r="L55" s="127">
        <f t="shared" si="6"/>
        <v>582.5</v>
      </c>
      <c r="M55" s="128">
        <f t="shared" si="7"/>
        <v>0</v>
      </c>
      <c r="N55" s="126"/>
      <c r="O55" s="127">
        <f>'Lista de precios'!G19</f>
        <v>0</v>
      </c>
      <c r="P55" s="137">
        <f t="shared" si="8"/>
        <v>0</v>
      </c>
      <c r="Q55" s="139"/>
      <c r="R55" s="127">
        <f t="shared" si="9"/>
        <v>0</v>
      </c>
      <c r="S55" s="128">
        <f t="shared" si="10"/>
        <v>0</v>
      </c>
      <c r="T55" s="126"/>
      <c r="U55" s="127">
        <f>'Lista de precios'!I19</f>
        <v>0</v>
      </c>
      <c r="V55" s="137">
        <f t="shared" si="11"/>
        <v>0</v>
      </c>
      <c r="W55" s="139"/>
      <c r="X55" s="127">
        <f t="shared" si="12"/>
        <v>0</v>
      </c>
      <c r="Y55" s="128">
        <f t="shared" si="13"/>
        <v>0</v>
      </c>
      <c r="Z55" s="126"/>
      <c r="AA55" s="127">
        <f>'Lista de precios'!K19</f>
        <v>0</v>
      </c>
      <c r="AB55" s="137">
        <f t="shared" si="14"/>
        <v>0</v>
      </c>
      <c r="AC55" s="138"/>
      <c r="AD55" s="127">
        <f t="shared" si="15"/>
        <v>0</v>
      </c>
      <c r="AE55" s="128">
        <f t="shared" si="16"/>
        <v>0</v>
      </c>
      <c r="AF55" s="312"/>
      <c r="AG55" s="308">
        <f>'Lista de precios'!M19</f>
        <v>0</v>
      </c>
      <c r="AH55" s="313">
        <f t="shared" si="17"/>
        <v>0</v>
      </c>
      <c r="AI55" s="314"/>
      <c r="AJ55" s="308">
        <f t="shared" si="18"/>
        <v>0</v>
      </c>
      <c r="AK55" s="309">
        <f t="shared" si="19"/>
        <v>0</v>
      </c>
    </row>
    <row r="56" ht="15.75" customHeight="1">
      <c r="A56" s="125" t="s">
        <v>31</v>
      </c>
      <c r="B56" s="126"/>
      <c r="C56" s="127">
        <f>'Lista de precios'!C20</f>
        <v>647.3625</v>
      </c>
      <c r="D56" s="137">
        <f t="shared" si="2"/>
        <v>0</v>
      </c>
      <c r="E56" s="138">
        <v>1.0</v>
      </c>
      <c r="F56" s="127">
        <f t="shared" si="3"/>
        <v>647.3625</v>
      </c>
      <c r="G56" s="128">
        <f t="shared" si="4"/>
        <v>647.3625</v>
      </c>
      <c r="H56" s="126"/>
      <c r="I56" s="127">
        <f>'Lista de precios'!E20</f>
        <v>710.65</v>
      </c>
      <c r="J56" s="137">
        <f t="shared" si="5"/>
        <v>0</v>
      </c>
      <c r="K56" s="139"/>
      <c r="L56" s="127">
        <f t="shared" si="6"/>
        <v>710.65</v>
      </c>
      <c r="M56" s="128">
        <f t="shared" si="7"/>
        <v>0</v>
      </c>
      <c r="N56" s="126"/>
      <c r="O56" s="127">
        <f>'Lista de precios'!G20</f>
        <v>0</v>
      </c>
      <c r="P56" s="137">
        <f t="shared" si="8"/>
        <v>0</v>
      </c>
      <c r="Q56" s="138"/>
      <c r="R56" s="127">
        <f t="shared" si="9"/>
        <v>0</v>
      </c>
      <c r="S56" s="128">
        <f t="shared" si="10"/>
        <v>0</v>
      </c>
      <c r="T56" s="126"/>
      <c r="U56" s="127">
        <f>'Lista de precios'!I20</f>
        <v>0</v>
      </c>
      <c r="V56" s="137">
        <f t="shared" si="11"/>
        <v>0</v>
      </c>
      <c r="W56" s="138"/>
      <c r="X56" s="127">
        <f t="shared" si="12"/>
        <v>0</v>
      </c>
      <c r="Y56" s="128">
        <f t="shared" si="13"/>
        <v>0</v>
      </c>
      <c r="Z56" s="126"/>
      <c r="AA56" s="127">
        <f>'Lista de precios'!K20</f>
        <v>0</v>
      </c>
      <c r="AB56" s="137">
        <f t="shared" si="14"/>
        <v>0</v>
      </c>
      <c r="AC56" s="138"/>
      <c r="AD56" s="127">
        <f t="shared" si="15"/>
        <v>0</v>
      </c>
      <c r="AE56" s="128">
        <f t="shared" si="16"/>
        <v>0</v>
      </c>
      <c r="AF56" s="312"/>
      <c r="AG56" s="308">
        <f>'Lista de precios'!M20</f>
        <v>0</v>
      </c>
      <c r="AH56" s="313">
        <f t="shared" si="17"/>
        <v>0</v>
      </c>
      <c r="AI56" s="172"/>
      <c r="AJ56" s="308">
        <f t="shared" si="18"/>
        <v>0</v>
      </c>
      <c r="AK56" s="309">
        <f t="shared" si="19"/>
        <v>0</v>
      </c>
    </row>
    <row r="57" ht="15.75" customHeight="1">
      <c r="A57" s="125" t="s">
        <v>32</v>
      </c>
      <c r="B57" s="126"/>
      <c r="C57" s="127">
        <f>'Lista de precios'!C21</f>
        <v>4775.625</v>
      </c>
      <c r="D57" s="137">
        <f t="shared" si="2"/>
        <v>0</v>
      </c>
      <c r="E57" s="138">
        <v>3.0</v>
      </c>
      <c r="F57" s="127">
        <f t="shared" si="3"/>
        <v>4775.625</v>
      </c>
      <c r="G57" s="128">
        <f t="shared" si="4"/>
        <v>14326.875</v>
      </c>
      <c r="H57" s="129">
        <v>1.0</v>
      </c>
      <c r="I57" s="127">
        <f>'Lista de precios'!E21</f>
        <v>5242.5</v>
      </c>
      <c r="J57" s="137">
        <f t="shared" si="5"/>
        <v>5242.5</v>
      </c>
      <c r="K57" s="139"/>
      <c r="L57" s="127">
        <f t="shared" si="6"/>
        <v>5242.5</v>
      </c>
      <c r="M57" s="128">
        <f t="shared" si="7"/>
        <v>0</v>
      </c>
      <c r="N57" s="126"/>
      <c r="O57" s="127">
        <f>'Lista de precios'!G21</f>
        <v>0</v>
      </c>
      <c r="P57" s="137">
        <f t="shared" si="8"/>
        <v>0</v>
      </c>
      <c r="Q57" s="138"/>
      <c r="R57" s="127">
        <f t="shared" si="9"/>
        <v>0</v>
      </c>
      <c r="S57" s="128">
        <f t="shared" si="10"/>
        <v>0</v>
      </c>
      <c r="T57" s="129"/>
      <c r="U57" s="127">
        <f>'Lista de precios'!I21</f>
        <v>0</v>
      </c>
      <c r="V57" s="137">
        <f t="shared" si="11"/>
        <v>0</v>
      </c>
      <c r="W57" s="138"/>
      <c r="X57" s="127">
        <f t="shared" si="12"/>
        <v>0</v>
      </c>
      <c r="Y57" s="128">
        <f t="shared" si="13"/>
        <v>0</v>
      </c>
      <c r="Z57" s="129"/>
      <c r="AA57" s="127">
        <f>'Lista de precios'!K21</f>
        <v>0</v>
      </c>
      <c r="AB57" s="137">
        <f t="shared" si="14"/>
        <v>0</v>
      </c>
      <c r="AC57" s="138"/>
      <c r="AD57" s="127">
        <f t="shared" si="15"/>
        <v>0</v>
      </c>
      <c r="AE57" s="128">
        <f t="shared" si="16"/>
        <v>0</v>
      </c>
      <c r="AF57" s="311"/>
      <c r="AG57" s="308">
        <f>'Lista de precios'!M21</f>
        <v>0</v>
      </c>
      <c r="AH57" s="313">
        <f t="shared" si="17"/>
        <v>0</v>
      </c>
      <c r="AI57" s="315"/>
      <c r="AJ57" s="308">
        <f t="shared" si="18"/>
        <v>0</v>
      </c>
      <c r="AK57" s="309">
        <f t="shared" si="19"/>
        <v>0</v>
      </c>
    </row>
    <row r="58" ht="15.75" customHeight="1">
      <c r="A58" s="125" t="s">
        <v>33</v>
      </c>
      <c r="B58" s="126"/>
      <c r="C58" s="127">
        <f>'Lista de precios'!C22</f>
        <v>4775.625</v>
      </c>
      <c r="D58" s="137">
        <f t="shared" si="2"/>
        <v>0</v>
      </c>
      <c r="E58" s="138">
        <v>2.0</v>
      </c>
      <c r="F58" s="127">
        <f t="shared" si="3"/>
        <v>4775.625</v>
      </c>
      <c r="G58" s="128">
        <f t="shared" si="4"/>
        <v>9551.25</v>
      </c>
      <c r="H58" s="129">
        <v>2.0</v>
      </c>
      <c r="I58" s="127">
        <f>'Lista de precios'!E22</f>
        <v>5242.5</v>
      </c>
      <c r="J58" s="137">
        <f t="shared" si="5"/>
        <v>10485</v>
      </c>
      <c r="K58" s="139"/>
      <c r="L58" s="127">
        <f t="shared" si="6"/>
        <v>5242.5</v>
      </c>
      <c r="M58" s="128">
        <f t="shared" si="7"/>
        <v>0</v>
      </c>
      <c r="N58" s="126"/>
      <c r="O58" s="127">
        <f>'Lista de precios'!G22</f>
        <v>0</v>
      </c>
      <c r="P58" s="137">
        <f t="shared" si="8"/>
        <v>0</v>
      </c>
      <c r="Q58" s="138"/>
      <c r="R58" s="127">
        <f t="shared" si="9"/>
        <v>0</v>
      </c>
      <c r="S58" s="128">
        <f t="shared" si="10"/>
        <v>0</v>
      </c>
      <c r="T58" s="129"/>
      <c r="U58" s="127">
        <f>'Lista de precios'!I22</f>
        <v>0</v>
      </c>
      <c r="V58" s="137">
        <f t="shared" si="11"/>
        <v>0</v>
      </c>
      <c r="W58" s="138"/>
      <c r="X58" s="127">
        <f t="shared" si="12"/>
        <v>0</v>
      </c>
      <c r="Y58" s="128">
        <f t="shared" si="13"/>
        <v>0</v>
      </c>
      <c r="Z58" s="129"/>
      <c r="AA58" s="127">
        <f>'Lista de precios'!K22</f>
        <v>0</v>
      </c>
      <c r="AB58" s="137">
        <f t="shared" si="14"/>
        <v>0</v>
      </c>
      <c r="AC58" s="138"/>
      <c r="AD58" s="127">
        <f t="shared" si="15"/>
        <v>0</v>
      </c>
      <c r="AE58" s="128">
        <f t="shared" si="16"/>
        <v>0</v>
      </c>
      <c r="AF58" s="311"/>
      <c r="AG58" s="308">
        <f>'Lista de precios'!M22</f>
        <v>0</v>
      </c>
      <c r="AH58" s="313">
        <f t="shared" si="17"/>
        <v>0</v>
      </c>
      <c r="AI58" s="315"/>
      <c r="AJ58" s="308">
        <f t="shared" si="18"/>
        <v>0</v>
      </c>
      <c r="AK58" s="309">
        <f t="shared" si="19"/>
        <v>0</v>
      </c>
    </row>
    <row r="59" ht="15.75" customHeight="1">
      <c r="A59" s="125" t="s">
        <v>34</v>
      </c>
      <c r="B59" s="126"/>
      <c r="C59" s="127">
        <f>'Lista de precios'!C23</f>
        <v>4775.625</v>
      </c>
      <c r="D59" s="137">
        <f t="shared" si="2"/>
        <v>0</v>
      </c>
      <c r="E59" s="139"/>
      <c r="F59" s="127">
        <f t="shared" si="3"/>
        <v>4775.625</v>
      </c>
      <c r="G59" s="128">
        <f t="shared" si="4"/>
        <v>0</v>
      </c>
      <c r="H59" s="126"/>
      <c r="I59" s="127">
        <f>'Lista de precios'!E23</f>
        <v>5242.5</v>
      </c>
      <c r="J59" s="137">
        <f t="shared" si="5"/>
        <v>0</v>
      </c>
      <c r="K59" s="139"/>
      <c r="L59" s="127">
        <f t="shared" si="6"/>
        <v>5242.5</v>
      </c>
      <c r="M59" s="128">
        <f t="shared" si="7"/>
        <v>0</v>
      </c>
      <c r="N59" s="126"/>
      <c r="O59" s="127">
        <f>'Lista de precios'!G23</f>
        <v>0</v>
      </c>
      <c r="P59" s="137">
        <f t="shared" si="8"/>
        <v>0</v>
      </c>
      <c r="Q59" s="139"/>
      <c r="R59" s="127">
        <f t="shared" si="9"/>
        <v>0</v>
      </c>
      <c r="S59" s="128">
        <f t="shared" si="10"/>
        <v>0</v>
      </c>
      <c r="T59" s="126"/>
      <c r="U59" s="127">
        <f>'Lista de precios'!I23</f>
        <v>0</v>
      </c>
      <c r="V59" s="137">
        <f t="shared" si="11"/>
        <v>0</v>
      </c>
      <c r="W59" s="139"/>
      <c r="X59" s="127">
        <f t="shared" si="12"/>
        <v>0</v>
      </c>
      <c r="Y59" s="128">
        <f t="shared" si="13"/>
        <v>0</v>
      </c>
      <c r="Z59" s="126"/>
      <c r="AA59" s="127">
        <f>'Lista de precios'!K23</f>
        <v>0</v>
      </c>
      <c r="AB59" s="137">
        <f t="shared" si="14"/>
        <v>0</v>
      </c>
      <c r="AC59" s="139"/>
      <c r="AD59" s="127">
        <f t="shared" si="15"/>
        <v>0</v>
      </c>
      <c r="AE59" s="128">
        <f t="shared" si="16"/>
        <v>0</v>
      </c>
      <c r="AF59" s="307"/>
      <c r="AG59" s="308">
        <f>'Lista de precios'!M23</f>
        <v>0</v>
      </c>
      <c r="AH59" s="313">
        <f t="shared" si="17"/>
        <v>0</v>
      </c>
      <c r="AI59" s="172"/>
      <c r="AJ59" s="308">
        <f t="shared" si="18"/>
        <v>0</v>
      </c>
      <c r="AK59" s="309">
        <f t="shared" si="19"/>
        <v>0</v>
      </c>
    </row>
    <row r="60" ht="15.75" customHeight="1">
      <c r="A60" s="125" t="s">
        <v>35</v>
      </c>
      <c r="B60" s="126"/>
      <c r="C60" s="127">
        <f>'Lista de precios'!C24</f>
        <v>4775.625</v>
      </c>
      <c r="D60" s="137">
        <f t="shared" si="2"/>
        <v>0</v>
      </c>
      <c r="E60" s="139"/>
      <c r="F60" s="127">
        <f t="shared" si="3"/>
        <v>4775.625</v>
      </c>
      <c r="G60" s="128">
        <f t="shared" si="4"/>
        <v>0</v>
      </c>
      <c r="H60" s="126"/>
      <c r="I60" s="127">
        <f>'Lista de precios'!E24</f>
        <v>5242.5</v>
      </c>
      <c r="J60" s="137">
        <f t="shared" si="5"/>
        <v>0</v>
      </c>
      <c r="K60" s="139"/>
      <c r="L60" s="127">
        <f t="shared" si="6"/>
        <v>5242.5</v>
      </c>
      <c r="M60" s="128">
        <f t="shared" si="7"/>
        <v>0</v>
      </c>
      <c r="N60" s="126"/>
      <c r="O60" s="127">
        <f>'Lista de precios'!G24</f>
        <v>0</v>
      </c>
      <c r="P60" s="137">
        <f t="shared" si="8"/>
        <v>0</v>
      </c>
      <c r="Q60" s="139"/>
      <c r="R60" s="127">
        <f t="shared" si="9"/>
        <v>0</v>
      </c>
      <c r="S60" s="128">
        <f t="shared" si="10"/>
        <v>0</v>
      </c>
      <c r="T60" s="126"/>
      <c r="U60" s="127">
        <f>'Lista de precios'!I24</f>
        <v>0</v>
      </c>
      <c r="V60" s="137">
        <f t="shared" si="11"/>
        <v>0</v>
      </c>
      <c r="W60" s="139"/>
      <c r="X60" s="127">
        <f t="shared" si="12"/>
        <v>0</v>
      </c>
      <c r="Y60" s="128">
        <f t="shared" si="13"/>
        <v>0</v>
      </c>
      <c r="Z60" s="126"/>
      <c r="AA60" s="127">
        <f>'Lista de precios'!K24</f>
        <v>0</v>
      </c>
      <c r="AB60" s="137">
        <f t="shared" si="14"/>
        <v>0</v>
      </c>
      <c r="AC60" s="139"/>
      <c r="AD60" s="127">
        <f t="shared" si="15"/>
        <v>0</v>
      </c>
      <c r="AE60" s="128">
        <f t="shared" si="16"/>
        <v>0</v>
      </c>
      <c r="AF60" s="307"/>
      <c r="AG60" s="308">
        <f>'Lista de precios'!M24</f>
        <v>0</v>
      </c>
      <c r="AH60" s="313">
        <f t="shared" si="17"/>
        <v>0</v>
      </c>
      <c r="AI60" s="172"/>
      <c r="AJ60" s="308">
        <f t="shared" si="18"/>
        <v>0</v>
      </c>
      <c r="AK60" s="309">
        <f t="shared" si="19"/>
        <v>0</v>
      </c>
    </row>
    <row r="61" ht="15.75" customHeight="1">
      <c r="A61" s="125" t="s">
        <v>36</v>
      </c>
      <c r="B61" s="126"/>
      <c r="C61" s="127">
        <f>'Lista de precios'!C25</f>
        <v>1379.625</v>
      </c>
      <c r="D61" s="137">
        <f t="shared" si="2"/>
        <v>0</v>
      </c>
      <c r="E61" s="138">
        <v>1.0</v>
      </c>
      <c r="F61" s="127">
        <f t="shared" si="3"/>
        <v>1379.625</v>
      </c>
      <c r="G61" s="128">
        <f t="shared" si="4"/>
        <v>1379.625</v>
      </c>
      <c r="H61" s="129">
        <v>3.0</v>
      </c>
      <c r="I61" s="127">
        <f>'Lista de precios'!E25</f>
        <v>1514.5</v>
      </c>
      <c r="J61" s="137">
        <f t="shared" si="5"/>
        <v>4543.5</v>
      </c>
      <c r="K61" s="138">
        <v>1.0</v>
      </c>
      <c r="L61" s="127">
        <f t="shared" si="6"/>
        <v>1514.5</v>
      </c>
      <c r="M61" s="128">
        <f t="shared" si="7"/>
        <v>1514.5</v>
      </c>
      <c r="N61" s="126"/>
      <c r="O61" s="127">
        <f>'Lista de precios'!G25</f>
        <v>0</v>
      </c>
      <c r="P61" s="137">
        <f t="shared" si="8"/>
        <v>0</v>
      </c>
      <c r="Q61" s="138"/>
      <c r="R61" s="127">
        <f t="shared" si="9"/>
        <v>0</v>
      </c>
      <c r="S61" s="128">
        <f t="shared" si="10"/>
        <v>0</v>
      </c>
      <c r="T61" s="126"/>
      <c r="U61" s="127">
        <f>'Lista de precios'!I25</f>
        <v>0</v>
      </c>
      <c r="V61" s="137">
        <f t="shared" si="11"/>
        <v>0</v>
      </c>
      <c r="W61" s="138"/>
      <c r="X61" s="127">
        <f t="shared" si="12"/>
        <v>0</v>
      </c>
      <c r="Y61" s="128">
        <f t="shared" si="13"/>
        <v>0</v>
      </c>
      <c r="Z61" s="129"/>
      <c r="AA61" s="127">
        <f>'Lista de precios'!K25</f>
        <v>0</v>
      </c>
      <c r="AB61" s="137">
        <f t="shared" si="14"/>
        <v>0</v>
      </c>
      <c r="AC61" s="138"/>
      <c r="AD61" s="127">
        <f t="shared" si="15"/>
        <v>0</v>
      </c>
      <c r="AE61" s="128">
        <f t="shared" si="16"/>
        <v>0</v>
      </c>
      <c r="AF61" s="311"/>
      <c r="AG61" s="308">
        <f>'Lista de precios'!M25</f>
        <v>0</v>
      </c>
      <c r="AH61" s="313">
        <f t="shared" si="17"/>
        <v>0</v>
      </c>
      <c r="AI61" s="315"/>
      <c r="AJ61" s="308">
        <f t="shared" si="18"/>
        <v>0</v>
      </c>
      <c r="AK61" s="309">
        <f t="shared" si="19"/>
        <v>0</v>
      </c>
    </row>
    <row r="62" ht="15.75" customHeight="1">
      <c r="A62" s="125" t="s">
        <v>37</v>
      </c>
      <c r="B62" s="126"/>
      <c r="C62" s="127">
        <f>'Lista de precios'!C26</f>
        <v>2568.225</v>
      </c>
      <c r="D62" s="128">
        <f t="shared" si="2"/>
        <v>0</v>
      </c>
      <c r="E62" s="126"/>
      <c r="F62" s="127">
        <f t="shared" si="3"/>
        <v>2568.225</v>
      </c>
      <c r="G62" s="128">
        <f t="shared" si="4"/>
        <v>0</v>
      </c>
      <c r="H62" s="126"/>
      <c r="I62" s="127">
        <f>'Lista de precios'!E26</f>
        <v>2819.3</v>
      </c>
      <c r="J62" s="128">
        <f t="shared" si="5"/>
        <v>0</v>
      </c>
      <c r="K62" s="126"/>
      <c r="L62" s="127">
        <f t="shared" si="6"/>
        <v>2819.3</v>
      </c>
      <c r="M62" s="128">
        <f t="shared" si="7"/>
        <v>0</v>
      </c>
      <c r="N62" s="126"/>
      <c r="O62" s="127">
        <f>'Lista de precios'!G26</f>
        <v>0</v>
      </c>
      <c r="P62" s="128">
        <f t="shared" si="8"/>
        <v>0</v>
      </c>
      <c r="Q62" s="126"/>
      <c r="R62" s="127">
        <f t="shared" si="9"/>
        <v>0</v>
      </c>
      <c r="S62" s="128">
        <f t="shared" si="10"/>
        <v>0</v>
      </c>
      <c r="T62" s="126"/>
      <c r="U62" s="127">
        <f>'Lista de precios'!I26</f>
        <v>0</v>
      </c>
      <c r="V62" s="128">
        <f t="shared" si="11"/>
        <v>0</v>
      </c>
      <c r="W62" s="126"/>
      <c r="X62" s="127">
        <f t="shared" si="12"/>
        <v>0</v>
      </c>
      <c r="Y62" s="128">
        <f t="shared" si="13"/>
        <v>0</v>
      </c>
      <c r="Z62" s="126"/>
      <c r="AA62" s="127">
        <f>'Lista de precios'!K26</f>
        <v>0</v>
      </c>
      <c r="AB62" s="128">
        <f t="shared" si="14"/>
        <v>0</v>
      </c>
      <c r="AC62" s="126"/>
      <c r="AD62" s="127">
        <f t="shared" si="15"/>
        <v>0</v>
      </c>
      <c r="AE62" s="128">
        <f t="shared" si="16"/>
        <v>0</v>
      </c>
      <c r="AF62" s="307"/>
      <c r="AG62" s="308">
        <f>'Lista de precios'!M26</f>
        <v>0</v>
      </c>
      <c r="AH62" s="309">
        <f t="shared" si="17"/>
        <v>0</v>
      </c>
      <c r="AI62" s="307"/>
      <c r="AJ62" s="308">
        <f t="shared" si="18"/>
        <v>0</v>
      </c>
      <c r="AK62" s="309">
        <f t="shared" si="19"/>
        <v>0</v>
      </c>
    </row>
    <row r="63" ht="15.75" customHeight="1">
      <c r="A63" s="125" t="s">
        <v>38</v>
      </c>
      <c r="B63" s="126"/>
      <c r="C63" s="127">
        <f>'Lista de precios'!C27</f>
        <v>51258.375</v>
      </c>
      <c r="D63" s="128">
        <f t="shared" si="2"/>
        <v>0</v>
      </c>
      <c r="E63" s="126"/>
      <c r="F63" s="127">
        <f t="shared" si="3"/>
        <v>51258.375</v>
      </c>
      <c r="G63" s="128">
        <f t="shared" si="4"/>
        <v>0</v>
      </c>
      <c r="H63" s="126"/>
      <c r="I63" s="127">
        <f>'Lista de precios'!E27</f>
        <v>56269.5</v>
      </c>
      <c r="J63" s="128">
        <f t="shared" si="5"/>
        <v>0</v>
      </c>
      <c r="K63" s="126"/>
      <c r="L63" s="127">
        <f t="shared" si="6"/>
        <v>56269.5</v>
      </c>
      <c r="M63" s="128">
        <f t="shared" si="7"/>
        <v>0</v>
      </c>
      <c r="N63" s="126"/>
      <c r="O63" s="127">
        <f>'Lista de precios'!G27</f>
        <v>0</v>
      </c>
      <c r="P63" s="128">
        <f t="shared" si="8"/>
        <v>0</v>
      </c>
      <c r="Q63" s="126"/>
      <c r="R63" s="127">
        <f t="shared" si="9"/>
        <v>0</v>
      </c>
      <c r="S63" s="128">
        <f t="shared" si="10"/>
        <v>0</v>
      </c>
      <c r="T63" s="126"/>
      <c r="U63" s="127">
        <f>'Lista de precios'!I27</f>
        <v>0</v>
      </c>
      <c r="V63" s="128">
        <f t="shared" si="11"/>
        <v>0</v>
      </c>
      <c r="W63" s="126"/>
      <c r="X63" s="127">
        <f t="shared" si="12"/>
        <v>0</v>
      </c>
      <c r="Y63" s="128">
        <f t="shared" si="13"/>
        <v>0</v>
      </c>
      <c r="Z63" s="126"/>
      <c r="AA63" s="127">
        <f>'Lista de precios'!K27</f>
        <v>0</v>
      </c>
      <c r="AB63" s="128">
        <f t="shared" si="14"/>
        <v>0</v>
      </c>
      <c r="AC63" s="126"/>
      <c r="AD63" s="127">
        <f t="shared" si="15"/>
        <v>0</v>
      </c>
      <c r="AE63" s="128">
        <f t="shared" si="16"/>
        <v>0</v>
      </c>
      <c r="AF63" s="307"/>
      <c r="AG63" s="308">
        <f>'Lista de precios'!M27</f>
        <v>0</v>
      </c>
      <c r="AH63" s="309">
        <f t="shared" si="17"/>
        <v>0</v>
      </c>
      <c r="AI63" s="307"/>
      <c r="AJ63" s="308">
        <f t="shared" si="18"/>
        <v>0</v>
      </c>
      <c r="AK63" s="309">
        <f t="shared" si="19"/>
        <v>0</v>
      </c>
    </row>
    <row r="64" ht="15.75" customHeight="1">
      <c r="A64" s="125" t="s">
        <v>39</v>
      </c>
      <c r="B64" s="126"/>
      <c r="C64" s="127">
        <f>'Lista de precios'!C28</f>
        <v>700.425</v>
      </c>
      <c r="D64" s="128">
        <f t="shared" si="2"/>
        <v>0</v>
      </c>
      <c r="E64" s="126"/>
      <c r="F64" s="127">
        <f t="shared" si="3"/>
        <v>700.425</v>
      </c>
      <c r="G64" s="128">
        <f t="shared" si="4"/>
        <v>0</v>
      </c>
      <c r="H64" s="126"/>
      <c r="I64" s="127">
        <f>'Lista de precios'!E28</f>
        <v>768.9</v>
      </c>
      <c r="J64" s="128">
        <f t="shared" si="5"/>
        <v>0</v>
      </c>
      <c r="K64" s="126"/>
      <c r="L64" s="127">
        <f t="shared" si="6"/>
        <v>768.9</v>
      </c>
      <c r="M64" s="128">
        <f t="shared" si="7"/>
        <v>0</v>
      </c>
      <c r="N64" s="126"/>
      <c r="O64" s="127">
        <f>'Lista de precios'!G28</f>
        <v>0</v>
      </c>
      <c r="P64" s="128">
        <f t="shared" si="8"/>
        <v>0</v>
      </c>
      <c r="Q64" s="126"/>
      <c r="R64" s="127">
        <f t="shared" si="9"/>
        <v>0</v>
      </c>
      <c r="S64" s="128">
        <f t="shared" si="10"/>
        <v>0</v>
      </c>
      <c r="T64" s="126"/>
      <c r="U64" s="127">
        <f>'Lista de precios'!I28</f>
        <v>0</v>
      </c>
      <c r="V64" s="128">
        <f t="shared" si="11"/>
        <v>0</v>
      </c>
      <c r="W64" s="126"/>
      <c r="X64" s="127">
        <f t="shared" si="12"/>
        <v>0</v>
      </c>
      <c r="Y64" s="128">
        <f t="shared" si="13"/>
        <v>0</v>
      </c>
      <c r="Z64" s="126"/>
      <c r="AA64" s="127">
        <f>'Lista de precios'!K28</f>
        <v>0</v>
      </c>
      <c r="AB64" s="128">
        <f t="shared" si="14"/>
        <v>0</v>
      </c>
      <c r="AC64" s="126"/>
      <c r="AD64" s="127">
        <f t="shared" si="15"/>
        <v>0</v>
      </c>
      <c r="AE64" s="128">
        <f t="shared" si="16"/>
        <v>0</v>
      </c>
      <c r="AF64" s="307"/>
      <c r="AG64" s="308">
        <f>'Lista de precios'!M28</f>
        <v>0</v>
      </c>
      <c r="AH64" s="309">
        <f t="shared" si="17"/>
        <v>0</v>
      </c>
      <c r="AI64" s="307"/>
      <c r="AJ64" s="308">
        <f t="shared" si="18"/>
        <v>0</v>
      </c>
      <c r="AK64" s="309">
        <f t="shared" si="19"/>
        <v>0</v>
      </c>
    </row>
    <row r="65" ht="15.75" customHeight="1">
      <c r="A65" s="125" t="s">
        <v>40</v>
      </c>
      <c r="B65" s="126"/>
      <c r="C65" s="127">
        <f>'Lista de precios'!C29</f>
        <v>26000.625</v>
      </c>
      <c r="D65" s="128">
        <f t="shared" si="2"/>
        <v>0</v>
      </c>
      <c r="E65" s="126"/>
      <c r="F65" s="127">
        <f t="shared" si="3"/>
        <v>26000.625</v>
      </c>
      <c r="G65" s="128">
        <f t="shared" si="4"/>
        <v>0</v>
      </c>
      <c r="H65" s="126"/>
      <c r="I65" s="127">
        <f>'Lista de precios'!E29</f>
        <v>17475</v>
      </c>
      <c r="J65" s="128">
        <f t="shared" si="5"/>
        <v>0</v>
      </c>
      <c r="K65" s="126"/>
      <c r="L65" s="127">
        <f t="shared" si="6"/>
        <v>17475</v>
      </c>
      <c r="M65" s="128">
        <f t="shared" si="7"/>
        <v>0</v>
      </c>
      <c r="N65" s="126"/>
      <c r="O65" s="127">
        <f>'Lista de precios'!G29</f>
        <v>0</v>
      </c>
      <c r="P65" s="128">
        <f t="shared" si="8"/>
        <v>0</v>
      </c>
      <c r="Q65" s="126"/>
      <c r="R65" s="127">
        <f t="shared" si="9"/>
        <v>0</v>
      </c>
      <c r="S65" s="128">
        <f t="shared" si="10"/>
        <v>0</v>
      </c>
      <c r="T65" s="126"/>
      <c r="U65" s="127">
        <f>'Lista de precios'!I29</f>
        <v>0</v>
      </c>
      <c r="V65" s="128">
        <f t="shared" si="11"/>
        <v>0</v>
      </c>
      <c r="W65" s="126"/>
      <c r="X65" s="127">
        <f t="shared" si="12"/>
        <v>0</v>
      </c>
      <c r="Y65" s="128">
        <f t="shared" si="13"/>
        <v>0</v>
      </c>
      <c r="Z65" s="126"/>
      <c r="AA65" s="127">
        <f>'Lista de precios'!K29</f>
        <v>0</v>
      </c>
      <c r="AB65" s="128">
        <f t="shared" si="14"/>
        <v>0</v>
      </c>
      <c r="AC65" s="126"/>
      <c r="AD65" s="127">
        <f t="shared" si="15"/>
        <v>0</v>
      </c>
      <c r="AE65" s="128">
        <f t="shared" si="16"/>
        <v>0</v>
      </c>
      <c r="AF65" s="307"/>
      <c r="AG65" s="308">
        <f>'Lista de precios'!M29</f>
        <v>0</v>
      </c>
      <c r="AH65" s="309">
        <f t="shared" si="17"/>
        <v>0</v>
      </c>
      <c r="AI65" s="307"/>
      <c r="AJ65" s="308">
        <f t="shared" si="18"/>
        <v>0</v>
      </c>
      <c r="AK65" s="309">
        <f t="shared" si="19"/>
        <v>0</v>
      </c>
    </row>
    <row r="66" ht="15.75" customHeight="1">
      <c r="A66" s="39" t="s">
        <v>41</v>
      </c>
      <c r="B66" s="126"/>
      <c r="C66" s="127">
        <f>'Lista de precios'!C30</f>
        <v>711.0375</v>
      </c>
      <c r="D66" s="128">
        <f t="shared" si="2"/>
        <v>0</v>
      </c>
      <c r="E66" s="126"/>
      <c r="F66" s="127">
        <f t="shared" si="3"/>
        <v>711.0375</v>
      </c>
      <c r="G66" s="128">
        <f t="shared" si="4"/>
        <v>0</v>
      </c>
      <c r="H66" s="126"/>
      <c r="I66" s="127">
        <f>'Lista de precios'!E30</f>
        <v>780.55</v>
      </c>
      <c r="J66" s="128">
        <f t="shared" si="5"/>
        <v>0</v>
      </c>
      <c r="K66" s="126"/>
      <c r="L66" s="127">
        <f t="shared" si="6"/>
        <v>780.55</v>
      </c>
      <c r="M66" s="128">
        <f t="shared" si="7"/>
        <v>0</v>
      </c>
      <c r="N66" s="126"/>
      <c r="O66" s="127">
        <f>'Lista de precios'!G30</f>
        <v>0</v>
      </c>
      <c r="P66" s="128">
        <f t="shared" si="8"/>
        <v>0</v>
      </c>
      <c r="Q66" s="126"/>
      <c r="R66" s="127">
        <f t="shared" si="9"/>
        <v>0</v>
      </c>
      <c r="S66" s="128">
        <f t="shared" si="10"/>
        <v>0</v>
      </c>
      <c r="T66" s="126"/>
      <c r="U66" s="127">
        <f>'Lista de precios'!I30</f>
        <v>0</v>
      </c>
      <c r="V66" s="128">
        <f t="shared" si="11"/>
        <v>0</v>
      </c>
      <c r="W66" s="126"/>
      <c r="X66" s="127">
        <f t="shared" si="12"/>
        <v>0</v>
      </c>
      <c r="Y66" s="128">
        <f t="shared" si="13"/>
        <v>0</v>
      </c>
      <c r="Z66" s="126"/>
      <c r="AA66" s="127">
        <f>'Lista de precios'!K30</f>
        <v>0</v>
      </c>
      <c r="AB66" s="128">
        <f t="shared" si="14"/>
        <v>0</v>
      </c>
      <c r="AC66" s="126"/>
      <c r="AD66" s="127">
        <f t="shared" si="15"/>
        <v>0</v>
      </c>
      <c r="AE66" s="128">
        <f t="shared" si="16"/>
        <v>0</v>
      </c>
      <c r="AF66" s="307"/>
      <c r="AG66" s="308">
        <f>'Lista de precios'!M30</f>
        <v>0</v>
      </c>
      <c r="AH66" s="309">
        <f t="shared" si="17"/>
        <v>0</v>
      </c>
      <c r="AI66" s="307"/>
      <c r="AJ66" s="308">
        <f t="shared" si="18"/>
        <v>0</v>
      </c>
      <c r="AK66" s="309">
        <f t="shared" si="19"/>
        <v>0</v>
      </c>
    </row>
    <row r="67" ht="15.75" customHeight="1">
      <c r="A67" s="42" t="s">
        <v>42</v>
      </c>
      <c r="B67" s="147"/>
      <c r="C67" s="127">
        <f>'Lista de precios'!C31</f>
        <v>849</v>
      </c>
      <c r="D67" s="128">
        <f t="shared" si="2"/>
        <v>0</v>
      </c>
      <c r="E67" s="147"/>
      <c r="F67" s="127">
        <f t="shared" si="3"/>
        <v>849</v>
      </c>
      <c r="G67" s="128">
        <f t="shared" si="4"/>
        <v>0</v>
      </c>
      <c r="H67" s="147"/>
      <c r="I67" s="127">
        <f>'Lista de precios'!E31</f>
        <v>932</v>
      </c>
      <c r="J67" s="128">
        <f t="shared" si="5"/>
        <v>0</v>
      </c>
      <c r="K67" s="147"/>
      <c r="L67" s="127">
        <f t="shared" si="6"/>
        <v>932</v>
      </c>
      <c r="M67" s="128">
        <f t="shared" si="7"/>
        <v>0</v>
      </c>
      <c r="N67" s="147"/>
      <c r="O67" s="127"/>
      <c r="P67" s="144"/>
      <c r="Q67" s="147"/>
      <c r="R67" s="127"/>
      <c r="S67" s="144"/>
      <c r="T67" s="147"/>
      <c r="U67" s="127"/>
      <c r="V67" s="144"/>
      <c r="W67" s="147"/>
      <c r="X67" s="127"/>
      <c r="Y67" s="144"/>
      <c r="Z67" s="147"/>
      <c r="AA67" s="127"/>
      <c r="AB67" s="144"/>
      <c r="AC67" s="147"/>
      <c r="AD67" s="127"/>
      <c r="AE67" s="144"/>
      <c r="AF67" s="316"/>
      <c r="AG67" s="308"/>
      <c r="AH67" s="317"/>
      <c r="AI67" s="316"/>
      <c r="AJ67" s="308"/>
      <c r="AK67" s="317"/>
    </row>
    <row r="68" ht="15.75" customHeight="1">
      <c r="A68" s="318" t="s">
        <v>43</v>
      </c>
      <c r="B68" s="147"/>
      <c r="C68" s="127">
        <f>'Lista de precios'!C32</f>
        <v>530.625</v>
      </c>
      <c r="D68" s="128">
        <f t="shared" si="2"/>
        <v>0</v>
      </c>
      <c r="E68" s="147"/>
      <c r="F68" s="127">
        <f t="shared" si="3"/>
        <v>530.625</v>
      </c>
      <c r="G68" s="128">
        <f t="shared" si="4"/>
        <v>0</v>
      </c>
      <c r="H68" s="147"/>
      <c r="I68" s="127">
        <f>'Lista de precios'!E32</f>
        <v>582.5</v>
      </c>
      <c r="J68" s="128">
        <f t="shared" si="5"/>
        <v>0</v>
      </c>
      <c r="K68" s="147"/>
      <c r="L68" s="127">
        <f t="shared" si="6"/>
        <v>582.5</v>
      </c>
      <c r="M68" s="128">
        <f t="shared" si="7"/>
        <v>0</v>
      </c>
      <c r="N68" s="147"/>
      <c r="O68" s="127"/>
      <c r="P68" s="144"/>
      <c r="Q68" s="147"/>
      <c r="R68" s="127"/>
      <c r="S68" s="144"/>
      <c r="T68" s="147"/>
      <c r="U68" s="127"/>
      <c r="V68" s="144"/>
      <c r="W68" s="147"/>
      <c r="X68" s="127"/>
      <c r="Y68" s="144"/>
      <c r="Z68" s="147"/>
      <c r="AA68" s="127"/>
      <c r="AB68" s="144"/>
      <c r="AC68" s="147"/>
      <c r="AD68" s="127"/>
      <c r="AE68" s="144"/>
      <c r="AF68" s="316"/>
      <c r="AG68" s="308"/>
      <c r="AH68" s="317"/>
      <c r="AI68" s="316"/>
      <c r="AJ68" s="308"/>
      <c r="AK68" s="317"/>
    </row>
    <row r="69" ht="15.75" customHeight="1">
      <c r="A69" s="42" t="s">
        <v>44</v>
      </c>
      <c r="B69" s="147"/>
      <c r="C69" s="127">
        <f>'Lista de precios'!C33</f>
        <v>1061.25</v>
      </c>
      <c r="D69" s="128">
        <f t="shared" si="2"/>
        <v>0</v>
      </c>
      <c r="E69" s="147"/>
      <c r="F69" s="127">
        <f t="shared" si="3"/>
        <v>1061.25</v>
      </c>
      <c r="G69" s="128">
        <f t="shared" si="4"/>
        <v>0</v>
      </c>
      <c r="H69" s="147"/>
      <c r="I69" s="127">
        <f>'Lista de precios'!E33</f>
        <v>1165</v>
      </c>
      <c r="J69" s="128">
        <f t="shared" si="5"/>
        <v>0</v>
      </c>
      <c r="K69" s="147"/>
      <c r="L69" s="127">
        <f t="shared" si="6"/>
        <v>1165</v>
      </c>
      <c r="M69" s="128">
        <f t="shared" si="7"/>
        <v>0</v>
      </c>
      <c r="N69" s="147"/>
      <c r="O69" s="127"/>
      <c r="P69" s="144"/>
      <c r="Q69" s="147"/>
      <c r="R69" s="127"/>
      <c r="S69" s="144"/>
      <c r="T69" s="147"/>
      <c r="U69" s="127"/>
      <c r="V69" s="144"/>
      <c r="W69" s="147"/>
      <c r="X69" s="127"/>
      <c r="Y69" s="144"/>
      <c r="Z69" s="147"/>
      <c r="AA69" s="127"/>
      <c r="AB69" s="144"/>
      <c r="AC69" s="147"/>
      <c r="AD69" s="127"/>
      <c r="AE69" s="144"/>
      <c r="AF69" s="316"/>
      <c r="AG69" s="308"/>
      <c r="AH69" s="317"/>
      <c r="AI69" s="316"/>
      <c r="AJ69" s="308"/>
      <c r="AK69" s="317"/>
    </row>
    <row r="70" ht="15.75" customHeight="1">
      <c r="A70" s="164" t="s">
        <v>179</v>
      </c>
      <c r="B70" s="147"/>
      <c r="C70" s="127">
        <f>'Lista de precios'!C34</f>
        <v>3576.4125</v>
      </c>
      <c r="D70" s="128">
        <f t="shared" si="2"/>
        <v>0</v>
      </c>
      <c r="E70" s="147"/>
      <c r="F70" s="127">
        <f t="shared" si="3"/>
        <v>3576.4125</v>
      </c>
      <c r="G70" s="128">
        <f t="shared" si="4"/>
        <v>0</v>
      </c>
      <c r="H70" s="147"/>
      <c r="I70" s="127">
        <f>'Lista de precios'!E34</f>
        <v>3926.05</v>
      </c>
      <c r="J70" s="128">
        <f t="shared" si="5"/>
        <v>0</v>
      </c>
      <c r="K70" s="147"/>
      <c r="L70" s="127">
        <f t="shared" si="6"/>
        <v>3926.05</v>
      </c>
      <c r="M70" s="128">
        <f t="shared" si="7"/>
        <v>0</v>
      </c>
      <c r="N70" s="147"/>
      <c r="O70" s="127"/>
      <c r="P70" s="144"/>
      <c r="Q70" s="147"/>
      <c r="R70" s="127"/>
      <c r="S70" s="144"/>
      <c r="T70" s="147"/>
      <c r="U70" s="127"/>
      <c r="V70" s="144"/>
      <c r="W70" s="147"/>
      <c r="X70" s="127"/>
      <c r="Y70" s="144"/>
      <c r="Z70" s="147"/>
      <c r="AA70" s="127"/>
      <c r="AB70" s="144"/>
      <c r="AC70" s="147"/>
      <c r="AD70" s="127"/>
      <c r="AE70" s="144"/>
      <c r="AF70" s="316"/>
      <c r="AG70" s="308"/>
      <c r="AH70" s="317"/>
      <c r="AI70" s="316"/>
      <c r="AJ70" s="308"/>
      <c r="AK70" s="317"/>
    </row>
    <row r="71" ht="15.75" customHeight="1">
      <c r="A71" s="173" t="s">
        <v>127</v>
      </c>
      <c r="B71" s="174"/>
      <c r="C71" s="175"/>
      <c r="D71" s="319">
        <f>SUM(D43:D70)</f>
        <v>0</v>
      </c>
      <c r="E71" s="177"/>
      <c r="F71" s="127"/>
      <c r="G71" s="320">
        <f>SUM(G43:G70)</f>
        <v>42471.225</v>
      </c>
      <c r="H71" s="174"/>
      <c r="I71" s="175"/>
      <c r="J71" s="319">
        <f>SUM(J43:J70)</f>
        <v>48883.4</v>
      </c>
      <c r="K71" s="177"/>
      <c r="L71" s="127"/>
      <c r="M71" s="320">
        <f>SUM(M43:M70)</f>
        <v>9389.9</v>
      </c>
      <c r="N71" s="174"/>
      <c r="O71" s="127">
        <f>'Lista de precios'!G31</f>
        <v>0</v>
      </c>
      <c r="P71" s="319">
        <f>SUM(P43:P66)</f>
        <v>0</v>
      </c>
      <c r="Q71" s="177"/>
      <c r="R71" s="127">
        <f>O71</f>
        <v>0</v>
      </c>
      <c r="S71" s="320">
        <f>SUM(S43:S66)</f>
        <v>0</v>
      </c>
      <c r="T71" s="174"/>
      <c r="U71" s="127"/>
      <c r="V71" s="319">
        <f>SUM(V43:V66)</f>
        <v>0</v>
      </c>
      <c r="W71" s="177"/>
      <c r="X71" s="127" t="str">
        <f>U71</f>
        <v/>
      </c>
      <c r="Y71" s="320">
        <f>SUM(Y43:Y66)</f>
        <v>0</v>
      </c>
      <c r="Z71" s="174"/>
      <c r="AA71" s="127"/>
      <c r="AB71" s="319">
        <f>SUM(AB43:AB66)</f>
        <v>0</v>
      </c>
      <c r="AC71" s="177"/>
      <c r="AD71" s="127" t="str">
        <f>AA71</f>
        <v/>
      </c>
      <c r="AE71" s="320">
        <f>SUM(AE43:AE66)</f>
        <v>0</v>
      </c>
      <c r="AF71" s="321"/>
      <c r="AG71" s="322"/>
      <c r="AH71" s="323">
        <f>SUM(AH43:AH66)</f>
        <v>0</v>
      </c>
      <c r="AI71" s="321"/>
      <c r="AJ71" s="322" t="str">
        <f>AG71</f>
        <v/>
      </c>
      <c r="AK71" s="324">
        <f>SUM(AK43:AK66)</f>
        <v>0</v>
      </c>
    </row>
    <row r="72" ht="15.75" customHeight="1">
      <c r="A72" s="181" t="s">
        <v>128</v>
      </c>
      <c r="B72" s="325">
        <f>D71+G71</f>
        <v>42471.225</v>
      </c>
      <c r="C72" s="183"/>
      <c r="D72" s="183"/>
      <c r="E72" s="183"/>
      <c r="F72" s="183"/>
      <c r="G72" s="15"/>
      <c r="H72" s="325">
        <f>J71+M71</f>
        <v>58273.3</v>
      </c>
      <c r="I72" s="183"/>
      <c r="J72" s="183"/>
      <c r="K72" s="183"/>
      <c r="L72" s="183"/>
      <c r="M72" s="15"/>
      <c r="N72" s="325">
        <f>P71+S71</f>
        <v>0</v>
      </c>
      <c r="O72" s="183"/>
      <c r="P72" s="183"/>
      <c r="Q72" s="183"/>
      <c r="R72" s="183"/>
      <c r="S72" s="15"/>
      <c r="T72" s="325">
        <f>V71+Y71</f>
        <v>0</v>
      </c>
      <c r="U72" s="183"/>
      <c r="V72" s="183"/>
      <c r="W72" s="183"/>
      <c r="X72" s="183"/>
      <c r="Y72" s="15"/>
      <c r="Z72" s="325">
        <f>AB71+AE71</f>
        <v>0</v>
      </c>
      <c r="AA72" s="183"/>
      <c r="AB72" s="183"/>
      <c r="AC72" s="183"/>
      <c r="AD72" s="183"/>
      <c r="AE72" s="15"/>
      <c r="AF72" s="326">
        <f>AH71+AK71</f>
        <v>0</v>
      </c>
      <c r="AG72" s="183"/>
      <c r="AH72" s="183"/>
      <c r="AI72" s="183"/>
      <c r="AJ72" s="183"/>
      <c r="AK72" s="15"/>
    </row>
    <row r="73" ht="15.75" customHeight="1"/>
    <row r="74" ht="15.75" customHeight="1"/>
    <row r="75" ht="18.0" customHeight="1"/>
    <row r="76" ht="18.0" customHeight="1"/>
    <row r="77" ht="18.0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T40:V40"/>
    <mergeCell ref="B72:G72"/>
    <mergeCell ref="H72:M72"/>
    <mergeCell ref="N72:S72"/>
    <mergeCell ref="T72:Y72"/>
    <mergeCell ref="Z72:AE72"/>
    <mergeCell ref="AF72:AK72"/>
  </mergeCells>
  <conditionalFormatting sqref="A1:A65 B1:AK1019 A71:A1019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2.14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327" t="s">
        <v>180</v>
      </c>
      <c r="B1" s="95"/>
      <c r="C1" s="95"/>
    </row>
    <row r="2">
      <c r="A2" s="96"/>
    </row>
    <row r="4">
      <c r="A4" s="253" t="s">
        <v>144</v>
      </c>
      <c r="B4" s="328" t="s">
        <v>10</v>
      </c>
      <c r="C4" s="104"/>
      <c r="D4" s="329"/>
      <c r="E4" s="328" t="s">
        <v>11</v>
      </c>
      <c r="F4" s="104"/>
      <c r="G4" s="105"/>
      <c r="H4" s="330" t="s">
        <v>12</v>
      </c>
      <c r="I4" s="104"/>
      <c r="J4" s="329"/>
      <c r="K4" s="328" t="s">
        <v>13</v>
      </c>
      <c r="L4" s="104"/>
      <c r="M4" s="105"/>
      <c r="N4" s="328" t="s">
        <v>14</v>
      </c>
      <c r="O4" s="104"/>
      <c r="P4" s="105"/>
      <c r="Q4" s="328" t="s">
        <v>15</v>
      </c>
      <c r="R4" s="104"/>
      <c r="S4" s="105"/>
    </row>
    <row r="5">
      <c r="A5" s="255"/>
      <c r="B5" s="256" t="s">
        <v>145</v>
      </c>
      <c r="C5" s="257" t="s">
        <v>146</v>
      </c>
      <c r="D5" s="331" t="s">
        <v>147</v>
      </c>
      <c r="E5" s="256" t="s">
        <v>145</v>
      </c>
      <c r="F5" s="257" t="s">
        <v>146</v>
      </c>
      <c r="G5" s="258" t="s">
        <v>147</v>
      </c>
      <c r="H5" s="332" t="s">
        <v>145</v>
      </c>
      <c r="I5" s="257" t="s">
        <v>146</v>
      </c>
      <c r="J5" s="331" t="s">
        <v>147</v>
      </c>
      <c r="K5" s="256" t="s">
        <v>145</v>
      </c>
      <c r="L5" s="257" t="s">
        <v>146</v>
      </c>
      <c r="M5" s="258" t="s">
        <v>147</v>
      </c>
      <c r="N5" s="256" t="s">
        <v>145</v>
      </c>
      <c r="O5" s="257" t="s">
        <v>146</v>
      </c>
      <c r="P5" s="258" t="s">
        <v>147</v>
      </c>
      <c r="Q5" s="256" t="s">
        <v>145</v>
      </c>
      <c r="R5" s="257" t="s">
        <v>146</v>
      </c>
      <c r="S5" s="258" t="s">
        <v>147</v>
      </c>
    </row>
    <row r="6">
      <c r="A6" s="259"/>
      <c r="B6" s="260"/>
      <c r="C6" s="261"/>
      <c r="D6" s="259"/>
      <c r="E6" s="260"/>
      <c r="F6" s="261"/>
      <c r="G6" s="262"/>
      <c r="H6" s="186"/>
      <c r="I6" s="261"/>
      <c r="J6" s="259"/>
      <c r="K6" s="260"/>
      <c r="L6" s="261"/>
      <c r="M6" s="262"/>
      <c r="N6" s="260"/>
      <c r="O6" s="261"/>
      <c r="P6" s="262"/>
      <c r="Q6" s="260"/>
      <c r="R6" s="261"/>
      <c r="S6" s="262"/>
    </row>
    <row r="7">
      <c r="A7" s="263" t="s">
        <v>181</v>
      </c>
      <c r="B7" s="264"/>
      <c r="C7" s="265"/>
      <c r="D7" s="333">
        <v>95862.35981217654</v>
      </c>
      <c r="E7" s="267"/>
      <c r="F7" s="265"/>
      <c r="G7" s="266">
        <f>D15</f>
        <v>124521.3883</v>
      </c>
      <c r="H7" s="334"/>
      <c r="I7" s="265"/>
      <c r="J7" s="335">
        <v>0.0</v>
      </c>
      <c r="K7" s="267"/>
      <c r="L7" s="265"/>
      <c r="M7" s="266" t="str">
        <f>J15</f>
        <v>#DIV/0!</v>
      </c>
      <c r="N7" s="267"/>
      <c r="O7" s="265"/>
      <c r="P7" s="266" t="str">
        <f>M15</f>
        <v>#DIV/0!</v>
      </c>
      <c r="Q7" s="267"/>
      <c r="R7" s="265"/>
      <c r="S7" s="266" t="str">
        <f>P15</f>
        <v>#DIV/0!</v>
      </c>
    </row>
    <row r="8">
      <c r="A8" s="270" t="s">
        <v>145</v>
      </c>
      <c r="B8" s="267">
        <f>C32</f>
        <v>134500</v>
      </c>
      <c r="C8" s="271"/>
      <c r="D8" s="333"/>
      <c r="E8" s="267">
        <f>E32</f>
        <v>0</v>
      </c>
      <c r="F8" s="271"/>
      <c r="G8" s="266"/>
      <c r="H8" s="334">
        <f>G32</f>
        <v>0</v>
      </c>
      <c r="I8" s="271"/>
      <c r="J8" s="333"/>
      <c r="K8" s="267">
        <f>I32</f>
        <v>0</v>
      </c>
      <c r="L8" s="271"/>
      <c r="M8" s="266"/>
      <c r="N8" s="267">
        <f>K32</f>
        <v>0</v>
      </c>
      <c r="O8" s="271"/>
      <c r="P8" s="266"/>
      <c r="Q8" s="267">
        <f>M32</f>
        <v>0</v>
      </c>
      <c r="R8" s="271"/>
      <c r="S8" s="266"/>
    </row>
    <row r="9">
      <c r="A9" s="336" t="s">
        <v>182</v>
      </c>
      <c r="B9" s="273"/>
      <c r="C9" s="274"/>
      <c r="D9" s="337">
        <f>(D7+B8)/1032.5</f>
        <v>223.1112444</v>
      </c>
      <c r="E9" s="273"/>
      <c r="F9" s="274"/>
      <c r="G9" s="275">
        <f>(G7-E8)/'Lista de precios'!C4</f>
        <v>117.3346415</v>
      </c>
      <c r="H9" s="338"/>
      <c r="I9" s="274"/>
      <c r="J9" s="337">
        <f>(J7-H8)/'Lista de precios'!E4</f>
        <v>0</v>
      </c>
      <c r="K9" s="273"/>
      <c r="L9" s="274"/>
      <c r="M9" s="275" t="str">
        <f>(M7+K8)/'Lista de precios'!G4</f>
        <v>#DIV/0!</v>
      </c>
      <c r="N9" s="273"/>
      <c r="O9" s="274"/>
      <c r="P9" s="275"/>
      <c r="Q9" s="273"/>
      <c r="R9" s="274"/>
      <c r="S9" s="275" t="str">
        <f>(S7+Q8)/'Lista de precios'!K4</f>
        <v>#DIV/0!</v>
      </c>
      <c r="T9" s="276"/>
      <c r="U9" s="276"/>
      <c r="V9" s="276"/>
      <c r="W9" s="276"/>
      <c r="X9" s="276"/>
      <c r="Y9" s="276"/>
      <c r="Z9" s="276"/>
      <c r="AA9" s="276"/>
      <c r="AB9" s="276"/>
      <c r="AC9" s="276"/>
      <c r="AD9" s="276"/>
      <c r="AE9" s="276"/>
      <c r="AF9" s="339"/>
      <c r="AG9" s="339"/>
      <c r="AH9" s="339"/>
      <c r="AI9" s="339"/>
      <c r="AJ9" s="339"/>
      <c r="AK9" s="339"/>
    </row>
    <row r="10">
      <c r="A10" s="270" t="s">
        <v>151</v>
      </c>
      <c r="B10" s="277"/>
      <c r="C10" s="278"/>
      <c r="D10" s="340">
        <f>D9*'Lista de precios'!C4</f>
        <v>236776.8081</v>
      </c>
      <c r="E10" s="277"/>
      <c r="F10" s="278"/>
      <c r="G10" s="279">
        <f>G9*'Lista de precios'!E4</f>
        <v>136694.8574</v>
      </c>
      <c r="H10" s="341"/>
      <c r="I10" s="278"/>
      <c r="J10" s="340">
        <f>J9*'Lista de precios'!G4</f>
        <v>0</v>
      </c>
      <c r="K10" s="277"/>
      <c r="L10" s="278"/>
      <c r="M10" s="279" t="str">
        <f>M9*'Lista de precios'!I4</f>
        <v>#DIV/0!</v>
      </c>
      <c r="N10" s="277"/>
      <c r="O10" s="278"/>
      <c r="P10" s="279" t="str">
        <f>P7</f>
        <v>#DIV/0!</v>
      </c>
      <c r="Q10" s="277"/>
      <c r="R10" s="278"/>
      <c r="S10" s="280" t="str">
        <f>S9*'Lista de precios'!M4</f>
        <v>#DIV/0!</v>
      </c>
    </row>
    <row r="11">
      <c r="A11" s="263" t="s">
        <v>183</v>
      </c>
      <c r="B11" s="267"/>
      <c r="C11" s="281">
        <f>B68</f>
        <v>86322.075</v>
      </c>
      <c r="D11" s="333"/>
      <c r="E11" s="267"/>
      <c r="F11" s="281">
        <f>H68</f>
        <v>84742.1</v>
      </c>
      <c r="G11" s="266"/>
      <c r="H11" s="334"/>
      <c r="I11" s="281">
        <v>0.0</v>
      </c>
      <c r="J11" s="333"/>
      <c r="K11" s="267"/>
      <c r="L11" s="281">
        <f>T68</f>
        <v>0</v>
      </c>
      <c r="M11" s="266"/>
      <c r="N11" s="267"/>
      <c r="O11" s="281">
        <f>Z68</f>
        <v>0</v>
      </c>
      <c r="P11" s="266"/>
      <c r="Q11" s="267"/>
      <c r="R11" s="281">
        <f>AF68</f>
        <v>0</v>
      </c>
      <c r="S11" s="266"/>
    </row>
    <row r="12">
      <c r="A12" s="282" t="s">
        <v>184</v>
      </c>
      <c r="B12" s="267"/>
      <c r="C12" s="281">
        <f>CULTIVO!D49</f>
        <v>25933.34474</v>
      </c>
      <c r="D12" s="333"/>
      <c r="E12" s="267"/>
      <c r="F12" s="281">
        <f>'Cálculo con horas de uso'!I3</f>
        <v>17967.07639</v>
      </c>
      <c r="G12" s="266"/>
      <c r="H12" s="334"/>
      <c r="I12" s="281" t="str">
        <f>CULTIVO!J49</f>
        <v>#DIV/0!</v>
      </c>
      <c r="J12" s="333"/>
      <c r="K12" s="267"/>
      <c r="L12" s="281" t="str">
        <f>CULTIVO!M49</f>
        <v>#DIV/0!</v>
      </c>
      <c r="M12" s="266"/>
      <c r="N12" s="267"/>
      <c r="O12" s="281">
        <f>CULTIVO!P49</f>
        <v>0</v>
      </c>
      <c r="P12" s="266"/>
      <c r="Q12" s="267"/>
      <c r="R12" s="281" t="str">
        <f>CULTIVO!S49</f>
        <v>#DIV/0!</v>
      </c>
      <c r="S12" s="266"/>
    </row>
    <row r="13">
      <c r="A13" s="342" t="s">
        <v>154</v>
      </c>
      <c r="B13" s="267"/>
      <c r="C13" s="281">
        <f>CULTIVO!D74</f>
        <v>0</v>
      </c>
      <c r="D13" s="333"/>
      <c r="E13" s="267"/>
      <c r="F13" s="281">
        <f>CULTIVO!G74</f>
        <v>1820</v>
      </c>
      <c r="G13" s="266"/>
      <c r="H13" s="334"/>
      <c r="I13" s="281">
        <f>CULTIVO!J74</f>
        <v>0</v>
      </c>
      <c r="J13" s="333"/>
      <c r="K13" s="267"/>
      <c r="L13" s="281">
        <f>CULTIVO!M74</f>
        <v>0</v>
      </c>
      <c r="M13" s="266"/>
      <c r="N13" s="267"/>
      <c r="O13" s="281">
        <f>CULTIVO!P74</f>
        <v>0</v>
      </c>
      <c r="P13" s="266"/>
      <c r="Q13" s="267"/>
      <c r="R13" s="281">
        <f>CULTIVO!S74</f>
        <v>0</v>
      </c>
      <c r="S13" s="266"/>
    </row>
    <row r="14">
      <c r="A14" s="286" t="s">
        <v>155</v>
      </c>
      <c r="B14" s="267"/>
      <c r="C14" s="265"/>
      <c r="D14" s="343"/>
      <c r="E14" s="267"/>
      <c r="F14" s="265"/>
      <c r="G14" s="344"/>
      <c r="H14" s="334"/>
      <c r="I14" s="265"/>
      <c r="J14" s="343"/>
      <c r="K14" s="267"/>
      <c r="L14" s="265"/>
      <c r="M14" s="344"/>
      <c r="N14" s="267"/>
      <c r="O14" s="287">
        <v>41346.0</v>
      </c>
      <c r="P14" s="344"/>
      <c r="Q14" s="267"/>
      <c r="R14" s="265"/>
      <c r="S14" s="344"/>
    </row>
    <row r="15">
      <c r="A15" s="263" t="s">
        <v>185</v>
      </c>
      <c r="B15" s="267"/>
      <c r="C15" s="265"/>
      <c r="D15" s="343">
        <f>D10-C11-C12-C13</f>
        <v>124521.3883</v>
      </c>
      <c r="E15" s="267"/>
      <c r="F15" s="265"/>
      <c r="G15" s="344">
        <f>G10-F11-F12-F13</f>
        <v>32165.68101</v>
      </c>
      <c r="H15" s="334"/>
      <c r="I15" s="265"/>
      <c r="J15" s="343" t="str">
        <f>J7+H8-I11-I12-I13</f>
        <v>#DIV/0!</v>
      </c>
      <c r="K15" s="267"/>
      <c r="L15" s="265"/>
      <c r="M15" s="344" t="str">
        <f>M10-L11-L12-L13</f>
        <v>#DIV/0!</v>
      </c>
      <c r="N15" s="267"/>
      <c r="O15" s="265"/>
      <c r="P15" s="344" t="str">
        <f>P10-O11-O12-O13-O14</f>
        <v>#DIV/0!</v>
      </c>
      <c r="Q15" s="267"/>
      <c r="R15" s="265"/>
      <c r="S15" s="344" t="str">
        <f>S10-R11-R12-R13</f>
        <v>#DIV/0!</v>
      </c>
    </row>
    <row r="16">
      <c r="A16" s="263" t="s">
        <v>157</v>
      </c>
      <c r="B16" s="288"/>
      <c r="C16" s="289"/>
      <c r="D16" s="345">
        <f>D15/'Lista de precios'!C4</f>
        <v>117.3346415</v>
      </c>
      <c r="E16" s="288"/>
      <c r="F16" s="289"/>
      <c r="G16" s="346">
        <f>G15/'Lista de precios'!E4</f>
        <v>27.61002662</v>
      </c>
      <c r="H16" s="347"/>
      <c r="I16" s="289"/>
      <c r="J16" s="345" t="str">
        <f>J15/'Lista de precios'!G4</f>
        <v>#DIV/0!</v>
      </c>
      <c r="K16" s="288"/>
      <c r="L16" s="289"/>
      <c r="M16" s="346" t="str">
        <f>M15/'Lista de precios'!I4</f>
        <v>#DIV/0!</v>
      </c>
      <c r="N16" s="288"/>
      <c r="O16" s="289"/>
      <c r="P16" s="346" t="str">
        <f>P15/'Lista de precios'!K4</f>
        <v>#DIV/0!</v>
      </c>
      <c r="Q16" s="288"/>
      <c r="R16" s="289"/>
      <c r="S16" s="346" t="str">
        <f>S15/'Lista de precios'!M4</f>
        <v>#DIV/0!</v>
      </c>
    </row>
    <row r="18" ht="26.25" customHeight="1">
      <c r="A18" s="291" t="s">
        <v>158</v>
      </c>
      <c r="B18" s="292"/>
      <c r="C18" s="293"/>
      <c r="D18" s="98"/>
      <c r="E18" s="98"/>
      <c r="F18" s="98"/>
    </row>
    <row r="19" ht="27.75" customHeight="1">
      <c r="A19" s="294" t="s">
        <v>159</v>
      </c>
      <c r="B19" s="294" t="s">
        <v>160</v>
      </c>
      <c r="C19" s="295" t="s">
        <v>161</v>
      </c>
      <c r="D19" s="296" t="s">
        <v>162</v>
      </c>
      <c r="E19" s="296" t="s">
        <v>163</v>
      </c>
      <c r="F19" s="296" t="s">
        <v>164</v>
      </c>
      <c r="G19" s="296" t="s">
        <v>165</v>
      </c>
      <c r="H19" s="296" t="s">
        <v>166</v>
      </c>
      <c r="I19" s="296" t="s">
        <v>167</v>
      </c>
      <c r="J19" s="296" t="s">
        <v>168</v>
      </c>
      <c r="K19" s="296" t="s">
        <v>169</v>
      </c>
      <c r="L19" s="296" t="s">
        <v>170</v>
      </c>
      <c r="M19" s="296" t="s">
        <v>171</v>
      </c>
      <c r="N19" s="296" t="s">
        <v>172</v>
      </c>
    </row>
    <row r="20">
      <c r="A20" s="151" t="s">
        <v>186</v>
      </c>
      <c r="B20" s="151" t="s">
        <v>187</v>
      </c>
      <c r="D20" s="151">
        <v>134500.0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</row>
    <row r="21">
      <c r="A21" s="151"/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51"/>
      <c r="N21" s="148"/>
    </row>
    <row r="22">
      <c r="A22" s="151"/>
      <c r="B22" s="148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51"/>
      <c r="N22" s="148"/>
    </row>
    <row r="23">
      <c r="A23" s="148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</row>
    <row r="24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</row>
    <row r="25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</row>
    <row r="26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</row>
    <row r="27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</row>
    <row r="28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</row>
    <row r="29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</row>
    <row r="30">
      <c r="A30" s="148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</row>
    <row r="31">
      <c r="A31" s="298" t="s">
        <v>177</v>
      </c>
      <c r="B31" s="15"/>
      <c r="C31" s="299">
        <f t="shared" ref="C31:N31" si="1">SUM(C20:C30)</f>
        <v>0</v>
      </c>
      <c r="D31" s="299">
        <f t="shared" si="1"/>
        <v>134500</v>
      </c>
      <c r="E31" s="299">
        <f t="shared" si="1"/>
        <v>0</v>
      </c>
      <c r="F31" s="299">
        <f t="shared" si="1"/>
        <v>0</v>
      </c>
      <c r="G31" s="299">
        <f t="shared" si="1"/>
        <v>0</v>
      </c>
      <c r="H31" s="299">
        <f t="shared" si="1"/>
        <v>0</v>
      </c>
      <c r="I31" s="299">
        <f t="shared" si="1"/>
        <v>0</v>
      </c>
      <c r="J31" s="299">
        <f t="shared" si="1"/>
        <v>0</v>
      </c>
      <c r="K31" s="299">
        <f t="shared" si="1"/>
        <v>0</v>
      </c>
      <c r="L31" s="299">
        <f t="shared" si="1"/>
        <v>0</v>
      </c>
      <c r="M31" s="299">
        <f t="shared" si="1"/>
        <v>0</v>
      </c>
      <c r="N31" s="299">
        <f t="shared" si="1"/>
        <v>0</v>
      </c>
    </row>
    <row r="32">
      <c r="A32" s="300" t="s">
        <v>178</v>
      </c>
      <c r="B32" s="15"/>
      <c r="C32" s="300">
        <f>C31+D31</f>
        <v>134500</v>
      </c>
      <c r="D32" s="15"/>
      <c r="E32" s="300">
        <f>E31+F31</f>
        <v>0</v>
      </c>
      <c r="F32" s="15"/>
      <c r="G32" s="300">
        <f>G31+H31</f>
        <v>0</v>
      </c>
      <c r="H32" s="15"/>
      <c r="I32" s="300">
        <f>I31+J31</f>
        <v>0</v>
      </c>
      <c r="J32" s="15"/>
      <c r="K32" s="300">
        <f>K31+L31</f>
        <v>0</v>
      </c>
      <c r="L32" s="15"/>
      <c r="M32" s="300">
        <f>M31+N31</f>
        <v>0</v>
      </c>
      <c r="N32" s="15"/>
    </row>
    <row r="34" ht="15.75" customHeight="1"/>
    <row r="35" ht="15.75" customHeight="1">
      <c r="A35" s="97" t="s">
        <v>97</v>
      </c>
      <c r="D35" s="98"/>
    </row>
    <row r="36" ht="15.75" customHeight="1">
      <c r="A36" s="99"/>
      <c r="B36" s="100" t="s">
        <v>98</v>
      </c>
      <c r="C36" s="101"/>
      <c r="D36" s="102"/>
      <c r="E36" s="100" t="s">
        <v>99</v>
      </c>
      <c r="F36" s="101"/>
      <c r="G36" s="102"/>
      <c r="H36" s="348" t="s">
        <v>100</v>
      </c>
      <c r="I36" s="101"/>
      <c r="J36" s="102"/>
      <c r="K36" s="348" t="s">
        <v>101</v>
      </c>
      <c r="L36" s="101"/>
      <c r="M36" s="102"/>
      <c r="N36" s="301" t="s">
        <v>102</v>
      </c>
      <c r="O36" s="101"/>
      <c r="P36" s="102"/>
      <c r="Q36" s="301" t="s">
        <v>103</v>
      </c>
      <c r="R36" s="101"/>
      <c r="S36" s="102"/>
      <c r="T36" s="301" t="s">
        <v>104</v>
      </c>
      <c r="U36" s="101"/>
      <c r="V36" s="102"/>
      <c r="W36" s="301" t="s">
        <v>105</v>
      </c>
      <c r="X36" s="101"/>
      <c r="Y36" s="102"/>
      <c r="Z36" s="301" t="s">
        <v>106</v>
      </c>
      <c r="AA36" s="101"/>
      <c r="AB36" s="102"/>
      <c r="AC36" s="301" t="s">
        <v>107</v>
      </c>
      <c r="AD36" s="101"/>
      <c r="AE36" s="102"/>
      <c r="AF36" s="301" t="s">
        <v>108</v>
      </c>
      <c r="AG36" s="101"/>
      <c r="AH36" s="102"/>
      <c r="AI36" s="301" t="s">
        <v>109</v>
      </c>
      <c r="AJ36" s="101"/>
      <c r="AK36" s="102"/>
    </row>
    <row r="37" ht="15.75" customHeight="1">
      <c r="A37" s="109" t="s">
        <v>110</v>
      </c>
      <c r="B37" s="349" t="s">
        <v>188</v>
      </c>
      <c r="C37" s="350" t="s">
        <v>189</v>
      </c>
      <c r="D37" s="351" t="s">
        <v>190</v>
      </c>
      <c r="E37" s="349" t="s">
        <v>188</v>
      </c>
      <c r="F37" s="350" t="s">
        <v>189</v>
      </c>
      <c r="G37" s="351" t="s">
        <v>190</v>
      </c>
      <c r="H37" s="349" t="s">
        <v>188</v>
      </c>
      <c r="I37" s="350" t="s">
        <v>189</v>
      </c>
      <c r="J37" s="351" t="s">
        <v>190</v>
      </c>
      <c r="K37" s="349" t="s">
        <v>188</v>
      </c>
      <c r="L37" s="350" t="s">
        <v>189</v>
      </c>
      <c r="M37" s="351" t="s">
        <v>190</v>
      </c>
      <c r="N37" s="349" t="s">
        <v>188</v>
      </c>
      <c r="O37" s="350" t="s">
        <v>189</v>
      </c>
      <c r="P37" s="351" t="s">
        <v>190</v>
      </c>
      <c r="Q37" s="349" t="s">
        <v>188</v>
      </c>
      <c r="R37" s="350" t="s">
        <v>189</v>
      </c>
      <c r="S37" s="351" t="s">
        <v>190</v>
      </c>
      <c r="T37" s="349" t="s">
        <v>188</v>
      </c>
      <c r="U37" s="350" t="s">
        <v>189</v>
      </c>
      <c r="V37" s="351" t="s">
        <v>190</v>
      </c>
      <c r="W37" s="349" t="s">
        <v>188</v>
      </c>
      <c r="X37" s="350" t="s">
        <v>189</v>
      </c>
      <c r="Y37" s="351" t="s">
        <v>190</v>
      </c>
      <c r="Z37" s="349" t="s">
        <v>188</v>
      </c>
      <c r="AA37" s="350" t="s">
        <v>189</v>
      </c>
      <c r="AB37" s="351" t="s">
        <v>190</v>
      </c>
      <c r="AC37" s="349" t="s">
        <v>188</v>
      </c>
      <c r="AD37" s="350" t="s">
        <v>189</v>
      </c>
      <c r="AE37" s="351" t="s">
        <v>190</v>
      </c>
      <c r="AF37" s="349" t="s">
        <v>188</v>
      </c>
      <c r="AG37" s="350" t="s">
        <v>189</v>
      </c>
      <c r="AH37" s="351" t="s">
        <v>190</v>
      </c>
      <c r="AI37" s="349" t="s">
        <v>188</v>
      </c>
      <c r="AJ37" s="350" t="s">
        <v>189</v>
      </c>
      <c r="AK37" s="351" t="s">
        <v>190</v>
      </c>
    </row>
    <row r="38" ht="15.75" customHeight="1">
      <c r="A38" s="109"/>
      <c r="B38" s="116"/>
      <c r="C38" s="117"/>
      <c r="D38" s="118"/>
      <c r="E38" s="119"/>
      <c r="F38" s="120"/>
      <c r="G38" s="121"/>
      <c r="H38" s="116"/>
      <c r="I38" s="117"/>
      <c r="J38" s="118"/>
      <c r="K38" s="119"/>
      <c r="L38" s="120"/>
      <c r="M38" s="121"/>
      <c r="N38" s="116"/>
      <c r="O38" s="117"/>
      <c r="P38" s="118"/>
      <c r="Q38" s="119"/>
      <c r="R38" s="120"/>
      <c r="S38" s="121"/>
      <c r="T38" s="116"/>
      <c r="U38" s="117"/>
      <c r="V38" s="118"/>
      <c r="W38" s="119"/>
      <c r="X38" s="120"/>
      <c r="Y38" s="121"/>
      <c r="Z38" s="116"/>
      <c r="AA38" s="117"/>
      <c r="AB38" s="118"/>
      <c r="AC38" s="119"/>
      <c r="AD38" s="120"/>
      <c r="AE38" s="121"/>
      <c r="AF38" s="116"/>
      <c r="AG38" s="117"/>
      <c r="AH38" s="118"/>
      <c r="AI38" s="119"/>
      <c r="AJ38" s="120"/>
      <c r="AK38" s="121"/>
    </row>
    <row r="39" ht="15.75" customHeight="1">
      <c r="A39" s="125" t="s">
        <v>18</v>
      </c>
      <c r="B39" s="126"/>
      <c r="C39" s="127">
        <f>'Lista de precios'!C7</f>
        <v>1114.3125</v>
      </c>
      <c r="D39" s="128">
        <f t="shared" ref="D39:D66" si="2">B39*C39</f>
        <v>0</v>
      </c>
      <c r="E39" s="126"/>
      <c r="F39" s="127">
        <f>'Lista de precios'!C7</f>
        <v>1114.3125</v>
      </c>
      <c r="G39" s="128">
        <f t="shared" ref="G39:G66" si="3">F39*E39</f>
        <v>0</v>
      </c>
      <c r="H39" s="129">
        <v>3.0</v>
      </c>
      <c r="I39" s="127">
        <f>'Lista de precios'!E7</f>
        <v>1223.25</v>
      </c>
      <c r="J39" s="128">
        <f t="shared" ref="J39:J66" si="4">H39*I39</f>
        <v>3669.75</v>
      </c>
      <c r="K39" s="126"/>
      <c r="L39" s="127">
        <v>1223.25</v>
      </c>
      <c r="M39" s="128">
        <f t="shared" ref="M39:M66" si="5">L39*K39</f>
        <v>0</v>
      </c>
      <c r="N39" s="126"/>
      <c r="O39" s="127">
        <f>'Lista de precios'!G7</f>
        <v>0</v>
      </c>
      <c r="P39" s="128">
        <f t="shared" ref="P39:P62" si="6">N39*O39</f>
        <v>0</v>
      </c>
      <c r="Q39" s="126"/>
      <c r="R39" s="127">
        <f t="shared" ref="R39:R62" si="7">O39</f>
        <v>0</v>
      </c>
      <c r="S39" s="128">
        <f t="shared" ref="S39:S62" si="8">R39*Q39</f>
        <v>0</v>
      </c>
      <c r="T39" s="126"/>
      <c r="U39" s="127">
        <f>'Lista de precios'!I7</f>
        <v>0</v>
      </c>
      <c r="V39" s="128">
        <f t="shared" ref="V39:V62" si="9">T39*U39</f>
        <v>0</v>
      </c>
      <c r="W39" s="126"/>
      <c r="X39" s="127">
        <f t="shared" ref="X39:X62" si="10">U39</f>
        <v>0</v>
      </c>
      <c r="Y39" s="128">
        <f t="shared" ref="Y39:Y62" si="11">X39*W39</f>
        <v>0</v>
      </c>
      <c r="Z39" s="126"/>
      <c r="AA39" s="127">
        <f>'Lista de precios'!K7</f>
        <v>0</v>
      </c>
      <c r="AB39" s="128">
        <f t="shared" ref="AB39:AB62" si="12">Z39*AA39</f>
        <v>0</v>
      </c>
      <c r="AC39" s="126"/>
      <c r="AD39" s="127">
        <f t="shared" ref="AD39:AD62" si="13">AA39</f>
        <v>0</v>
      </c>
      <c r="AE39" s="128">
        <f t="shared" ref="AE39:AE62" si="14">AD39*AC39</f>
        <v>0</v>
      </c>
      <c r="AF39" s="126"/>
      <c r="AG39" s="127">
        <f>'Lista de precios'!M7</f>
        <v>0</v>
      </c>
      <c r="AH39" s="128">
        <f t="shared" ref="AH39:AH62" si="15">AF39*AG39</f>
        <v>0</v>
      </c>
      <c r="AI39" s="126"/>
      <c r="AJ39" s="127">
        <f t="shared" ref="AJ39:AJ62" si="16">AG39</f>
        <v>0</v>
      </c>
      <c r="AK39" s="128">
        <f t="shared" ref="AK39:AK62" si="17">AJ39*AI39</f>
        <v>0</v>
      </c>
    </row>
    <row r="40" ht="15.75" customHeight="1">
      <c r="A40" s="125" t="s">
        <v>19</v>
      </c>
      <c r="B40" s="129">
        <v>1.0</v>
      </c>
      <c r="C40" s="127">
        <f>'Lista de precios'!C8</f>
        <v>1231.05</v>
      </c>
      <c r="D40" s="128">
        <f t="shared" si="2"/>
        <v>1231.05</v>
      </c>
      <c r="E40" s="129">
        <v>6.0</v>
      </c>
      <c r="F40" s="127">
        <f>'Lista de precios'!C8</f>
        <v>1231.05</v>
      </c>
      <c r="G40" s="128">
        <f t="shared" si="3"/>
        <v>7386.3</v>
      </c>
      <c r="H40" s="129">
        <v>6.0</v>
      </c>
      <c r="I40" s="127">
        <f>'Lista de precios'!E8</f>
        <v>1351.4</v>
      </c>
      <c r="J40" s="128">
        <f t="shared" si="4"/>
        <v>8108.4</v>
      </c>
      <c r="K40" s="129">
        <v>8.0</v>
      </c>
      <c r="L40" s="127">
        <v>1351.3999999999999</v>
      </c>
      <c r="M40" s="128">
        <f t="shared" si="5"/>
        <v>10811.2</v>
      </c>
      <c r="N40" s="126"/>
      <c r="O40" s="127">
        <f>'Lista de precios'!G8</f>
        <v>0</v>
      </c>
      <c r="P40" s="128">
        <f t="shared" si="6"/>
        <v>0</v>
      </c>
      <c r="Q40" s="126"/>
      <c r="R40" s="127">
        <f t="shared" si="7"/>
        <v>0</v>
      </c>
      <c r="S40" s="128">
        <f t="shared" si="8"/>
        <v>0</v>
      </c>
      <c r="T40" s="126"/>
      <c r="U40" s="127">
        <f>'Lista de precios'!I8</f>
        <v>0</v>
      </c>
      <c r="V40" s="128">
        <f t="shared" si="9"/>
        <v>0</v>
      </c>
      <c r="W40" s="126"/>
      <c r="X40" s="127">
        <f t="shared" si="10"/>
        <v>0</v>
      </c>
      <c r="Y40" s="128">
        <f t="shared" si="11"/>
        <v>0</v>
      </c>
      <c r="Z40" s="126"/>
      <c r="AA40" s="127">
        <f>'Lista de precios'!K8</f>
        <v>0</v>
      </c>
      <c r="AB40" s="128">
        <f t="shared" si="12"/>
        <v>0</v>
      </c>
      <c r="AC40" s="126"/>
      <c r="AD40" s="127">
        <f t="shared" si="13"/>
        <v>0</v>
      </c>
      <c r="AE40" s="128">
        <f t="shared" si="14"/>
        <v>0</v>
      </c>
      <c r="AF40" s="126"/>
      <c r="AG40" s="127">
        <f>'Lista de precios'!M8</f>
        <v>0</v>
      </c>
      <c r="AH40" s="128">
        <f t="shared" si="15"/>
        <v>0</v>
      </c>
      <c r="AI40" s="126"/>
      <c r="AJ40" s="127">
        <f t="shared" si="16"/>
        <v>0</v>
      </c>
      <c r="AK40" s="128">
        <f t="shared" si="17"/>
        <v>0</v>
      </c>
    </row>
    <row r="41" ht="15.75" customHeight="1">
      <c r="A41" s="125" t="s">
        <v>20</v>
      </c>
      <c r="B41" s="129">
        <v>3.0</v>
      </c>
      <c r="C41" s="127">
        <f>'Lista de precios'!C9</f>
        <v>1273.5</v>
      </c>
      <c r="D41" s="128">
        <f t="shared" si="2"/>
        <v>3820.5</v>
      </c>
      <c r="E41" s="126"/>
      <c r="F41" s="127">
        <f>'Lista de precios'!C9</f>
        <v>1273.5</v>
      </c>
      <c r="G41" s="128">
        <f t="shared" si="3"/>
        <v>0</v>
      </c>
      <c r="H41" s="129">
        <v>4.0</v>
      </c>
      <c r="I41" s="127">
        <f>'Lista de precios'!E9</f>
        <v>1398</v>
      </c>
      <c r="J41" s="128">
        <f t="shared" si="4"/>
        <v>5592</v>
      </c>
      <c r="K41" s="126"/>
      <c r="L41" s="127">
        <v>1398.0</v>
      </c>
      <c r="M41" s="128">
        <f t="shared" si="5"/>
        <v>0</v>
      </c>
      <c r="N41" s="126"/>
      <c r="O41" s="127">
        <f>'Lista de precios'!G9</f>
        <v>0</v>
      </c>
      <c r="P41" s="128">
        <f t="shared" si="6"/>
        <v>0</v>
      </c>
      <c r="Q41" s="126"/>
      <c r="R41" s="127">
        <f t="shared" si="7"/>
        <v>0</v>
      </c>
      <c r="S41" s="128">
        <f t="shared" si="8"/>
        <v>0</v>
      </c>
      <c r="T41" s="126"/>
      <c r="U41" s="127">
        <f>'Lista de precios'!I9</f>
        <v>0</v>
      </c>
      <c r="V41" s="128">
        <f t="shared" si="9"/>
        <v>0</v>
      </c>
      <c r="W41" s="126"/>
      <c r="X41" s="127">
        <f t="shared" si="10"/>
        <v>0</v>
      </c>
      <c r="Y41" s="128">
        <f t="shared" si="11"/>
        <v>0</v>
      </c>
      <c r="Z41" s="126"/>
      <c r="AA41" s="127">
        <f>'Lista de precios'!K9</f>
        <v>0</v>
      </c>
      <c r="AB41" s="128">
        <f t="shared" si="12"/>
        <v>0</v>
      </c>
      <c r="AC41" s="126"/>
      <c r="AD41" s="127">
        <f t="shared" si="13"/>
        <v>0</v>
      </c>
      <c r="AE41" s="128">
        <f t="shared" si="14"/>
        <v>0</v>
      </c>
      <c r="AF41" s="126"/>
      <c r="AG41" s="127">
        <f>'Lista de precios'!M9</f>
        <v>0</v>
      </c>
      <c r="AH41" s="128">
        <f t="shared" si="15"/>
        <v>0</v>
      </c>
      <c r="AI41" s="126"/>
      <c r="AJ41" s="127">
        <f t="shared" si="16"/>
        <v>0</v>
      </c>
      <c r="AK41" s="128">
        <f t="shared" si="17"/>
        <v>0</v>
      </c>
    </row>
    <row r="42" ht="15.75" customHeight="1">
      <c r="A42" s="125" t="s">
        <v>21</v>
      </c>
      <c r="B42" s="126"/>
      <c r="C42" s="127">
        <f>'Lista de precios'!C10</f>
        <v>4775.625</v>
      </c>
      <c r="D42" s="128">
        <f t="shared" si="2"/>
        <v>0</v>
      </c>
      <c r="E42" s="126"/>
      <c r="F42" s="127">
        <f>'Lista de precios'!C10</f>
        <v>4775.625</v>
      </c>
      <c r="G42" s="128">
        <f t="shared" si="3"/>
        <v>0</v>
      </c>
      <c r="H42" s="126"/>
      <c r="I42" s="127">
        <f>'Lista de precios'!E10</f>
        <v>5242.5</v>
      </c>
      <c r="J42" s="128">
        <f t="shared" si="4"/>
        <v>0</v>
      </c>
      <c r="K42" s="126"/>
      <c r="L42" s="127">
        <v>5242.5</v>
      </c>
      <c r="M42" s="128">
        <f t="shared" si="5"/>
        <v>0</v>
      </c>
      <c r="N42" s="126"/>
      <c r="O42" s="127">
        <f>'Lista de precios'!G10</f>
        <v>0</v>
      </c>
      <c r="P42" s="128">
        <f t="shared" si="6"/>
        <v>0</v>
      </c>
      <c r="Q42" s="126"/>
      <c r="R42" s="127">
        <f t="shared" si="7"/>
        <v>0</v>
      </c>
      <c r="S42" s="128">
        <f t="shared" si="8"/>
        <v>0</v>
      </c>
      <c r="T42" s="126"/>
      <c r="U42" s="127">
        <f>'Lista de precios'!I10</f>
        <v>0</v>
      </c>
      <c r="V42" s="128">
        <f t="shared" si="9"/>
        <v>0</v>
      </c>
      <c r="W42" s="126"/>
      <c r="X42" s="127">
        <f t="shared" si="10"/>
        <v>0</v>
      </c>
      <c r="Y42" s="128">
        <f t="shared" si="11"/>
        <v>0</v>
      </c>
      <c r="Z42" s="126"/>
      <c r="AA42" s="127">
        <f>'Lista de precios'!K10</f>
        <v>0</v>
      </c>
      <c r="AB42" s="128">
        <f t="shared" si="12"/>
        <v>0</v>
      </c>
      <c r="AC42" s="126"/>
      <c r="AD42" s="127">
        <f t="shared" si="13"/>
        <v>0</v>
      </c>
      <c r="AE42" s="128">
        <f t="shared" si="14"/>
        <v>0</v>
      </c>
      <c r="AF42" s="126"/>
      <c r="AG42" s="127">
        <f>'Lista de precios'!M10</f>
        <v>0</v>
      </c>
      <c r="AH42" s="128">
        <f t="shared" si="15"/>
        <v>0</v>
      </c>
      <c r="AI42" s="126"/>
      <c r="AJ42" s="127">
        <f t="shared" si="16"/>
        <v>0</v>
      </c>
      <c r="AK42" s="128">
        <f t="shared" si="17"/>
        <v>0</v>
      </c>
    </row>
    <row r="43" ht="15.75" customHeight="1">
      <c r="A43" s="125" t="s">
        <v>22</v>
      </c>
      <c r="B43" s="126"/>
      <c r="C43" s="127">
        <f>'Lista de precios'!C11</f>
        <v>4775.625</v>
      </c>
      <c r="D43" s="137">
        <f t="shared" si="2"/>
        <v>0</v>
      </c>
      <c r="E43" s="138">
        <v>1.0</v>
      </c>
      <c r="F43" s="127">
        <f>'Lista de precios'!C11</f>
        <v>4775.625</v>
      </c>
      <c r="G43" s="128">
        <f t="shared" si="3"/>
        <v>4775.625</v>
      </c>
      <c r="H43" s="129">
        <v>1.0</v>
      </c>
      <c r="I43" s="127">
        <f>'Lista de precios'!E11</f>
        <v>5242.5</v>
      </c>
      <c r="J43" s="137">
        <f t="shared" si="4"/>
        <v>5242.5</v>
      </c>
      <c r="K43" s="138">
        <v>1.0</v>
      </c>
      <c r="L43" s="127">
        <v>5242.5</v>
      </c>
      <c r="M43" s="128">
        <f t="shared" si="5"/>
        <v>5242.5</v>
      </c>
      <c r="N43" s="126"/>
      <c r="O43" s="127">
        <f>'Lista de precios'!G11</f>
        <v>0</v>
      </c>
      <c r="P43" s="137">
        <f t="shared" si="6"/>
        <v>0</v>
      </c>
      <c r="Q43" s="139"/>
      <c r="R43" s="127">
        <f t="shared" si="7"/>
        <v>0</v>
      </c>
      <c r="S43" s="128">
        <f t="shared" si="8"/>
        <v>0</v>
      </c>
      <c r="T43" s="126"/>
      <c r="U43" s="127">
        <f>'Lista de precios'!I11</f>
        <v>0</v>
      </c>
      <c r="V43" s="137">
        <f t="shared" si="9"/>
        <v>0</v>
      </c>
      <c r="W43" s="139"/>
      <c r="X43" s="127">
        <f t="shared" si="10"/>
        <v>0</v>
      </c>
      <c r="Y43" s="128">
        <f t="shared" si="11"/>
        <v>0</v>
      </c>
      <c r="Z43" s="126"/>
      <c r="AA43" s="127">
        <f>'Lista de precios'!K11</f>
        <v>0</v>
      </c>
      <c r="AB43" s="137">
        <f t="shared" si="12"/>
        <v>0</v>
      </c>
      <c r="AC43" s="139"/>
      <c r="AD43" s="127">
        <f t="shared" si="13"/>
        <v>0</v>
      </c>
      <c r="AE43" s="128">
        <f t="shared" si="14"/>
        <v>0</v>
      </c>
      <c r="AF43" s="126"/>
      <c r="AG43" s="127">
        <f>'Lista de precios'!M11</f>
        <v>0</v>
      </c>
      <c r="AH43" s="137">
        <f t="shared" si="15"/>
        <v>0</v>
      </c>
      <c r="AI43" s="139"/>
      <c r="AJ43" s="127">
        <f t="shared" si="16"/>
        <v>0</v>
      </c>
      <c r="AK43" s="128">
        <f t="shared" si="17"/>
        <v>0</v>
      </c>
    </row>
    <row r="44" ht="15.75" customHeight="1">
      <c r="A44" s="125" t="s">
        <v>23</v>
      </c>
      <c r="B44" s="126"/>
      <c r="C44" s="127">
        <f>'Lista de precios'!C12</f>
        <v>4987.875</v>
      </c>
      <c r="D44" s="137">
        <f t="shared" si="2"/>
        <v>0</v>
      </c>
      <c r="E44" s="139"/>
      <c r="F44" s="127">
        <f>'Lista de precios'!C12</f>
        <v>4987.875</v>
      </c>
      <c r="G44" s="128">
        <f t="shared" si="3"/>
        <v>0</v>
      </c>
      <c r="H44" s="126"/>
      <c r="I44" s="127">
        <f>'Lista de precios'!E12</f>
        <v>5475.5</v>
      </c>
      <c r="J44" s="137">
        <f t="shared" si="4"/>
        <v>0</v>
      </c>
      <c r="K44" s="139"/>
      <c r="L44" s="127">
        <v>5475.5</v>
      </c>
      <c r="M44" s="128">
        <f t="shared" si="5"/>
        <v>0</v>
      </c>
      <c r="N44" s="126"/>
      <c r="O44" s="127">
        <f>'Lista de precios'!G12</f>
        <v>0</v>
      </c>
      <c r="P44" s="137">
        <f t="shared" si="6"/>
        <v>0</v>
      </c>
      <c r="Q44" s="139"/>
      <c r="R44" s="127">
        <f t="shared" si="7"/>
        <v>0</v>
      </c>
      <c r="S44" s="128">
        <f t="shared" si="8"/>
        <v>0</v>
      </c>
      <c r="T44" s="126"/>
      <c r="U44" s="127">
        <f>'Lista de precios'!I12</f>
        <v>0</v>
      </c>
      <c r="V44" s="137">
        <f t="shared" si="9"/>
        <v>0</v>
      </c>
      <c r="W44" s="139"/>
      <c r="X44" s="127">
        <f t="shared" si="10"/>
        <v>0</v>
      </c>
      <c r="Y44" s="128">
        <f t="shared" si="11"/>
        <v>0</v>
      </c>
      <c r="Z44" s="126"/>
      <c r="AA44" s="127">
        <f>'Lista de precios'!K12</f>
        <v>0</v>
      </c>
      <c r="AB44" s="137">
        <f t="shared" si="12"/>
        <v>0</v>
      </c>
      <c r="AC44" s="139"/>
      <c r="AD44" s="127">
        <f t="shared" si="13"/>
        <v>0</v>
      </c>
      <c r="AE44" s="128">
        <f t="shared" si="14"/>
        <v>0</v>
      </c>
      <c r="AF44" s="126"/>
      <c r="AG44" s="127">
        <f>'Lista de precios'!M12</f>
        <v>0</v>
      </c>
      <c r="AH44" s="137">
        <f t="shared" si="15"/>
        <v>0</v>
      </c>
      <c r="AI44" s="139"/>
      <c r="AJ44" s="127">
        <f t="shared" si="16"/>
        <v>0</v>
      </c>
      <c r="AK44" s="128">
        <f t="shared" si="17"/>
        <v>0</v>
      </c>
    </row>
    <row r="45" ht="15.75" customHeight="1">
      <c r="A45" s="125" t="s">
        <v>24</v>
      </c>
      <c r="B45" s="129">
        <v>4.0</v>
      </c>
      <c r="C45" s="127">
        <f>'Lista de precios'!C13</f>
        <v>477.5625</v>
      </c>
      <c r="D45" s="137">
        <f t="shared" si="2"/>
        <v>1910.25</v>
      </c>
      <c r="E45" s="139"/>
      <c r="F45" s="127">
        <f>'Lista de precios'!C13</f>
        <v>477.5625</v>
      </c>
      <c r="G45" s="128">
        <f t="shared" si="3"/>
        <v>0</v>
      </c>
      <c r="H45" s="126"/>
      <c r="I45" s="127">
        <f>'Lista de precios'!E13</f>
        <v>524.25</v>
      </c>
      <c r="J45" s="137">
        <f t="shared" si="4"/>
        <v>0</v>
      </c>
      <c r="K45" s="138">
        <v>1.0</v>
      </c>
      <c r="L45" s="127">
        <v>524.25</v>
      </c>
      <c r="M45" s="128">
        <f t="shared" si="5"/>
        <v>524.25</v>
      </c>
      <c r="N45" s="126"/>
      <c r="O45" s="127">
        <f>'Lista de precios'!G13</f>
        <v>0</v>
      </c>
      <c r="P45" s="137">
        <f t="shared" si="6"/>
        <v>0</v>
      </c>
      <c r="Q45" s="139"/>
      <c r="R45" s="127">
        <f t="shared" si="7"/>
        <v>0</v>
      </c>
      <c r="S45" s="128">
        <f t="shared" si="8"/>
        <v>0</v>
      </c>
      <c r="T45" s="129"/>
      <c r="U45" s="127">
        <f>'Lista de precios'!I13</f>
        <v>0</v>
      </c>
      <c r="V45" s="137">
        <f t="shared" si="9"/>
        <v>0</v>
      </c>
      <c r="W45" s="139"/>
      <c r="X45" s="127">
        <f t="shared" si="10"/>
        <v>0</v>
      </c>
      <c r="Y45" s="128">
        <f t="shared" si="11"/>
        <v>0</v>
      </c>
      <c r="Z45" s="126"/>
      <c r="AA45" s="127">
        <f>'Lista de precios'!K13</f>
        <v>0</v>
      </c>
      <c r="AB45" s="137">
        <f t="shared" si="12"/>
        <v>0</v>
      </c>
      <c r="AC45" s="139"/>
      <c r="AD45" s="127">
        <f t="shared" si="13"/>
        <v>0</v>
      </c>
      <c r="AE45" s="128">
        <f t="shared" si="14"/>
        <v>0</v>
      </c>
      <c r="AF45" s="129"/>
      <c r="AG45" s="127">
        <f>'Lista de precios'!M13</f>
        <v>0</v>
      </c>
      <c r="AH45" s="137">
        <f t="shared" si="15"/>
        <v>0</v>
      </c>
      <c r="AI45" s="138"/>
      <c r="AJ45" s="127">
        <f t="shared" si="16"/>
        <v>0</v>
      </c>
      <c r="AK45" s="128">
        <f t="shared" si="17"/>
        <v>0</v>
      </c>
    </row>
    <row r="46" ht="15.75" customHeight="1">
      <c r="A46" s="125" t="s">
        <v>25</v>
      </c>
      <c r="B46" s="129">
        <v>1.0</v>
      </c>
      <c r="C46" s="127">
        <f>'Lista de precios'!C14</f>
        <v>742.875</v>
      </c>
      <c r="D46" s="137">
        <f t="shared" si="2"/>
        <v>742.875</v>
      </c>
      <c r="E46" s="139"/>
      <c r="F46" s="127">
        <f>'Lista de precios'!C14</f>
        <v>742.875</v>
      </c>
      <c r="G46" s="128">
        <f t="shared" si="3"/>
        <v>0</v>
      </c>
      <c r="H46" s="126"/>
      <c r="I46" s="127">
        <f>'Lista de precios'!E14</f>
        <v>815.5</v>
      </c>
      <c r="J46" s="137">
        <f t="shared" si="4"/>
        <v>0</v>
      </c>
      <c r="K46" s="138"/>
      <c r="L46" s="127">
        <v>815.5</v>
      </c>
      <c r="M46" s="128">
        <f t="shared" si="5"/>
        <v>0</v>
      </c>
      <c r="N46" s="126"/>
      <c r="O46" s="127">
        <f>'Lista de precios'!G14</f>
        <v>0</v>
      </c>
      <c r="P46" s="137">
        <f t="shared" si="6"/>
        <v>0</v>
      </c>
      <c r="Q46" s="139"/>
      <c r="R46" s="127">
        <f t="shared" si="7"/>
        <v>0</v>
      </c>
      <c r="S46" s="128">
        <f t="shared" si="8"/>
        <v>0</v>
      </c>
      <c r="T46" s="126"/>
      <c r="U46" s="127">
        <f>'Lista de precios'!I14</f>
        <v>0</v>
      </c>
      <c r="V46" s="137">
        <f t="shared" si="9"/>
        <v>0</v>
      </c>
      <c r="W46" s="139"/>
      <c r="X46" s="127">
        <f t="shared" si="10"/>
        <v>0</v>
      </c>
      <c r="Y46" s="128">
        <f t="shared" si="11"/>
        <v>0</v>
      </c>
      <c r="Z46" s="126"/>
      <c r="AA46" s="127">
        <f>'Lista de precios'!K14</f>
        <v>0</v>
      </c>
      <c r="AB46" s="137">
        <f t="shared" si="12"/>
        <v>0</v>
      </c>
      <c r="AC46" s="139"/>
      <c r="AD46" s="127">
        <f t="shared" si="13"/>
        <v>0</v>
      </c>
      <c r="AE46" s="128">
        <f t="shared" si="14"/>
        <v>0</v>
      </c>
      <c r="AF46" s="129"/>
      <c r="AG46" s="127">
        <f>'Lista de precios'!M14</f>
        <v>0</v>
      </c>
      <c r="AH46" s="137">
        <f t="shared" si="15"/>
        <v>0</v>
      </c>
      <c r="AI46" s="138"/>
      <c r="AJ46" s="127">
        <f t="shared" si="16"/>
        <v>0</v>
      </c>
      <c r="AK46" s="128">
        <f t="shared" si="17"/>
        <v>0</v>
      </c>
    </row>
    <row r="47" ht="15.75" customHeight="1">
      <c r="A47" s="125" t="s">
        <v>26</v>
      </c>
      <c r="B47" s="126"/>
      <c r="C47" s="127">
        <f>'Lista de precios'!C15</f>
        <v>2207.4</v>
      </c>
      <c r="D47" s="137">
        <f t="shared" si="2"/>
        <v>0</v>
      </c>
      <c r="E47" s="139"/>
      <c r="F47" s="127">
        <f>'Lista de precios'!C15</f>
        <v>2207.4</v>
      </c>
      <c r="G47" s="128">
        <f t="shared" si="3"/>
        <v>0</v>
      </c>
      <c r="H47" s="126"/>
      <c r="I47" s="127">
        <f>'Lista de precios'!E15</f>
        <v>2423.2</v>
      </c>
      <c r="J47" s="137">
        <f t="shared" si="4"/>
        <v>0</v>
      </c>
      <c r="K47" s="139"/>
      <c r="L47" s="127">
        <v>2423.2000000000003</v>
      </c>
      <c r="M47" s="128">
        <f t="shared" si="5"/>
        <v>0</v>
      </c>
      <c r="N47" s="126"/>
      <c r="O47" s="127">
        <f>'Lista de precios'!G15</f>
        <v>0</v>
      </c>
      <c r="P47" s="137">
        <f t="shared" si="6"/>
        <v>0</v>
      </c>
      <c r="Q47" s="139"/>
      <c r="R47" s="127">
        <f t="shared" si="7"/>
        <v>0</v>
      </c>
      <c r="S47" s="128">
        <f t="shared" si="8"/>
        <v>0</v>
      </c>
      <c r="T47" s="129"/>
      <c r="U47" s="127">
        <f>'Lista de precios'!I15</f>
        <v>0</v>
      </c>
      <c r="V47" s="137">
        <f t="shared" si="9"/>
        <v>0</v>
      </c>
      <c r="W47" s="139"/>
      <c r="X47" s="127">
        <f t="shared" si="10"/>
        <v>0</v>
      </c>
      <c r="Y47" s="128">
        <f t="shared" si="11"/>
        <v>0</v>
      </c>
      <c r="Z47" s="126"/>
      <c r="AA47" s="127">
        <f>'Lista de precios'!K15</f>
        <v>0</v>
      </c>
      <c r="AB47" s="137">
        <f t="shared" si="12"/>
        <v>0</v>
      </c>
      <c r="AC47" s="139"/>
      <c r="AD47" s="127">
        <f t="shared" si="13"/>
        <v>0</v>
      </c>
      <c r="AE47" s="128">
        <f t="shared" si="14"/>
        <v>0</v>
      </c>
      <c r="AF47" s="126"/>
      <c r="AG47" s="127">
        <f>'Lista de precios'!M15</f>
        <v>0</v>
      </c>
      <c r="AH47" s="137">
        <f t="shared" si="15"/>
        <v>0</v>
      </c>
      <c r="AI47" s="139"/>
      <c r="AJ47" s="127">
        <f t="shared" si="16"/>
        <v>0</v>
      </c>
      <c r="AK47" s="128">
        <f t="shared" si="17"/>
        <v>0</v>
      </c>
    </row>
    <row r="48" ht="15.75" customHeight="1">
      <c r="A48" s="125" t="s">
        <v>27</v>
      </c>
      <c r="B48" s="126"/>
      <c r="C48" s="127">
        <f>'Lista de precios'!C16</f>
        <v>4733.175</v>
      </c>
      <c r="D48" s="137">
        <f t="shared" si="2"/>
        <v>0</v>
      </c>
      <c r="E48" s="139"/>
      <c r="F48" s="127">
        <f>'Lista de precios'!C16</f>
        <v>4733.175</v>
      </c>
      <c r="G48" s="128">
        <f t="shared" si="3"/>
        <v>0</v>
      </c>
      <c r="H48" s="126"/>
      <c r="I48" s="127">
        <f>'Lista de precios'!E16</f>
        <v>5195.9</v>
      </c>
      <c r="J48" s="137">
        <f t="shared" si="4"/>
        <v>0</v>
      </c>
      <c r="K48" s="139"/>
      <c r="L48" s="127">
        <v>5195.9</v>
      </c>
      <c r="M48" s="128">
        <f t="shared" si="5"/>
        <v>0</v>
      </c>
      <c r="N48" s="126"/>
      <c r="O48" s="127">
        <f>'Lista de precios'!G16</f>
        <v>0</v>
      </c>
      <c r="P48" s="137">
        <f t="shared" si="6"/>
        <v>0</v>
      </c>
      <c r="Q48" s="139"/>
      <c r="R48" s="127">
        <f t="shared" si="7"/>
        <v>0</v>
      </c>
      <c r="S48" s="128">
        <f t="shared" si="8"/>
        <v>0</v>
      </c>
      <c r="T48" s="129"/>
      <c r="U48" s="127">
        <f>'Lista de precios'!I16</f>
        <v>0</v>
      </c>
      <c r="V48" s="137">
        <f t="shared" si="9"/>
        <v>0</v>
      </c>
      <c r="W48" s="139"/>
      <c r="X48" s="127">
        <f t="shared" si="10"/>
        <v>0</v>
      </c>
      <c r="Y48" s="128">
        <f t="shared" si="11"/>
        <v>0</v>
      </c>
      <c r="Z48" s="126"/>
      <c r="AA48" s="127">
        <f>'Lista de precios'!K16</f>
        <v>0</v>
      </c>
      <c r="AB48" s="137">
        <f t="shared" si="12"/>
        <v>0</v>
      </c>
      <c r="AC48" s="139"/>
      <c r="AD48" s="127">
        <f t="shared" si="13"/>
        <v>0</v>
      </c>
      <c r="AE48" s="128">
        <f t="shared" si="14"/>
        <v>0</v>
      </c>
      <c r="AF48" s="126"/>
      <c r="AG48" s="127">
        <f>'Lista de precios'!M16</f>
        <v>0</v>
      </c>
      <c r="AH48" s="137">
        <f t="shared" si="15"/>
        <v>0</v>
      </c>
      <c r="AI48" s="139"/>
      <c r="AJ48" s="127">
        <f t="shared" si="16"/>
        <v>0</v>
      </c>
      <c r="AK48" s="128">
        <f t="shared" si="17"/>
        <v>0</v>
      </c>
    </row>
    <row r="49" ht="15.75" customHeight="1">
      <c r="A49" s="125" t="s">
        <v>28</v>
      </c>
      <c r="B49" s="129">
        <v>3.0</v>
      </c>
      <c r="C49" s="127">
        <f>'Lista de precios'!C17</f>
        <v>742.875</v>
      </c>
      <c r="D49" s="137">
        <f t="shared" si="2"/>
        <v>2228.625</v>
      </c>
      <c r="E49" s="138">
        <v>5.0</v>
      </c>
      <c r="F49" s="127">
        <f>'Lista de precios'!C17</f>
        <v>742.875</v>
      </c>
      <c r="G49" s="128">
        <f t="shared" si="3"/>
        <v>3714.375</v>
      </c>
      <c r="H49" s="129">
        <v>31.0</v>
      </c>
      <c r="I49" s="127">
        <f>'Lista de precios'!E17</f>
        <v>815.5</v>
      </c>
      <c r="J49" s="137">
        <f t="shared" si="4"/>
        <v>25280.5</v>
      </c>
      <c r="K49" s="138"/>
      <c r="L49" s="127">
        <v>815.5</v>
      </c>
      <c r="M49" s="128">
        <f t="shared" si="5"/>
        <v>0</v>
      </c>
      <c r="N49" s="126"/>
      <c r="O49" s="127">
        <f>'Lista de precios'!G17</f>
        <v>0</v>
      </c>
      <c r="P49" s="137">
        <f t="shared" si="6"/>
        <v>0</v>
      </c>
      <c r="Q49" s="139"/>
      <c r="R49" s="127">
        <f t="shared" si="7"/>
        <v>0</v>
      </c>
      <c r="S49" s="128">
        <f t="shared" si="8"/>
        <v>0</v>
      </c>
      <c r="T49" s="129"/>
      <c r="U49" s="127">
        <f>'Lista de precios'!I17</f>
        <v>0</v>
      </c>
      <c r="V49" s="137">
        <f t="shared" si="9"/>
        <v>0</v>
      </c>
      <c r="W49" s="139"/>
      <c r="X49" s="127">
        <f t="shared" si="10"/>
        <v>0</v>
      </c>
      <c r="Y49" s="128">
        <f t="shared" si="11"/>
        <v>0</v>
      </c>
      <c r="Z49" s="126"/>
      <c r="AA49" s="127">
        <f>'Lista de precios'!K17</f>
        <v>0</v>
      </c>
      <c r="AB49" s="137">
        <f t="shared" si="12"/>
        <v>0</v>
      </c>
      <c r="AC49" s="139"/>
      <c r="AD49" s="127">
        <f t="shared" si="13"/>
        <v>0</v>
      </c>
      <c r="AE49" s="128">
        <f t="shared" si="14"/>
        <v>0</v>
      </c>
      <c r="AF49" s="126"/>
      <c r="AG49" s="127">
        <f>'Lista de precios'!M17</f>
        <v>0</v>
      </c>
      <c r="AH49" s="137">
        <f t="shared" si="15"/>
        <v>0</v>
      </c>
      <c r="AI49" s="139"/>
      <c r="AJ49" s="127">
        <f t="shared" si="16"/>
        <v>0</v>
      </c>
      <c r="AK49" s="128">
        <f t="shared" si="17"/>
        <v>0</v>
      </c>
    </row>
    <row r="50" ht="15.75" customHeight="1">
      <c r="A50" s="125" t="s">
        <v>29</v>
      </c>
      <c r="B50" s="126"/>
      <c r="C50" s="127">
        <f>'Lista de precios'!C18</f>
        <v>3289.875</v>
      </c>
      <c r="D50" s="137">
        <f t="shared" si="2"/>
        <v>0</v>
      </c>
      <c r="E50" s="139"/>
      <c r="F50" s="127">
        <f>'Lista de precios'!C18</f>
        <v>3289.875</v>
      </c>
      <c r="G50" s="128">
        <f t="shared" si="3"/>
        <v>0</v>
      </c>
      <c r="H50" s="126"/>
      <c r="I50" s="127">
        <f>'Lista de precios'!E18</f>
        <v>3611.5</v>
      </c>
      <c r="J50" s="137">
        <f t="shared" si="4"/>
        <v>0</v>
      </c>
      <c r="K50" s="139"/>
      <c r="L50" s="127">
        <v>3611.5</v>
      </c>
      <c r="M50" s="128">
        <f t="shared" si="5"/>
        <v>0</v>
      </c>
      <c r="N50" s="126"/>
      <c r="O50" s="127">
        <f>'Lista de precios'!G18</f>
        <v>0</v>
      </c>
      <c r="P50" s="137">
        <f t="shared" si="6"/>
        <v>0</v>
      </c>
      <c r="Q50" s="139"/>
      <c r="R50" s="127">
        <f t="shared" si="7"/>
        <v>0</v>
      </c>
      <c r="S50" s="128">
        <f t="shared" si="8"/>
        <v>0</v>
      </c>
      <c r="T50" s="129"/>
      <c r="U50" s="127">
        <f>'Lista de precios'!I18</f>
        <v>0</v>
      </c>
      <c r="V50" s="137">
        <f t="shared" si="9"/>
        <v>0</v>
      </c>
      <c r="W50" s="138"/>
      <c r="X50" s="127">
        <f t="shared" si="10"/>
        <v>0</v>
      </c>
      <c r="Y50" s="128">
        <f t="shared" si="11"/>
        <v>0</v>
      </c>
      <c r="Z50" s="126"/>
      <c r="AA50" s="127">
        <f>'Lista de precios'!K18</f>
        <v>0</v>
      </c>
      <c r="AB50" s="137">
        <f t="shared" si="12"/>
        <v>0</v>
      </c>
      <c r="AC50" s="139"/>
      <c r="AD50" s="127">
        <f t="shared" si="13"/>
        <v>0</v>
      </c>
      <c r="AE50" s="128">
        <f t="shared" si="14"/>
        <v>0</v>
      </c>
      <c r="AF50" s="129"/>
      <c r="AG50" s="127">
        <f>'Lista de precios'!M18</f>
        <v>0</v>
      </c>
      <c r="AH50" s="137">
        <f t="shared" si="15"/>
        <v>0</v>
      </c>
      <c r="AI50" s="139"/>
      <c r="AJ50" s="127">
        <f t="shared" si="16"/>
        <v>0</v>
      </c>
      <c r="AK50" s="128">
        <f t="shared" si="17"/>
        <v>0</v>
      </c>
    </row>
    <row r="51" ht="15.75" customHeight="1">
      <c r="A51" s="125" t="s">
        <v>30</v>
      </c>
      <c r="B51" s="126"/>
      <c r="C51" s="127">
        <f>'Lista de precios'!C19</f>
        <v>530.625</v>
      </c>
      <c r="D51" s="137">
        <f t="shared" si="2"/>
        <v>0</v>
      </c>
      <c r="E51" s="139"/>
      <c r="F51" s="127">
        <f>'Lista de precios'!C19</f>
        <v>530.625</v>
      </c>
      <c r="G51" s="128">
        <f t="shared" si="3"/>
        <v>0</v>
      </c>
      <c r="H51" s="129">
        <v>25.0</v>
      </c>
      <c r="I51" s="127">
        <f>'Lista de precios'!E19</f>
        <v>582.5</v>
      </c>
      <c r="J51" s="137">
        <f t="shared" si="4"/>
        <v>14562.5</v>
      </c>
      <c r="K51" s="139"/>
      <c r="L51" s="127">
        <v>582.5</v>
      </c>
      <c r="M51" s="128">
        <f t="shared" si="5"/>
        <v>0</v>
      </c>
      <c r="N51" s="126"/>
      <c r="O51" s="127">
        <f>'Lista de precios'!G19</f>
        <v>0</v>
      </c>
      <c r="P51" s="137">
        <f t="shared" si="6"/>
        <v>0</v>
      </c>
      <c r="Q51" s="139"/>
      <c r="R51" s="127">
        <f t="shared" si="7"/>
        <v>0</v>
      </c>
      <c r="S51" s="128">
        <f t="shared" si="8"/>
        <v>0</v>
      </c>
      <c r="T51" s="126"/>
      <c r="U51" s="127">
        <f>'Lista de precios'!I19</f>
        <v>0</v>
      </c>
      <c r="V51" s="137">
        <f t="shared" si="9"/>
        <v>0</v>
      </c>
      <c r="W51" s="139"/>
      <c r="X51" s="127">
        <f t="shared" si="10"/>
        <v>0</v>
      </c>
      <c r="Y51" s="128">
        <f t="shared" si="11"/>
        <v>0</v>
      </c>
      <c r="Z51" s="126"/>
      <c r="AA51" s="127">
        <f>'Lista de precios'!K19</f>
        <v>0</v>
      </c>
      <c r="AB51" s="137">
        <f t="shared" si="12"/>
        <v>0</v>
      </c>
      <c r="AC51" s="139"/>
      <c r="AD51" s="127">
        <f t="shared" si="13"/>
        <v>0</v>
      </c>
      <c r="AE51" s="128">
        <f t="shared" si="14"/>
        <v>0</v>
      </c>
      <c r="AF51" s="126"/>
      <c r="AG51" s="127">
        <f>'Lista de precios'!M19</f>
        <v>0</v>
      </c>
      <c r="AH51" s="137">
        <f t="shared" si="15"/>
        <v>0</v>
      </c>
      <c r="AI51" s="138"/>
      <c r="AJ51" s="127">
        <f t="shared" si="16"/>
        <v>0</v>
      </c>
      <c r="AK51" s="128">
        <f t="shared" si="17"/>
        <v>0</v>
      </c>
    </row>
    <row r="52" ht="15.75" customHeight="1">
      <c r="A52" s="125" t="s">
        <v>31</v>
      </c>
      <c r="B52" s="129"/>
      <c r="C52" s="127">
        <f>'Lista de precios'!C20</f>
        <v>647.3625</v>
      </c>
      <c r="D52" s="137">
        <f t="shared" si="2"/>
        <v>0</v>
      </c>
      <c r="E52" s="138">
        <v>2.0</v>
      </c>
      <c r="F52" s="127">
        <f>'Lista de precios'!C20</f>
        <v>647.3625</v>
      </c>
      <c r="G52" s="128">
        <f t="shared" si="3"/>
        <v>1294.725</v>
      </c>
      <c r="H52" s="126"/>
      <c r="I52" s="127">
        <f>'Lista de precios'!E20</f>
        <v>710.65</v>
      </c>
      <c r="J52" s="137">
        <f t="shared" si="4"/>
        <v>0</v>
      </c>
      <c r="K52" s="138"/>
      <c r="L52" s="127">
        <v>710.65</v>
      </c>
      <c r="M52" s="128">
        <f t="shared" si="5"/>
        <v>0</v>
      </c>
      <c r="N52" s="126"/>
      <c r="O52" s="127">
        <f>'Lista de precios'!G20</f>
        <v>0</v>
      </c>
      <c r="P52" s="137">
        <f t="shared" si="6"/>
        <v>0</v>
      </c>
      <c r="Q52" s="139"/>
      <c r="R52" s="127">
        <f t="shared" si="7"/>
        <v>0</v>
      </c>
      <c r="S52" s="128">
        <f t="shared" si="8"/>
        <v>0</v>
      </c>
      <c r="T52" s="129"/>
      <c r="U52" s="127">
        <f>'Lista de precios'!I20</f>
        <v>0</v>
      </c>
      <c r="V52" s="137">
        <f t="shared" si="9"/>
        <v>0</v>
      </c>
      <c r="W52" s="139"/>
      <c r="X52" s="127">
        <f t="shared" si="10"/>
        <v>0</v>
      </c>
      <c r="Y52" s="128">
        <f t="shared" si="11"/>
        <v>0</v>
      </c>
      <c r="Z52" s="126"/>
      <c r="AA52" s="127">
        <f>'Lista de precios'!K20</f>
        <v>0</v>
      </c>
      <c r="AB52" s="137">
        <f t="shared" si="12"/>
        <v>0</v>
      </c>
      <c r="AC52" s="139"/>
      <c r="AD52" s="127">
        <f t="shared" si="13"/>
        <v>0</v>
      </c>
      <c r="AE52" s="128">
        <f t="shared" si="14"/>
        <v>0</v>
      </c>
      <c r="AF52" s="126"/>
      <c r="AG52" s="127">
        <f>'Lista de precios'!M20</f>
        <v>0</v>
      </c>
      <c r="AH52" s="137">
        <f t="shared" si="15"/>
        <v>0</v>
      </c>
      <c r="AI52" s="139"/>
      <c r="AJ52" s="127">
        <f t="shared" si="16"/>
        <v>0</v>
      </c>
      <c r="AK52" s="128">
        <f t="shared" si="17"/>
        <v>0</v>
      </c>
    </row>
    <row r="53" ht="15.75" customHeight="1">
      <c r="A53" s="125" t="s">
        <v>32</v>
      </c>
      <c r="B53" s="126"/>
      <c r="C53" s="127">
        <f>'Lista de precios'!C21</f>
        <v>4775.625</v>
      </c>
      <c r="D53" s="137">
        <f t="shared" si="2"/>
        <v>0</v>
      </c>
      <c r="E53" s="139"/>
      <c r="F53" s="127">
        <f>'Lista de precios'!C21</f>
        <v>4775.625</v>
      </c>
      <c r="G53" s="128">
        <f t="shared" si="3"/>
        <v>0</v>
      </c>
      <c r="H53" s="126"/>
      <c r="I53" s="127">
        <f>'Lista de precios'!E21</f>
        <v>5242.5</v>
      </c>
      <c r="J53" s="137">
        <f t="shared" si="4"/>
        <v>0</v>
      </c>
      <c r="K53" s="139"/>
      <c r="L53" s="127">
        <v>5242.5</v>
      </c>
      <c r="M53" s="128">
        <f t="shared" si="5"/>
        <v>0</v>
      </c>
      <c r="N53" s="126"/>
      <c r="O53" s="127">
        <f>'Lista de precios'!G21</f>
        <v>0</v>
      </c>
      <c r="P53" s="137">
        <f t="shared" si="6"/>
        <v>0</v>
      </c>
      <c r="Q53" s="139"/>
      <c r="R53" s="127">
        <f t="shared" si="7"/>
        <v>0</v>
      </c>
      <c r="S53" s="128">
        <f t="shared" si="8"/>
        <v>0</v>
      </c>
      <c r="T53" s="126"/>
      <c r="U53" s="127">
        <f>'Lista de precios'!I21</f>
        <v>0</v>
      </c>
      <c r="V53" s="137">
        <f t="shared" si="9"/>
        <v>0</v>
      </c>
      <c r="W53" s="139"/>
      <c r="X53" s="127">
        <f t="shared" si="10"/>
        <v>0</v>
      </c>
      <c r="Y53" s="128">
        <f t="shared" si="11"/>
        <v>0</v>
      </c>
      <c r="Z53" s="126"/>
      <c r="AA53" s="127">
        <f>'Lista de precios'!K21</f>
        <v>0</v>
      </c>
      <c r="AB53" s="137">
        <f t="shared" si="12"/>
        <v>0</v>
      </c>
      <c r="AC53" s="139"/>
      <c r="AD53" s="127">
        <f t="shared" si="13"/>
        <v>0</v>
      </c>
      <c r="AE53" s="128">
        <f t="shared" si="14"/>
        <v>0</v>
      </c>
      <c r="AF53" s="126"/>
      <c r="AG53" s="127">
        <f>'Lista de precios'!M21</f>
        <v>0</v>
      </c>
      <c r="AH53" s="137">
        <f t="shared" si="15"/>
        <v>0</v>
      </c>
      <c r="AI53" s="139"/>
      <c r="AJ53" s="127">
        <f t="shared" si="16"/>
        <v>0</v>
      </c>
      <c r="AK53" s="128">
        <f t="shared" si="17"/>
        <v>0</v>
      </c>
    </row>
    <row r="54" ht="15.75" customHeight="1">
      <c r="A54" s="125" t="s">
        <v>33</v>
      </c>
      <c r="B54" s="126"/>
      <c r="C54" s="127">
        <f>'Lista de precios'!C22</f>
        <v>4775.625</v>
      </c>
      <c r="D54" s="137">
        <f t="shared" si="2"/>
        <v>0</v>
      </c>
      <c r="E54" s="138">
        <v>1.0</v>
      </c>
      <c r="F54" s="127">
        <f>'Lista de precios'!C22</f>
        <v>4775.625</v>
      </c>
      <c r="G54" s="128">
        <f t="shared" si="3"/>
        <v>4775.625</v>
      </c>
      <c r="H54" s="129"/>
      <c r="I54" s="127">
        <f>'Lista de precios'!E22</f>
        <v>5242.5</v>
      </c>
      <c r="J54" s="137">
        <f t="shared" si="4"/>
        <v>0</v>
      </c>
      <c r="K54" s="139"/>
      <c r="L54" s="127">
        <v>5242.5</v>
      </c>
      <c r="M54" s="128">
        <f t="shared" si="5"/>
        <v>0</v>
      </c>
      <c r="N54" s="126"/>
      <c r="O54" s="127">
        <f>'Lista de precios'!G22</f>
        <v>0</v>
      </c>
      <c r="P54" s="137">
        <f t="shared" si="6"/>
        <v>0</v>
      </c>
      <c r="Q54" s="139"/>
      <c r="R54" s="127">
        <f t="shared" si="7"/>
        <v>0</v>
      </c>
      <c r="S54" s="128">
        <f t="shared" si="8"/>
        <v>0</v>
      </c>
      <c r="T54" s="126"/>
      <c r="U54" s="127">
        <f>'Lista de precios'!I22</f>
        <v>0</v>
      </c>
      <c r="V54" s="137">
        <f t="shared" si="9"/>
        <v>0</v>
      </c>
      <c r="W54" s="139"/>
      <c r="X54" s="127">
        <f t="shared" si="10"/>
        <v>0</v>
      </c>
      <c r="Y54" s="128">
        <f t="shared" si="11"/>
        <v>0</v>
      </c>
      <c r="Z54" s="126"/>
      <c r="AA54" s="127">
        <f>'Lista de precios'!K22</f>
        <v>0</v>
      </c>
      <c r="AB54" s="137">
        <f t="shared" si="12"/>
        <v>0</v>
      </c>
      <c r="AC54" s="139"/>
      <c r="AD54" s="127">
        <f t="shared" si="13"/>
        <v>0</v>
      </c>
      <c r="AE54" s="128">
        <f t="shared" si="14"/>
        <v>0</v>
      </c>
      <c r="AF54" s="126"/>
      <c r="AG54" s="127">
        <f>'Lista de precios'!M22</f>
        <v>0</v>
      </c>
      <c r="AH54" s="137">
        <f t="shared" si="15"/>
        <v>0</v>
      </c>
      <c r="AI54" s="139"/>
      <c r="AJ54" s="127">
        <f t="shared" si="16"/>
        <v>0</v>
      </c>
      <c r="AK54" s="128">
        <f t="shared" si="17"/>
        <v>0</v>
      </c>
    </row>
    <row r="55" ht="15.75" customHeight="1">
      <c r="A55" s="125" t="s">
        <v>34</v>
      </c>
      <c r="B55" s="126"/>
      <c r="C55" s="127">
        <f>'Lista de precios'!C23</f>
        <v>4775.625</v>
      </c>
      <c r="D55" s="137">
        <f t="shared" si="2"/>
        <v>0</v>
      </c>
      <c r="E55" s="139"/>
      <c r="F55" s="127">
        <f>'Lista de precios'!C23</f>
        <v>4775.625</v>
      </c>
      <c r="G55" s="128">
        <f t="shared" si="3"/>
        <v>0</v>
      </c>
      <c r="H55" s="126"/>
      <c r="I55" s="127">
        <f>'Lista de precios'!E23</f>
        <v>5242.5</v>
      </c>
      <c r="J55" s="137">
        <f t="shared" si="4"/>
        <v>0</v>
      </c>
      <c r="K55" s="139"/>
      <c r="L55" s="127">
        <v>5242.5</v>
      </c>
      <c r="M55" s="128">
        <f t="shared" si="5"/>
        <v>0</v>
      </c>
      <c r="N55" s="126"/>
      <c r="O55" s="127">
        <f>'Lista de precios'!G23</f>
        <v>0</v>
      </c>
      <c r="P55" s="137">
        <f t="shared" si="6"/>
        <v>0</v>
      </c>
      <c r="Q55" s="139"/>
      <c r="R55" s="127">
        <f t="shared" si="7"/>
        <v>0</v>
      </c>
      <c r="S55" s="128">
        <f t="shared" si="8"/>
        <v>0</v>
      </c>
      <c r="T55" s="126"/>
      <c r="U55" s="127">
        <f>'Lista de precios'!I23</f>
        <v>0</v>
      </c>
      <c r="V55" s="137">
        <f t="shared" si="9"/>
        <v>0</v>
      </c>
      <c r="W55" s="139"/>
      <c r="X55" s="127">
        <f t="shared" si="10"/>
        <v>0</v>
      </c>
      <c r="Y55" s="128">
        <f t="shared" si="11"/>
        <v>0</v>
      </c>
      <c r="Z55" s="126"/>
      <c r="AA55" s="127">
        <f>'Lista de precios'!K23</f>
        <v>0</v>
      </c>
      <c r="AB55" s="137">
        <f t="shared" si="12"/>
        <v>0</v>
      </c>
      <c r="AC55" s="139"/>
      <c r="AD55" s="127">
        <f t="shared" si="13"/>
        <v>0</v>
      </c>
      <c r="AE55" s="128">
        <f t="shared" si="14"/>
        <v>0</v>
      </c>
      <c r="AF55" s="126"/>
      <c r="AG55" s="127">
        <f>'Lista de precios'!M23</f>
        <v>0</v>
      </c>
      <c r="AH55" s="137">
        <f t="shared" si="15"/>
        <v>0</v>
      </c>
      <c r="AI55" s="139"/>
      <c r="AJ55" s="127">
        <f t="shared" si="16"/>
        <v>0</v>
      </c>
      <c r="AK55" s="128">
        <f t="shared" si="17"/>
        <v>0</v>
      </c>
    </row>
    <row r="56" ht="15.75" customHeight="1">
      <c r="A56" s="125" t="s">
        <v>35</v>
      </c>
      <c r="B56" s="126"/>
      <c r="C56" s="127">
        <f>'Lista de precios'!C24</f>
        <v>4775.625</v>
      </c>
      <c r="D56" s="137">
        <f t="shared" si="2"/>
        <v>0</v>
      </c>
      <c r="E56" s="139"/>
      <c r="F56" s="127">
        <f>'Lista de precios'!C24</f>
        <v>4775.625</v>
      </c>
      <c r="G56" s="128">
        <f t="shared" si="3"/>
        <v>0</v>
      </c>
      <c r="H56" s="126"/>
      <c r="I56" s="127">
        <f>'Lista de precios'!E24</f>
        <v>5242.5</v>
      </c>
      <c r="J56" s="137">
        <f t="shared" si="4"/>
        <v>0</v>
      </c>
      <c r="K56" s="139"/>
      <c r="L56" s="127">
        <v>5242.5</v>
      </c>
      <c r="M56" s="128">
        <f t="shared" si="5"/>
        <v>0</v>
      </c>
      <c r="N56" s="126"/>
      <c r="O56" s="127">
        <f>'Lista de precios'!G24</f>
        <v>0</v>
      </c>
      <c r="P56" s="137">
        <f t="shared" si="6"/>
        <v>0</v>
      </c>
      <c r="Q56" s="139"/>
      <c r="R56" s="127">
        <f t="shared" si="7"/>
        <v>0</v>
      </c>
      <c r="S56" s="128">
        <f t="shared" si="8"/>
        <v>0</v>
      </c>
      <c r="T56" s="126"/>
      <c r="U56" s="127">
        <f>'Lista de precios'!I24</f>
        <v>0</v>
      </c>
      <c r="V56" s="137">
        <f t="shared" si="9"/>
        <v>0</v>
      </c>
      <c r="W56" s="139"/>
      <c r="X56" s="127">
        <f t="shared" si="10"/>
        <v>0</v>
      </c>
      <c r="Y56" s="128">
        <f t="shared" si="11"/>
        <v>0</v>
      </c>
      <c r="Z56" s="126"/>
      <c r="AA56" s="127">
        <f>'Lista de precios'!K24</f>
        <v>0</v>
      </c>
      <c r="AB56" s="137">
        <f t="shared" si="12"/>
        <v>0</v>
      </c>
      <c r="AC56" s="139"/>
      <c r="AD56" s="127">
        <f t="shared" si="13"/>
        <v>0</v>
      </c>
      <c r="AE56" s="128">
        <f t="shared" si="14"/>
        <v>0</v>
      </c>
      <c r="AF56" s="126"/>
      <c r="AG56" s="127">
        <f>'Lista de precios'!M24</f>
        <v>0</v>
      </c>
      <c r="AH56" s="137">
        <f t="shared" si="15"/>
        <v>0</v>
      </c>
      <c r="AI56" s="139"/>
      <c r="AJ56" s="127">
        <f t="shared" si="16"/>
        <v>0</v>
      </c>
      <c r="AK56" s="128">
        <f t="shared" si="17"/>
        <v>0</v>
      </c>
    </row>
    <row r="57" ht="15.75" customHeight="1">
      <c r="A57" s="125" t="s">
        <v>36</v>
      </c>
      <c r="B57" s="126"/>
      <c r="C57" s="127">
        <f>'Lista de precios'!C25</f>
        <v>1379.625</v>
      </c>
      <c r="D57" s="137">
        <f t="shared" si="2"/>
        <v>0</v>
      </c>
      <c r="E57" s="138">
        <v>1.0</v>
      </c>
      <c r="F57" s="127">
        <f>'Lista de precios'!C25</f>
        <v>1379.625</v>
      </c>
      <c r="G57" s="128">
        <f t="shared" si="3"/>
        <v>1379.625</v>
      </c>
      <c r="H57" s="129">
        <v>2.0</v>
      </c>
      <c r="I57" s="127">
        <f>'Lista de precios'!E25</f>
        <v>1514.5</v>
      </c>
      <c r="J57" s="137">
        <f t="shared" si="4"/>
        <v>3029</v>
      </c>
      <c r="K57" s="138">
        <v>1.0</v>
      </c>
      <c r="L57" s="127">
        <v>1514.5</v>
      </c>
      <c r="M57" s="128">
        <f t="shared" si="5"/>
        <v>1514.5</v>
      </c>
      <c r="N57" s="126"/>
      <c r="O57" s="127">
        <f>'Lista de precios'!G25</f>
        <v>0</v>
      </c>
      <c r="P57" s="137">
        <f t="shared" si="6"/>
        <v>0</v>
      </c>
      <c r="Q57" s="139"/>
      <c r="R57" s="127">
        <f t="shared" si="7"/>
        <v>0</v>
      </c>
      <c r="S57" s="128">
        <f t="shared" si="8"/>
        <v>0</v>
      </c>
      <c r="T57" s="129"/>
      <c r="U57" s="127">
        <f>'Lista de precios'!I25</f>
        <v>0</v>
      </c>
      <c r="V57" s="137">
        <f t="shared" si="9"/>
        <v>0</v>
      </c>
      <c r="W57" s="139"/>
      <c r="X57" s="127">
        <f t="shared" si="10"/>
        <v>0</v>
      </c>
      <c r="Y57" s="128">
        <f t="shared" si="11"/>
        <v>0</v>
      </c>
      <c r="Z57" s="126"/>
      <c r="AA57" s="127">
        <f>'Lista de precios'!K25</f>
        <v>0</v>
      </c>
      <c r="AB57" s="137">
        <f t="shared" si="12"/>
        <v>0</v>
      </c>
      <c r="AC57" s="139"/>
      <c r="AD57" s="127">
        <f t="shared" si="13"/>
        <v>0</v>
      </c>
      <c r="AE57" s="128">
        <f t="shared" si="14"/>
        <v>0</v>
      </c>
      <c r="AF57" s="126"/>
      <c r="AG57" s="127">
        <f>'Lista de precios'!M25</f>
        <v>0</v>
      </c>
      <c r="AH57" s="137">
        <f t="shared" si="15"/>
        <v>0</v>
      </c>
      <c r="AI57" s="139"/>
      <c r="AJ57" s="127">
        <f t="shared" si="16"/>
        <v>0</v>
      </c>
      <c r="AK57" s="128">
        <f t="shared" si="17"/>
        <v>0</v>
      </c>
    </row>
    <row r="58" ht="15.75" customHeight="1">
      <c r="A58" s="125" t="s">
        <v>37</v>
      </c>
      <c r="B58" s="126"/>
      <c r="C58" s="127">
        <f>'Lista de precios'!C26</f>
        <v>2568.225</v>
      </c>
      <c r="D58" s="128">
        <f t="shared" si="2"/>
        <v>0</v>
      </c>
      <c r="E58" s="126"/>
      <c r="F58" s="127">
        <f>'Lista de precios'!C26</f>
        <v>2568.225</v>
      </c>
      <c r="G58" s="128">
        <f t="shared" si="3"/>
        <v>0</v>
      </c>
      <c r="H58" s="126"/>
      <c r="I58" s="127">
        <f>'Lista de precios'!E26</f>
        <v>2819.3</v>
      </c>
      <c r="J58" s="128">
        <f t="shared" si="4"/>
        <v>0</v>
      </c>
      <c r="K58" s="126"/>
      <c r="L58" s="127">
        <v>2819.2999999999997</v>
      </c>
      <c r="M58" s="128">
        <f t="shared" si="5"/>
        <v>0</v>
      </c>
      <c r="N58" s="126"/>
      <c r="O58" s="127">
        <f>'Lista de precios'!G26</f>
        <v>0</v>
      </c>
      <c r="P58" s="128">
        <f t="shared" si="6"/>
        <v>0</v>
      </c>
      <c r="Q58" s="126"/>
      <c r="R58" s="127">
        <f t="shared" si="7"/>
        <v>0</v>
      </c>
      <c r="S58" s="128">
        <f t="shared" si="8"/>
        <v>0</v>
      </c>
      <c r="T58" s="126"/>
      <c r="U58" s="127">
        <f>'Lista de precios'!I26</f>
        <v>0</v>
      </c>
      <c r="V58" s="128">
        <f t="shared" si="9"/>
        <v>0</v>
      </c>
      <c r="W58" s="126"/>
      <c r="X58" s="127">
        <f t="shared" si="10"/>
        <v>0</v>
      </c>
      <c r="Y58" s="128">
        <f t="shared" si="11"/>
        <v>0</v>
      </c>
      <c r="Z58" s="126"/>
      <c r="AA58" s="127">
        <f>'Lista de precios'!K26</f>
        <v>0</v>
      </c>
      <c r="AB58" s="128">
        <f t="shared" si="12"/>
        <v>0</v>
      </c>
      <c r="AC58" s="126"/>
      <c r="AD58" s="127">
        <f t="shared" si="13"/>
        <v>0</v>
      </c>
      <c r="AE58" s="128">
        <f t="shared" si="14"/>
        <v>0</v>
      </c>
      <c r="AF58" s="129"/>
      <c r="AG58" s="127">
        <f>'Lista de precios'!M26</f>
        <v>0</v>
      </c>
      <c r="AH58" s="128">
        <f t="shared" si="15"/>
        <v>0</v>
      </c>
      <c r="AI58" s="126"/>
      <c r="AJ58" s="127">
        <f t="shared" si="16"/>
        <v>0</v>
      </c>
      <c r="AK58" s="128">
        <f t="shared" si="17"/>
        <v>0</v>
      </c>
    </row>
    <row r="59" ht="15.75" customHeight="1">
      <c r="A59" s="125" t="s">
        <v>38</v>
      </c>
      <c r="B59" s="126"/>
      <c r="C59" s="127">
        <f>'Lista de precios'!C27</f>
        <v>51258.375</v>
      </c>
      <c r="D59" s="128">
        <f t="shared" si="2"/>
        <v>0</v>
      </c>
      <c r="E59" s="126"/>
      <c r="F59" s="127">
        <f>'Lista de precios'!C27</f>
        <v>51258.375</v>
      </c>
      <c r="G59" s="128">
        <f t="shared" si="3"/>
        <v>0</v>
      </c>
      <c r="H59" s="126"/>
      <c r="I59" s="127">
        <f>'Lista de precios'!E27</f>
        <v>56269.5</v>
      </c>
      <c r="J59" s="128">
        <f t="shared" si="4"/>
        <v>0</v>
      </c>
      <c r="K59" s="126"/>
      <c r="L59" s="127">
        <v>56269.5</v>
      </c>
      <c r="M59" s="128">
        <f t="shared" si="5"/>
        <v>0</v>
      </c>
      <c r="N59" s="126"/>
      <c r="O59" s="127">
        <f>'Lista de precios'!G27</f>
        <v>0</v>
      </c>
      <c r="P59" s="128">
        <f t="shared" si="6"/>
        <v>0</v>
      </c>
      <c r="Q59" s="126"/>
      <c r="R59" s="127">
        <f t="shared" si="7"/>
        <v>0</v>
      </c>
      <c r="S59" s="128">
        <f t="shared" si="8"/>
        <v>0</v>
      </c>
      <c r="T59" s="126"/>
      <c r="U59" s="127">
        <f>'Lista de precios'!I27</f>
        <v>0</v>
      </c>
      <c r="V59" s="128">
        <f t="shared" si="9"/>
        <v>0</v>
      </c>
      <c r="W59" s="126"/>
      <c r="X59" s="127">
        <f t="shared" si="10"/>
        <v>0</v>
      </c>
      <c r="Y59" s="128">
        <f t="shared" si="11"/>
        <v>0</v>
      </c>
      <c r="Z59" s="126"/>
      <c r="AA59" s="127">
        <f>'Lista de precios'!K27</f>
        <v>0</v>
      </c>
      <c r="AB59" s="128">
        <f t="shared" si="12"/>
        <v>0</v>
      </c>
      <c r="AC59" s="126"/>
      <c r="AD59" s="127">
        <f t="shared" si="13"/>
        <v>0</v>
      </c>
      <c r="AE59" s="128">
        <f t="shared" si="14"/>
        <v>0</v>
      </c>
      <c r="AF59" s="129"/>
      <c r="AG59" s="127">
        <f>'Lista de precios'!M27</f>
        <v>0</v>
      </c>
      <c r="AH59" s="128">
        <f t="shared" si="15"/>
        <v>0</v>
      </c>
      <c r="AI59" s="126"/>
      <c r="AJ59" s="127">
        <f t="shared" si="16"/>
        <v>0</v>
      </c>
      <c r="AK59" s="128">
        <f t="shared" si="17"/>
        <v>0</v>
      </c>
    </row>
    <row r="60" ht="15.75" customHeight="1">
      <c r="A60" s="125" t="s">
        <v>39</v>
      </c>
      <c r="B60" s="126"/>
      <c r="C60" s="127">
        <f>'Lista de precios'!C28</f>
        <v>700.425</v>
      </c>
      <c r="D60" s="128">
        <f t="shared" si="2"/>
        <v>0</v>
      </c>
      <c r="E60" s="126"/>
      <c r="F60" s="127">
        <f>'Lista de precios'!C28</f>
        <v>700.425</v>
      </c>
      <c r="G60" s="128">
        <f t="shared" si="3"/>
        <v>0</v>
      </c>
      <c r="H60" s="126"/>
      <c r="I60" s="127">
        <f>'Lista de precios'!E28</f>
        <v>768.9</v>
      </c>
      <c r="J60" s="128">
        <f t="shared" si="4"/>
        <v>0</v>
      </c>
      <c r="K60" s="126"/>
      <c r="L60" s="127">
        <v>768.9000000000001</v>
      </c>
      <c r="M60" s="128">
        <f t="shared" si="5"/>
        <v>0</v>
      </c>
      <c r="N60" s="126"/>
      <c r="O60" s="127">
        <f>'Lista de precios'!G28</f>
        <v>0</v>
      </c>
      <c r="P60" s="128">
        <f t="shared" si="6"/>
        <v>0</v>
      </c>
      <c r="Q60" s="126"/>
      <c r="R60" s="127">
        <f t="shared" si="7"/>
        <v>0</v>
      </c>
      <c r="S60" s="128">
        <f t="shared" si="8"/>
        <v>0</v>
      </c>
      <c r="T60" s="126"/>
      <c r="U60" s="127">
        <f>'Lista de precios'!I28</f>
        <v>0</v>
      </c>
      <c r="V60" s="128">
        <f t="shared" si="9"/>
        <v>0</v>
      </c>
      <c r="W60" s="126"/>
      <c r="X60" s="127">
        <f t="shared" si="10"/>
        <v>0</v>
      </c>
      <c r="Y60" s="128">
        <f t="shared" si="11"/>
        <v>0</v>
      </c>
      <c r="Z60" s="126"/>
      <c r="AA60" s="127">
        <f>'Lista de precios'!K28</f>
        <v>0</v>
      </c>
      <c r="AB60" s="128">
        <f t="shared" si="12"/>
        <v>0</v>
      </c>
      <c r="AC60" s="126"/>
      <c r="AD60" s="127">
        <f t="shared" si="13"/>
        <v>0</v>
      </c>
      <c r="AE60" s="128">
        <f t="shared" si="14"/>
        <v>0</v>
      </c>
      <c r="AF60" s="129"/>
      <c r="AG60" s="127">
        <f>'Lista de precios'!M28</f>
        <v>0</v>
      </c>
      <c r="AH60" s="128">
        <f t="shared" si="15"/>
        <v>0</v>
      </c>
      <c r="AI60" s="126"/>
      <c r="AJ60" s="127">
        <f t="shared" si="16"/>
        <v>0</v>
      </c>
      <c r="AK60" s="128">
        <f t="shared" si="17"/>
        <v>0</v>
      </c>
    </row>
    <row r="61" ht="15.75" customHeight="1">
      <c r="A61" s="125" t="s">
        <v>40</v>
      </c>
      <c r="B61" s="129">
        <v>2.0</v>
      </c>
      <c r="C61" s="127">
        <f>'Lista de precios'!C29</f>
        <v>26000.625</v>
      </c>
      <c r="D61" s="128">
        <f t="shared" si="2"/>
        <v>52001.25</v>
      </c>
      <c r="E61" s="129"/>
      <c r="F61" s="127">
        <f>'Lista de precios'!C29</f>
        <v>26000.625</v>
      </c>
      <c r="G61" s="128">
        <f t="shared" si="3"/>
        <v>0</v>
      </c>
      <c r="H61" s="126"/>
      <c r="I61" s="127">
        <f>'Lista de precios'!E29</f>
        <v>17475</v>
      </c>
      <c r="J61" s="128">
        <f t="shared" si="4"/>
        <v>0</v>
      </c>
      <c r="K61" s="126"/>
      <c r="L61" s="127">
        <v>17475.0</v>
      </c>
      <c r="M61" s="128">
        <f t="shared" si="5"/>
        <v>0</v>
      </c>
      <c r="N61" s="126"/>
      <c r="O61" s="127">
        <f>'Lista de precios'!G29</f>
        <v>0</v>
      </c>
      <c r="P61" s="128">
        <f t="shared" si="6"/>
        <v>0</v>
      </c>
      <c r="Q61" s="126"/>
      <c r="R61" s="127">
        <f t="shared" si="7"/>
        <v>0</v>
      </c>
      <c r="S61" s="128">
        <f t="shared" si="8"/>
        <v>0</v>
      </c>
      <c r="T61" s="126"/>
      <c r="U61" s="127">
        <f>'Lista de precios'!I29</f>
        <v>0</v>
      </c>
      <c r="V61" s="128">
        <f t="shared" si="9"/>
        <v>0</v>
      </c>
      <c r="W61" s="126"/>
      <c r="X61" s="127">
        <f t="shared" si="10"/>
        <v>0</v>
      </c>
      <c r="Y61" s="128">
        <f t="shared" si="11"/>
        <v>0</v>
      </c>
      <c r="Z61" s="126"/>
      <c r="AA61" s="127">
        <f>'Lista de precios'!K29</f>
        <v>0</v>
      </c>
      <c r="AB61" s="128">
        <f t="shared" si="12"/>
        <v>0</v>
      </c>
      <c r="AC61" s="126"/>
      <c r="AD61" s="127">
        <f t="shared" si="13"/>
        <v>0</v>
      </c>
      <c r="AE61" s="128">
        <f t="shared" si="14"/>
        <v>0</v>
      </c>
      <c r="AF61" s="126"/>
      <c r="AG61" s="127">
        <f>'Lista de precios'!M29</f>
        <v>0</v>
      </c>
      <c r="AH61" s="128">
        <f t="shared" si="15"/>
        <v>0</v>
      </c>
      <c r="AI61" s="126"/>
      <c r="AJ61" s="127">
        <f t="shared" si="16"/>
        <v>0</v>
      </c>
      <c r="AK61" s="128">
        <f t="shared" si="17"/>
        <v>0</v>
      </c>
    </row>
    <row r="62" ht="15.75" customHeight="1">
      <c r="A62" s="39" t="s">
        <v>41</v>
      </c>
      <c r="B62" s="126"/>
      <c r="C62" s="127">
        <f>'Lista de precios'!C30</f>
        <v>711.0375</v>
      </c>
      <c r="D62" s="128">
        <f t="shared" si="2"/>
        <v>0</v>
      </c>
      <c r="E62" s="126"/>
      <c r="F62" s="127">
        <f>'Lista de precios'!C30</f>
        <v>711.0375</v>
      </c>
      <c r="G62" s="128">
        <f t="shared" si="3"/>
        <v>0</v>
      </c>
      <c r="H62" s="129"/>
      <c r="I62" s="127">
        <f>'Lista de precios'!E30</f>
        <v>780.55</v>
      </c>
      <c r="J62" s="128">
        <f t="shared" si="4"/>
        <v>0</v>
      </c>
      <c r="K62" s="129"/>
      <c r="L62" s="127">
        <v>780.5500000000001</v>
      </c>
      <c r="M62" s="128">
        <f t="shared" si="5"/>
        <v>0</v>
      </c>
      <c r="N62" s="126"/>
      <c r="O62" s="127">
        <f>'Lista de precios'!G30</f>
        <v>0</v>
      </c>
      <c r="P62" s="128">
        <f t="shared" si="6"/>
        <v>0</v>
      </c>
      <c r="Q62" s="126"/>
      <c r="R62" s="127">
        <f t="shared" si="7"/>
        <v>0</v>
      </c>
      <c r="S62" s="128">
        <f t="shared" si="8"/>
        <v>0</v>
      </c>
      <c r="T62" s="126"/>
      <c r="U62" s="127">
        <f>'Lista de precios'!I30</f>
        <v>0</v>
      </c>
      <c r="V62" s="128">
        <f t="shared" si="9"/>
        <v>0</v>
      </c>
      <c r="W62" s="126"/>
      <c r="X62" s="127">
        <f t="shared" si="10"/>
        <v>0</v>
      </c>
      <c r="Y62" s="128">
        <f t="shared" si="11"/>
        <v>0</v>
      </c>
      <c r="Z62" s="126"/>
      <c r="AA62" s="127">
        <f>'Lista de precios'!K30</f>
        <v>0</v>
      </c>
      <c r="AB62" s="128">
        <f t="shared" si="12"/>
        <v>0</v>
      </c>
      <c r="AC62" s="126"/>
      <c r="AD62" s="127">
        <f t="shared" si="13"/>
        <v>0</v>
      </c>
      <c r="AE62" s="128">
        <f t="shared" si="14"/>
        <v>0</v>
      </c>
      <c r="AF62" s="126"/>
      <c r="AG62" s="127">
        <f>'Lista de precios'!M30</f>
        <v>0</v>
      </c>
      <c r="AH62" s="128">
        <f t="shared" si="15"/>
        <v>0</v>
      </c>
      <c r="AI62" s="126"/>
      <c r="AJ62" s="127">
        <f t="shared" si="16"/>
        <v>0</v>
      </c>
      <c r="AK62" s="128">
        <f t="shared" si="17"/>
        <v>0</v>
      </c>
    </row>
    <row r="63" ht="15.75" customHeight="1">
      <c r="A63" s="42" t="s">
        <v>42</v>
      </c>
      <c r="B63" s="147"/>
      <c r="C63" s="127">
        <f>'Lista de precios'!C31</f>
        <v>849</v>
      </c>
      <c r="D63" s="128">
        <f t="shared" si="2"/>
        <v>0</v>
      </c>
      <c r="E63" s="147"/>
      <c r="F63" s="127">
        <f>'Lista de precios'!C31</f>
        <v>849</v>
      </c>
      <c r="G63" s="128">
        <f t="shared" si="3"/>
        <v>0</v>
      </c>
      <c r="H63" s="162"/>
      <c r="I63" s="127">
        <f>'Lista de precios'!E31</f>
        <v>932</v>
      </c>
      <c r="J63" s="128">
        <f t="shared" si="4"/>
        <v>0</v>
      </c>
      <c r="K63" s="162"/>
      <c r="L63" s="127">
        <v>932.0</v>
      </c>
      <c r="M63" s="128">
        <f t="shared" si="5"/>
        <v>0</v>
      </c>
      <c r="N63" s="147"/>
      <c r="O63" s="127"/>
      <c r="P63" s="144"/>
      <c r="Q63" s="147"/>
      <c r="R63" s="127"/>
      <c r="S63" s="144"/>
      <c r="T63" s="147"/>
      <c r="U63" s="143"/>
      <c r="V63" s="144"/>
      <c r="W63" s="147"/>
      <c r="X63" s="143"/>
      <c r="Y63" s="144"/>
      <c r="Z63" s="147"/>
      <c r="AA63" s="127"/>
      <c r="AB63" s="144"/>
      <c r="AC63" s="147"/>
      <c r="AD63" s="143"/>
      <c r="AE63" s="144"/>
      <c r="AF63" s="147"/>
      <c r="AG63" s="127"/>
      <c r="AH63" s="144"/>
      <c r="AI63" s="147"/>
      <c r="AJ63" s="143"/>
      <c r="AK63" s="144"/>
    </row>
    <row r="64" ht="15.75" customHeight="1">
      <c r="A64" s="318" t="s">
        <v>43</v>
      </c>
      <c r="B64" s="147"/>
      <c r="C64" s="127">
        <f>'Lista de precios'!C32</f>
        <v>530.625</v>
      </c>
      <c r="D64" s="128">
        <f t="shared" si="2"/>
        <v>0</v>
      </c>
      <c r="E64" s="162">
        <v>2.0</v>
      </c>
      <c r="F64" s="127">
        <f>'Lista de precios'!C32</f>
        <v>530.625</v>
      </c>
      <c r="G64" s="128">
        <f t="shared" si="3"/>
        <v>1061.25</v>
      </c>
      <c r="H64" s="162">
        <v>1.0</v>
      </c>
      <c r="I64" s="127">
        <f>'Lista de precios'!E32</f>
        <v>582.5</v>
      </c>
      <c r="J64" s="128">
        <f t="shared" si="4"/>
        <v>582.5</v>
      </c>
      <c r="K64" s="162">
        <v>1.0</v>
      </c>
      <c r="L64" s="127">
        <v>582.5</v>
      </c>
      <c r="M64" s="128">
        <f t="shared" si="5"/>
        <v>582.5</v>
      </c>
      <c r="N64" s="147"/>
      <c r="O64" s="127"/>
      <c r="P64" s="144"/>
      <c r="Q64" s="147"/>
      <c r="R64" s="127"/>
      <c r="S64" s="144"/>
      <c r="T64" s="147"/>
      <c r="U64" s="143"/>
      <c r="V64" s="144"/>
      <c r="W64" s="147"/>
      <c r="X64" s="143"/>
      <c r="Y64" s="144"/>
      <c r="Z64" s="147"/>
      <c r="AA64" s="127"/>
      <c r="AB64" s="144"/>
      <c r="AC64" s="147"/>
      <c r="AD64" s="143"/>
      <c r="AE64" s="144"/>
      <c r="AF64" s="147"/>
      <c r="AG64" s="127"/>
      <c r="AH64" s="144"/>
      <c r="AI64" s="147"/>
      <c r="AJ64" s="143"/>
      <c r="AK64" s="144"/>
    </row>
    <row r="65" ht="15.75" customHeight="1">
      <c r="A65" s="42" t="s">
        <v>44</v>
      </c>
      <c r="B65" s="147"/>
      <c r="C65" s="127">
        <f>'Lista de precios'!C33</f>
        <v>1061.25</v>
      </c>
      <c r="D65" s="128">
        <f t="shared" si="2"/>
        <v>0</v>
      </c>
      <c r="E65" s="147"/>
      <c r="F65" s="127">
        <f>'Lista de precios'!C33</f>
        <v>1061.25</v>
      </c>
      <c r="G65" s="128">
        <f t="shared" si="3"/>
        <v>0</v>
      </c>
      <c r="H65" s="162"/>
      <c r="I65" s="127">
        <f>'Lista de precios'!E33</f>
        <v>1165</v>
      </c>
      <c r="J65" s="128">
        <f t="shared" si="4"/>
        <v>0</v>
      </c>
      <c r="K65" s="162"/>
      <c r="L65" s="127">
        <v>1165.0</v>
      </c>
      <c r="M65" s="128">
        <f t="shared" si="5"/>
        <v>0</v>
      </c>
      <c r="N65" s="147"/>
      <c r="O65" s="127"/>
      <c r="P65" s="144"/>
      <c r="Q65" s="147"/>
      <c r="R65" s="127"/>
      <c r="S65" s="144"/>
      <c r="T65" s="147"/>
      <c r="U65" s="143"/>
      <c r="V65" s="144"/>
      <c r="W65" s="147"/>
      <c r="X65" s="143"/>
      <c r="Y65" s="144"/>
      <c r="Z65" s="147"/>
      <c r="AA65" s="127"/>
      <c r="AB65" s="144"/>
      <c r="AC65" s="147"/>
      <c r="AD65" s="143"/>
      <c r="AE65" s="144"/>
      <c r="AF65" s="147"/>
      <c r="AG65" s="127"/>
      <c r="AH65" s="144"/>
      <c r="AI65" s="147"/>
      <c r="AJ65" s="143"/>
      <c r="AK65" s="144"/>
    </row>
    <row r="66" ht="15.75" customHeight="1">
      <c r="A66" s="164" t="s">
        <v>179</v>
      </c>
      <c r="B66" s="147"/>
      <c r="C66" s="127">
        <f>'Lista de precios'!C34</f>
        <v>3576.4125</v>
      </c>
      <c r="D66" s="128">
        <f t="shared" si="2"/>
        <v>0</v>
      </c>
      <c r="E66" s="147"/>
      <c r="F66" s="127">
        <f>'Lista de precios'!C34</f>
        <v>3576.4125</v>
      </c>
      <c r="G66" s="128">
        <f t="shared" si="3"/>
        <v>0</v>
      </c>
      <c r="H66" s="162"/>
      <c r="I66" s="127">
        <f>'Lista de precios'!E34</f>
        <v>3926.05</v>
      </c>
      <c r="J66" s="128">
        <f t="shared" si="4"/>
        <v>0</v>
      </c>
      <c r="K66" s="162"/>
      <c r="L66" s="127">
        <v>3926.05</v>
      </c>
      <c r="M66" s="128">
        <f t="shared" si="5"/>
        <v>0</v>
      </c>
      <c r="N66" s="147"/>
      <c r="O66" s="127"/>
      <c r="P66" s="144"/>
      <c r="Q66" s="147"/>
      <c r="R66" s="127"/>
      <c r="S66" s="144"/>
      <c r="T66" s="147"/>
      <c r="U66" s="143"/>
      <c r="V66" s="144"/>
      <c r="W66" s="147"/>
      <c r="X66" s="143"/>
      <c r="Y66" s="144"/>
      <c r="Z66" s="147"/>
      <c r="AA66" s="127"/>
      <c r="AB66" s="144"/>
      <c r="AC66" s="147"/>
      <c r="AD66" s="143"/>
      <c r="AE66" s="144"/>
      <c r="AF66" s="147"/>
      <c r="AG66" s="127"/>
      <c r="AH66" s="144"/>
      <c r="AI66" s="147"/>
      <c r="AJ66" s="143"/>
      <c r="AK66" s="144"/>
    </row>
    <row r="67" ht="15.75" customHeight="1">
      <c r="A67" s="173" t="s">
        <v>191</v>
      </c>
      <c r="B67" s="174"/>
      <c r="C67" s="175"/>
      <c r="D67" s="319">
        <f>SUM(D39:D66)</f>
        <v>61934.55</v>
      </c>
      <c r="E67" s="177"/>
      <c r="F67" s="178"/>
      <c r="G67" s="320">
        <f>SUM(G39:G66)</f>
        <v>24387.525</v>
      </c>
      <c r="H67" s="174"/>
      <c r="I67" s="175"/>
      <c r="J67" s="319">
        <f>SUM(J39:J66)</f>
        <v>66067.15</v>
      </c>
      <c r="K67" s="177"/>
      <c r="L67" s="178"/>
      <c r="M67" s="320">
        <f>SUM(M39:M66)</f>
        <v>18674.95</v>
      </c>
      <c r="N67" s="174"/>
      <c r="O67" s="127">
        <f>'Lista de precios'!G31</f>
        <v>0</v>
      </c>
      <c r="P67" s="319">
        <f>SUM(P39:P62)</f>
        <v>0</v>
      </c>
      <c r="Q67" s="177"/>
      <c r="R67" s="127">
        <f>O67</f>
        <v>0</v>
      </c>
      <c r="S67" s="320">
        <f>SUM(S39:S62)</f>
        <v>0</v>
      </c>
      <c r="T67" s="174"/>
      <c r="U67" s="175"/>
      <c r="V67" s="319">
        <f>SUM(V39:V62)</f>
        <v>0</v>
      </c>
      <c r="W67" s="177"/>
      <c r="X67" s="178"/>
      <c r="Y67" s="320">
        <f>SUM(Y39:Y62)</f>
        <v>0</v>
      </c>
      <c r="Z67" s="174"/>
      <c r="AA67" s="127"/>
      <c r="AB67" s="319">
        <f>SUM(AB39:AB62)</f>
        <v>0</v>
      </c>
      <c r="AC67" s="177"/>
      <c r="AD67" s="178"/>
      <c r="AE67" s="320">
        <f>SUM(AE39:AE62)</f>
        <v>0</v>
      </c>
      <c r="AF67" s="174"/>
      <c r="AG67" s="127"/>
      <c r="AH67" s="319">
        <f>SUM(AH39:AH62)</f>
        <v>0</v>
      </c>
      <c r="AI67" s="177"/>
      <c r="AJ67" s="178"/>
      <c r="AK67" s="320">
        <f>SUM(AK39:AK62)</f>
        <v>0</v>
      </c>
    </row>
    <row r="68" ht="15.75" customHeight="1">
      <c r="A68" s="181" t="s">
        <v>128</v>
      </c>
      <c r="B68" s="325">
        <f>D67+G67</f>
        <v>86322.075</v>
      </c>
      <c r="C68" s="183"/>
      <c r="D68" s="183"/>
      <c r="E68" s="183"/>
      <c r="F68" s="183"/>
      <c r="G68" s="15"/>
      <c r="H68" s="325">
        <f>J67+M67</f>
        <v>84742.1</v>
      </c>
      <c r="I68" s="183"/>
      <c r="J68" s="183"/>
      <c r="K68" s="183"/>
      <c r="L68" s="183"/>
      <c r="M68" s="15"/>
      <c r="N68" s="325">
        <f>P67+S67</f>
        <v>0</v>
      </c>
      <c r="O68" s="183"/>
      <c r="P68" s="183"/>
      <c r="Q68" s="183"/>
      <c r="R68" s="183"/>
      <c r="S68" s="15"/>
      <c r="T68" s="325">
        <f>V67+Y67</f>
        <v>0</v>
      </c>
      <c r="U68" s="183"/>
      <c r="V68" s="183"/>
      <c r="W68" s="183"/>
      <c r="X68" s="183"/>
      <c r="Y68" s="15"/>
      <c r="Z68" s="325">
        <f>AB67+AE67</f>
        <v>0</v>
      </c>
      <c r="AA68" s="183"/>
      <c r="AB68" s="183"/>
      <c r="AC68" s="183"/>
      <c r="AD68" s="183"/>
      <c r="AE68" s="15"/>
      <c r="AF68" s="325">
        <f>AH67+AK67</f>
        <v>0</v>
      </c>
      <c r="AG68" s="183"/>
      <c r="AH68" s="183"/>
      <c r="AI68" s="183"/>
      <c r="AJ68" s="183"/>
      <c r="AK68" s="15"/>
    </row>
    <row r="69" ht="15.75" customHeight="1"/>
    <row r="70" ht="15.75" customHeight="1"/>
    <row r="71" ht="18.0" customHeight="1"/>
    <row r="72" ht="18.0" customHeight="1"/>
    <row r="73" ht="18.0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53"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36:Y36"/>
    <mergeCell ref="Z36:AB36"/>
    <mergeCell ref="AC36:AE36"/>
    <mergeCell ref="AF36:AH36"/>
    <mergeCell ref="AI36:AK36"/>
    <mergeCell ref="B36:D36"/>
    <mergeCell ref="E36:G36"/>
    <mergeCell ref="H36:J36"/>
    <mergeCell ref="K36:M36"/>
    <mergeCell ref="N36:P36"/>
    <mergeCell ref="Q36:S36"/>
    <mergeCell ref="T36:V36"/>
    <mergeCell ref="B68:G68"/>
    <mergeCell ref="H68:M68"/>
    <mergeCell ref="N68:S68"/>
    <mergeCell ref="T68:Y68"/>
    <mergeCell ref="Z68:AE68"/>
    <mergeCell ref="AF68:AK68"/>
  </mergeCells>
  <conditionalFormatting sqref="A1:A61 B1:N1015 O4:S16 O36:AK68 A67:A1015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352" t="s">
        <v>57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353" t="s">
        <v>144</v>
      </c>
      <c r="B5" s="354" t="s">
        <v>10</v>
      </c>
      <c r="C5" s="104"/>
      <c r="D5" s="329"/>
      <c r="E5" s="354" t="s">
        <v>11</v>
      </c>
      <c r="F5" s="104"/>
      <c r="G5" s="105"/>
      <c r="H5" s="355" t="s">
        <v>12</v>
      </c>
      <c r="I5" s="104"/>
      <c r="J5" s="329"/>
      <c r="K5" s="354" t="s">
        <v>13</v>
      </c>
      <c r="L5" s="104"/>
      <c r="M5" s="105"/>
      <c r="N5" s="354" t="s">
        <v>14</v>
      </c>
      <c r="O5" s="104"/>
      <c r="P5" s="105"/>
      <c r="Q5" s="354" t="s">
        <v>15</v>
      </c>
      <c r="R5" s="104"/>
      <c r="S5" s="105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5"/>
      <c r="B6" s="256" t="s">
        <v>145</v>
      </c>
      <c r="C6" s="356" t="s">
        <v>146</v>
      </c>
      <c r="D6" s="357" t="s">
        <v>147</v>
      </c>
      <c r="E6" s="256" t="s">
        <v>145</v>
      </c>
      <c r="F6" s="356" t="s">
        <v>146</v>
      </c>
      <c r="G6" s="358" t="s">
        <v>147</v>
      </c>
      <c r="H6" s="332" t="s">
        <v>145</v>
      </c>
      <c r="I6" s="356" t="s">
        <v>146</v>
      </c>
      <c r="J6" s="357" t="s">
        <v>147</v>
      </c>
      <c r="K6" s="256" t="s">
        <v>145</v>
      </c>
      <c r="L6" s="356" t="s">
        <v>146</v>
      </c>
      <c r="M6" s="358" t="s">
        <v>147</v>
      </c>
      <c r="N6" s="256" t="s">
        <v>145</v>
      </c>
      <c r="O6" s="356" t="s">
        <v>146</v>
      </c>
      <c r="P6" s="358" t="s">
        <v>147</v>
      </c>
      <c r="Q6" s="256" t="s">
        <v>145</v>
      </c>
      <c r="R6" s="356" t="s">
        <v>146</v>
      </c>
      <c r="S6" s="358" t="s">
        <v>147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259"/>
      <c r="B7" s="260"/>
      <c r="C7" s="261"/>
      <c r="D7" s="259"/>
      <c r="E7" s="260"/>
      <c r="F7" s="261"/>
      <c r="G7" s="262"/>
      <c r="H7" s="186"/>
      <c r="I7" s="261"/>
      <c r="J7" s="259"/>
      <c r="K7" s="260"/>
      <c r="L7" s="261"/>
      <c r="M7" s="262"/>
      <c r="N7" s="260"/>
      <c r="O7" s="261"/>
      <c r="P7" s="262"/>
      <c r="Q7" s="260"/>
      <c r="R7" s="261"/>
      <c r="S7" s="26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59" t="s">
        <v>148</v>
      </c>
      <c r="B8" s="267"/>
      <c r="C8" s="265"/>
      <c r="D8" s="333">
        <v>29373.030183579303</v>
      </c>
      <c r="E8" s="267"/>
      <c r="F8" s="265"/>
      <c r="G8" s="266">
        <f>D16</f>
        <v>28711.56847</v>
      </c>
      <c r="H8" s="334"/>
      <c r="I8" s="265"/>
      <c r="J8" s="360">
        <f>G17*'Lista de precios'!G4</f>
        <v>0</v>
      </c>
      <c r="K8" s="267"/>
      <c r="L8" s="265"/>
      <c r="M8" s="268" t="str">
        <f>J17*'Lista de precios'!I4</f>
        <v>#DIV/0!</v>
      </c>
      <c r="N8" s="267"/>
      <c r="O8" s="265"/>
      <c r="P8" s="268" t="str">
        <f>M17*'Lista de precios'!K4</f>
        <v>#DIV/0!</v>
      </c>
      <c r="Q8" s="267"/>
      <c r="R8" s="265"/>
      <c r="S8" s="268">
        <f>P16</f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61" t="s">
        <v>145</v>
      </c>
      <c r="B9" s="267">
        <f>C34</f>
        <v>0</v>
      </c>
      <c r="C9" s="271"/>
      <c r="D9" s="333"/>
      <c r="E9" s="267">
        <f>E34</f>
        <v>0</v>
      </c>
      <c r="F9" s="271"/>
      <c r="G9" s="266"/>
      <c r="H9" s="334">
        <f>G34</f>
        <v>0</v>
      </c>
      <c r="I9" s="271"/>
      <c r="J9" s="333"/>
      <c r="K9" s="267">
        <f>I34</f>
        <v>0</v>
      </c>
      <c r="L9" s="271"/>
      <c r="M9" s="266"/>
      <c r="N9" s="267">
        <f>K34</f>
        <v>0</v>
      </c>
      <c r="O9" s="271"/>
      <c r="P9" s="266"/>
      <c r="Q9" s="267">
        <f>M34</f>
        <v>0</v>
      </c>
      <c r="R9" s="271"/>
      <c r="S9" s="266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>
      <c r="A10" s="336" t="s">
        <v>182</v>
      </c>
      <c r="B10" s="273"/>
      <c r="C10" s="274"/>
      <c r="D10" s="337">
        <f>(D8+B9)/1032.5</f>
        <v>28.44845538</v>
      </c>
      <c r="E10" s="273"/>
      <c r="F10" s="274"/>
      <c r="G10" s="275">
        <f>G8/'Lista de precios'!C4</f>
        <v>27.05448148</v>
      </c>
      <c r="H10" s="338"/>
      <c r="I10" s="274"/>
      <c r="J10" s="337"/>
      <c r="K10" s="273"/>
      <c r="L10" s="274"/>
      <c r="M10" s="275"/>
      <c r="N10" s="273"/>
      <c r="O10" s="274"/>
      <c r="P10" s="275"/>
      <c r="Q10" s="273"/>
      <c r="R10" s="274"/>
      <c r="S10" s="275" t="str">
        <f>(S8+Q9)/'Lista de precios'!K4</f>
        <v>#DIV/0!</v>
      </c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</row>
    <row r="11">
      <c r="A11" s="270" t="s">
        <v>151</v>
      </c>
      <c r="B11" s="277"/>
      <c r="C11" s="278"/>
      <c r="D11" s="340">
        <f>D10*'Lista de precios'!C4</f>
        <v>30190.92328</v>
      </c>
      <c r="E11" s="277"/>
      <c r="F11" s="278"/>
      <c r="G11" s="279">
        <f>G10*'Lista de precios'!E4</f>
        <v>31518.47093</v>
      </c>
      <c r="H11" s="341"/>
      <c r="I11" s="278"/>
      <c r="J11" s="340"/>
      <c r="K11" s="277"/>
      <c r="L11" s="278"/>
      <c r="M11" s="279"/>
      <c r="N11" s="277"/>
      <c r="O11" s="278"/>
      <c r="P11" s="363">
        <v>0.0</v>
      </c>
      <c r="Q11" s="277"/>
      <c r="R11" s="278"/>
      <c r="S11" s="279" t="str">
        <f>S10*'Lista de precios'!M4</f>
        <v>#DIV/0!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59" t="s">
        <v>152</v>
      </c>
      <c r="B12" s="267"/>
      <c r="C12" s="364">
        <v>0.0</v>
      </c>
      <c r="D12" s="333"/>
      <c r="E12" s="267"/>
      <c r="F12" s="364">
        <v>0.0</v>
      </c>
      <c r="G12" s="266"/>
      <c r="H12" s="334"/>
      <c r="I12" s="281">
        <f>N73</f>
        <v>0</v>
      </c>
      <c r="J12" s="333"/>
      <c r="K12" s="267"/>
      <c r="L12" s="281">
        <f>T73</f>
        <v>0</v>
      </c>
      <c r="M12" s="266"/>
      <c r="N12" s="267"/>
      <c r="O12" s="281"/>
      <c r="P12" s="266"/>
      <c r="Q12" s="267"/>
      <c r="R12" s="281">
        <f>AF73</f>
        <v>0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365" t="s">
        <v>153</v>
      </c>
      <c r="B13" s="267"/>
      <c r="C13" s="364">
        <f>CULTIVO!D50</f>
        <v>1479.354802</v>
      </c>
      <c r="D13" s="333"/>
      <c r="E13" s="267"/>
      <c r="F13" s="364">
        <f>'Cálculo con horas de uso'!I4</f>
        <v>55534.59976</v>
      </c>
      <c r="G13" s="266"/>
      <c r="H13" s="334"/>
      <c r="I13" s="364">
        <v>0.0</v>
      </c>
      <c r="J13" s="333"/>
      <c r="K13" s="267"/>
      <c r="L13" s="364">
        <v>0.0</v>
      </c>
      <c r="M13" s="266"/>
      <c r="N13" s="267"/>
      <c r="O13" s="281">
        <f>CULTIVO!P50</f>
        <v>0</v>
      </c>
      <c r="P13" s="266"/>
      <c r="Q13" s="267"/>
      <c r="R13" s="281" t="str">
        <f>CULTIVO!S50</f>
        <v>#DIV/0!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3" t="s">
        <v>154</v>
      </c>
      <c r="B14" s="267"/>
      <c r="C14" s="281">
        <f>CULTIVO!D75</f>
        <v>0</v>
      </c>
      <c r="D14" s="333"/>
      <c r="E14" s="267"/>
      <c r="F14" s="281">
        <f>CULTIVO!G75</f>
        <v>1820</v>
      </c>
      <c r="G14" s="266"/>
      <c r="H14" s="334"/>
      <c r="I14" s="364">
        <v>0.0</v>
      </c>
      <c r="J14" s="333"/>
      <c r="K14" s="267"/>
      <c r="L14" s="364">
        <v>0.0</v>
      </c>
      <c r="M14" s="266"/>
      <c r="N14" s="267"/>
      <c r="O14" s="281">
        <f>CULTIVO!P87</f>
        <v>0</v>
      </c>
      <c r="P14" s="266"/>
      <c r="Q14" s="267"/>
      <c r="R14" s="281">
        <f>CULTIVO!S92</f>
        <v>0</v>
      </c>
      <c r="S14" s="266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286" t="s">
        <v>155</v>
      </c>
      <c r="B15" s="267"/>
      <c r="C15" s="265"/>
      <c r="D15" s="366"/>
      <c r="E15" s="267"/>
      <c r="F15" s="265"/>
      <c r="G15" s="367"/>
      <c r="H15" s="334"/>
      <c r="I15" s="265"/>
      <c r="J15" s="368"/>
      <c r="K15" s="267"/>
      <c r="L15" s="265"/>
      <c r="M15" s="367"/>
      <c r="N15" s="267"/>
      <c r="O15" s="287"/>
      <c r="P15" s="367"/>
      <c r="Q15" s="267"/>
      <c r="R15" s="265"/>
      <c r="S15" s="367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156</v>
      </c>
      <c r="B16" s="267"/>
      <c r="C16" s="265"/>
      <c r="D16" s="343">
        <f>D11-C12-C13-C14</f>
        <v>28711.56847</v>
      </c>
      <c r="E16" s="267"/>
      <c r="F16" s="265"/>
      <c r="G16" s="344">
        <f>G11-F12-F13-F14</f>
        <v>-25836.12884</v>
      </c>
      <c r="H16" s="334"/>
      <c r="I16" s="265"/>
      <c r="J16" s="368">
        <v>0.0</v>
      </c>
      <c r="K16" s="267"/>
      <c r="L16" s="265"/>
      <c r="M16" s="367" t="str">
        <f>M8+K9-L12-L13-L14</f>
        <v>#DIV/0!</v>
      </c>
      <c r="N16" s="267"/>
      <c r="O16" s="265"/>
      <c r="P16" s="367">
        <f>P11-O12-O13-O14-O15</f>
        <v>0</v>
      </c>
      <c r="Q16" s="267"/>
      <c r="R16" s="265"/>
      <c r="S16" s="367" t="str">
        <f>S11-R12-R13-R14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359" t="s">
        <v>157</v>
      </c>
      <c r="B17" s="369"/>
      <c r="C17" s="370"/>
      <c r="D17" s="371">
        <f>D16/'Lista de precios'!C4</f>
        <v>27.05448148</v>
      </c>
      <c r="E17" s="369"/>
      <c r="F17" s="370"/>
      <c r="G17" s="290">
        <f>G16/'Lista de precios'!E4</f>
        <v>-22.17693462</v>
      </c>
      <c r="H17" s="372"/>
      <c r="I17" s="370"/>
      <c r="J17" s="371" t="str">
        <f>J16/'Lista de precios'!G4</f>
        <v>#DIV/0!</v>
      </c>
      <c r="K17" s="369"/>
      <c r="L17" s="370"/>
      <c r="M17" s="290" t="str">
        <f>M16/'Lista de precios'!I4</f>
        <v>#DIV/0!</v>
      </c>
      <c r="N17" s="369"/>
      <c r="O17" s="370"/>
      <c r="P17" s="290" t="str">
        <f>P16/'Lista de precios'!K4</f>
        <v>#DIV/0!</v>
      </c>
      <c r="Q17" s="369"/>
      <c r="R17" s="370"/>
      <c r="S17" s="290" t="str">
        <f>S16/'Lista de precios'!M4</f>
        <v>#DIV/0!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ht="26.25" customHeight="1">
      <c r="A21" s="373" t="s">
        <v>158</v>
      </c>
      <c r="B21" s="292"/>
      <c r="C21" s="293"/>
      <c r="D21" s="374"/>
      <c r="E21" s="374"/>
      <c r="F21" s="37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ht="27.75" customHeight="1">
      <c r="A22" s="375" t="s">
        <v>159</v>
      </c>
      <c r="B22" s="375" t="s">
        <v>160</v>
      </c>
      <c r="C22" s="376" t="s">
        <v>161</v>
      </c>
      <c r="D22" s="377" t="s">
        <v>162</v>
      </c>
      <c r="E22" s="377" t="s">
        <v>163</v>
      </c>
      <c r="F22" s="377" t="s">
        <v>164</v>
      </c>
      <c r="G22" s="377" t="s">
        <v>165</v>
      </c>
      <c r="H22" s="377" t="s">
        <v>166</v>
      </c>
      <c r="I22" s="377" t="s">
        <v>167</v>
      </c>
      <c r="J22" s="377" t="s">
        <v>168</v>
      </c>
      <c r="K22" s="377" t="s">
        <v>169</v>
      </c>
      <c r="L22" s="377" t="s">
        <v>170</v>
      </c>
      <c r="M22" s="377" t="s">
        <v>171</v>
      </c>
      <c r="N22" s="377" t="s">
        <v>172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297"/>
      <c r="B23" s="297"/>
      <c r="C23" s="2"/>
      <c r="D23" s="3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84"/>
      <c r="B26" s="84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379" t="s">
        <v>177</v>
      </c>
      <c r="B33" s="15"/>
      <c r="C33" s="380">
        <f t="shared" ref="C33:N33" si="1">SUM(C23:C32)</f>
        <v>0</v>
      </c>
      <c r="D33" s="380">
        <f t="shared" si="1"/>
        <v>0</v>
      </c>
      <c r="E33" s="380">
        <f t="shared" si="1"/>
        <v>0</v>
      </c>
      <c r="F33" s="380">
        <f t="shared" si="1"/>
        <v>0</v>
      </c>
      <c r="G33" s="380">
        <f t="shared" si="1"/>
        <v>0</v>
      </c>
      <c r="H33" s="380">
        <f t="shared" si="1"/>
        <v>0</v>
      </c>
      <c r="I33" s="380">
        <f t="shared" si="1"/>
        <v>0</v>
      </c>
      <c r="J33" s="380">
        <f t="shared" si="1"/>
        <v>0</v>
      </c>
      <c r="K33" s="380">
        <f t="shared" si="1"/>
        <v>0</v>
      </c>
      <c r="L33" s="380">
        <f t="shared" si="1"/>
        <v>0</v>
      </c>
      <c r="M33" s="380">
        <f t="shared" si="1"/>
        <v>0</v>
      </c>
      <c r="N33" s="380">
        <f t="shared" si="1"/>
        <v>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381" t="s">
        <v>178</v>
      </c>
      <c r="B34" s="15"/>
      <c r="C34" s="381">
        <f>C33+D33</f>
        <v>0</v>
      </c>
      <c r="D34" s="15"/>
      <c r="E34" s="381">
        <f>E33+F33</f>
        <v>0</v>
      </c>
      <c r="F34" s="15"/>
      <c r="G34" s="381">
        <f>G33+H33</f>
        <v>0</v>
      </c>
      <c r="H34" s="15"/>
      <c r="I34" s="381">
        <f>I33+J33</f>
        <v>0</v>
      </c>
      <c r="J34" s="15"/>
      <c r="K34" s="381">
        <f>K33+L33</f>
        <v>0</v>
      </c>
      <c r="L34" s="15"/>
      <c r="M34" s="381">
        <f>M33+N33</f>
        <v>0</v>
      </c>
      <c r="N34" s="15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15.75" customHeight="1">
      <c r="A40" s="382" t="s">
        <v>97</v>
      </c>
      <c r="B40" s="2"/>
      <c r="C40" s="2"/>
      <c r="D40" s="374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ht="15.75" customHeight="1">
      <c r="A41" s="383"/>
      <c r="B41" s="384" t="s">
        <v>98</v>
      </c>
      <c r="C41" s="101"/>
      <c r="D41" s="102"/>
      <c r="E41" s="384" t="s">
        <v>99</v>
      </c>
      <c r="F41" s="101"/>
      <c r="G41" s="102"/>
      <c r="H41" s="384" t="s">
        <v>100</v>
      </c>
      <c r="I41" s="101"/>
      <c r="J41" s="102"/>
      <c r="K41" s="384" t="s">
        <v>101</v>
      </c>
      <c r="L41" s="101"/>
      <c r="M41" s="102"/>
      <c r="N41" s="384" t="s">
        <v>102</v>
      </c>
      <c r="O41" s="101"/>
      <c r="P41" s="102"/>
      <c r="Q41" s="384" t="s">
        <v>103</v>
      </c>
      <c r="R41" s="101"/>
      <c r="S41" s="102"/>
      <c r="T41" s="384" t="s">
        <v>104</v>
      </c>
      <c r="U41" s="101"/>
      <c r="V41" s="102"/>
      <c r="W41" s="384" t="s">
        <v>105</v>
      </c>
      <c r="X41" s="101"/>
      <c r="Y41" s="102"/>
      <c r="Z41" s="384" t="s">
        <v>106</v>
      </c>
      <c r="AA41" s="101"/>
      <c r="AB41" s="102"/>
      <c r="AC41" s="384" t="s">
        <v>107</v>
      </c>
      <c r="AD41" s="101"/>
      <c r="AE41" s="102"/>
      <c r="AF41" s="384" t="s">
        <v>108</v>
      </c>
      <c r="AG41" s="101"/>
      <c r="AH41" s="102"/>
      <c r="AI41" s="384" t="s">
        <v>109</v>
      </c>
      <c r="AJ41" s="101"/>
      <c r="AK41" s="102"/>
    </row>
    <row r="42" ht="15.75" customHeight="1">
      <c r="A42" s="385" t="s">
        <v>110</v>
      </c>
      <c r="B42" s="386" t="s">
        <v>111</v>
      </c>
      <c r="C42" s="387" t="s">
        <v>112</v>
      </c>
      <c r="D42" s="387" t="s">
        <v>113</v>
      </c>
      <c r="E42" s="386" t="s">
        <v>111</v>
      </c>
      <c r="F42" s="387" t="s">
        <v>112</v>
      </c>
      <c r="G42" s="387" t="s">
        <v>113</v>
      </c>
      <c r="H42" s="386" t="s">
        <v>111</v>
      </c>
      <c r="I42" s="387" t="s">
        <v>112</v>
      </c>
      <c r="J42" s="387" t="s">
        <v>113</v>
      </c>
      <c r="K42" s="386" t="s">
        <v>111</v>
      </c>
      <c r="L42" s="387" t="s">
        <v>112</v>
      </c>
      <c r="M42" s="387" t="s">
        <v>113</v>
      </c>
      <c r="N42" s="386" t="s">
        <v>111</v>
      </c>
      <c r="O42" s="387" t="s">
        <v>112</v>
      </c>
      <c r="P42" s="387" t="s">
        <v>113</v>
      </c>
      <c r="Q42" s="386" t="s">
        <v>111</v>
      </c>
      <c r="R42" s="387" t="s">
        <v>112</v>
      </c>
      <c r="S42" s="387" t="s">
        <v>113</v>
      </c>
      <c r="T42" s="386" t="s">
        <v>111</v>
      </c>
      <c r="U42" s="387" t="s">
        <v>112</v>
      </c>
      <c r="V42" s="387" t="s">
        <v>113</v>
      </c>
      <c r="W42" s="386" t="s">
        <v>111</v>
      </c>
      <c r="X42" s="387" t="s">
        <v>112</v>
      </c>
      <c r="Y42" s="387" t="s">
        <v>113</v>
      </c>
      <c r="Z42" s="386" t="s">
        <v>111</v>
      </c>
      <c r="AA42" s="387" t="s">
        <v>112</v>
      </c>
      <c r="AB42" s="387" t="s">
        <v>113</v>
      </c>
      <c r="AC42" s="386" t="s">
        <v>111</v>
      </c>
      <c r="AD42" s="387" t="s">
        <v>112</v>
      </c>
      <c r="AE42" s="387" t="s">
        <v>113</v>
      </c>
      <c r="AF42" s="386" t="s">
        <v>111</v>
      </c>
      <c r="AG42" s="387" t="s">
        <v>112</v>
      </c>
      <c r="AH42" s="387" t="s">
        <v>113</v>
      </c>
      <c r="AI42" s="386" t="s">
        <v>111</v>
      </c>
      <c r="AJ42" s="387" t="s">
        <v>112</v>
      </c>
      <c r="AK42" s="387" t="s">
        <v>113</v>
      </c>
    </row>
    <row r="43" ht="15.75" customHeight="1">
      <c r="A43" s="385"/>
      <c r="B43" s="388"/>
      <c r="C43" s="117"/>
      <c r="D43" s="389"/>
      <c r="E43" s="281"/>
      <c r="F43" s="120"/>
      <c r="G43" s="278"/>
      <c r="H43" s="388"/>
      <c r="I43" s="117"/>
      <c r="J43" s="389"/>
      <c r="K43" s="281"/>
      <c r="L43" s="120"/>
      <c r="M43" s="278"/>
      <c r="N43" s="388"/>
      <c r="O43" s="117"/>
      <c r="P43" s="389"/>
      <c r="Q43" s="281"/>
      <c r="R43" s="120"/>
      <c r="S43" s="278"/>
      <c r="T43" s="388"/>
      <c r="U43" s="117"/>
      <c r="V43" s="389"/>
      <c r="W43" s="281"/>
      <c r="X43" s="120"/>
      <c r="Y43" s="278"/>
      <c r="Z43" s="388"/>
      <c r="AA43" s="117"/>
      <c r="AB43" s="389"/>
      <c r="AC43" s="281"/>
      <c r="AD43" s="120"/>
      <c r="AE43" s="278"/>
      <c r="AF43" s="388"/>
      <c r="AG43" s="117"/>
      <c r="AH43" s="389"/>
      <c r="AI43" s="281"/>
      <c r="AJ43" s="120"/>
      <c r="AK43" s="278"/>
    </row>
    <row r="44" ht="15.75" customHeight="1">
      <c r="A44" s="390" t="s">
        <v>18</v>
      </c>
      <c r="B44" s="391"/>
      <c r="C44" s="127">
        <f>'Lista de precios'!C7</f>
        <v>1114.3125</v>
      </c>
      <c r="D44" s="128">
        <f t="shared" ref="D44:D71" si="2">B44*C44</f>
        <v>0</v>
      </c>
      <c r="E44" s="391"/>
      <c r="F44" s="127">
        <f>'Lista de precios'!C7</f>
        <v>1114.3125</v>
      </c>
      <c r="G44" s="128">
        <f t="shared" ref="G44:G71" si="3">F44*E44</f>
        <v>0</v>
      </c>
      <c r="H44" s="391"/>
      <c r="I44" s="127">
        <f>'Lista de precios'!E7</f>
        <v>1223.25</v>
      </c>
      <c r="J44" s="128">
        <f t="shared" ref="J44:J71" si="4">H44*I44</f>
        <v>0</v>
      </c>
      <c r="K44" s="391"/>
      <c r="L44" s="127">
        <f>'Lista de precios'!E7</f>
        <v>1223.25</v>
      </c>
      <c r="M44" s="128">
        <f t="shared" ref="M44:M71" si="5">L44*K44</f>
        <v>0</v>
      </c>
      <c r="N44" s="391"/>
      <c r="O44" s="127">
        <f>'Lista de precios'!G7</f>
        <v>0</v>
      </c>
      <c r="P44" s="128">
        <f t="shared" ref="P44:P66" si="6">N44*O44</f>
        <v>0</v>
      </c>
      <c r="Q44" s="391"/>
      <c r="R44" s="127">
        <f>'Lista de precios'!G7</f>
        <v>0</v>
      </c>
      <c r="S44" s="128">
        <f t="shared" ref="S44:S66" si="7">R44*Q44</f>
        <v>0</v>
      </c>
      <c r="T44" s="391"/>
      <c r="U44" s="127">
        <f>'Lista de precios'!I7</f>
        <v>0</v>
      </c>
      <c r="V44" s="128">
        <f t="shared" ref="V44:V66" si="8">T44*U44</f>
        <v>0</v>
      </c>
      <c r="W44" s="391"/>
      <c r="X44" s="127">
        <f t="shared" ref="X44:X66" si="9">U44</f>
        <v>0</v>
      </c>
      <c r="Y44" s="128">
        <f t="shared" ref="Y44:Y66" si="10">X44*W44</f>
        <v>0</v>
      </c>
      <c r="Z44" s="391"/>
      <c r="AA44" s="127">
        <f>'Lista de precios'!K7</f>
        <v>0</v>
      </c>
      <c r="AB44" s="128">
        <f t="shared" ref="AB44:AB66" si="11">Z44*AA44</f>
        <v>0</v>
      </c>
      <c r="AC44" s="391"/>
      <c r="AD44" s="127">
        <f t="shared" ref="AD44:AD66" si="12">AA44</f>
        <v>0</v>
      </c>
      <c r="AE44" s="128">
        <f t="shared" ref="AE44:AE66" si="13">AD44*AC44</f>
        <v>0</v>
      </c>
      <c r="AF44" s="391"/>
      <c r="AG44" s="127">
        <f>'Lista de precios'!M7</f>
        <v>0</v>
      </c>
      <c r="AH44" s="128">
        <f t="shared" ref="AH44:AH66" si="14">AF44*AG44</f>
        <v>0</v>
      </c>
      <c r="AI44" s="391"/>
      <c r="AJ44" s="127">
        <f t="shared" ref="AJ44:AJ66" si="15">AG44</f>
        <v>0</v>
      </c>
      <c r="AK44" s="128">
        <f t="shared" ref="AK44:AK66" si="16">AJ44*AI44</f>
        <v>0</v>
      </c>
    </row>
    <row r="45" ht="15.75" customHeight="1">
      <c r="A45" s="390" t="s">
        <v>19</v>
      </c>
      <c r="B45" s="391"/>
      <c r="C45" s="127">
        <f>'Lista de precios'!C8</f>
        <v>1231.05</v>
      </c>
      <c r="D45" s="128">
        <f t="shared" si="2"/>
        <v>0</v>
      </c>
      <c r="E45" s="392">
        <v>4.0</v>
      </c>
      <c r="F45" s="127">
        <f>'Lista de precios'!C8</f>
        <v>1231.05</v>
      </c>
      <c r="G45" s="128">
        <f t="shared" si="3"/>
        <v>4924.2</v>
      </c>
      <c r="H45" s="392">
        <v>1.0</v>
      </c>
      <c r="I45" s="127">
        <f>'Lista de precios'!E8</f>
        <v>1351.4</v>
      </c>
      <c r="J45" s="128">
        <f t="shared" si="4"/>
        <v>1351.4</v>
      </c>
      <c r="K45" s="392">
        <v>3.0</v>
      </c>
      <c r="L45" s="127">
        <f>'Lista de precios'!E8</f>
        <v>1351.4</v>
      </c>
      <c r="M45" s="128">
        <f t="shared" si="5"/>
        <v>4054.2</v>
      </c>
      <c r="N45" s="391"/>
      <c r="O45" s="127">
        <f>'Lista de precios'!G8</f>
        <v>0</v>
      </c>
      <c r="P45" s="128">
        <f t="shared" si="6"/>
        <v>0</v>
      </c>
      <c r="Q45" s="391"/>
      <c r="R45" s="127">
        <f>'Lista de precios'!G8</f>
        <v>0</v>
      </c>
      <c r="S45" s="128">
        <f t="shared" si="7"/>
        <v>0</v>
      </c>
      <c r="T45" s="391"/>
      <c r="U45" s="127">
        <f>'Lista de precios'!I8</f>
        <v>0</v>
      </c>
      <c r="V45" s="128">
        <f t="shared" si="8"/>
        <v>0</v>
      </c>
      <c r="W45" s="391"/>
      <c r="X45" s="127">
        <f t="shared" si="9"/>
        <v>0</v>
      </c>
      <c r="Y45" s="128">
        <f t="shared" si="10"/>
        <v>0</v>
      </c>
      <c r="Z45" s="391"/>
      <c r="AA45" s="127">
        <f>'Lista de precios'!K8</f>
        <v>0</v>
      </c>
      <c r="AB45" s="128">
        <f t="shared" si="11"/>
        <v>0</v>
      </c>
      <c r="AC45" s="391"/>
      <c r="AD45" s="127">
        <f t="shared" si="12"/>
        <v>0</v>
      </c>
      <c r="AE45" s="128">
        <f t="shared" si="13"/>
        <v>0</v>
      </c>
      <c r="AF45" s="391"/>
      <c r="AG45" s="127">
        <f>'Lista de precios'!M8</f>
        <v>0</v>
      </c>
      <c r="AH45" s="128">
        <f t="shared" si="14"/>
        <v>0</v>
      </c>
      <c r="AI45" s="391"/>
      <c r="AJ45" s="127">
        <f t="shared" si="15"/>
        <v>0</v>
      </c>
      <c r="AK45" s="128">
        <f t="shared" si="16"/>
        <v>0</v>
      </c>
    </row>
    <row r="46" ht="15.75" customHeight="1">
      <c r="A46" s="390" t="s">
        <v>20</v>
      </c>
      <c r="B46" s="391"/>
      <c r="C46" s="127">
        <f>'Lista de precios'!C9</f>
        <v>1273.5</v>
      </c>
      <c r="D46" s="128">
        <f t="shared" si="2"/>
        <v>0</v>
      </c>
      <c r="E46" s="391"/>
      <c r="F46" s="127">
        <f>'Lista de precios'!C9</f>
        <v>1273.5</v>
      </c>
      <c r="G46" s="128">
        <f t="shared" si="3"/>
        <v>0</v>
      </c>
      <c r="H46" s="392">
        <v>6.0</v>
      </c>
      <c r="I46" s="127">
        <f>'Lista de precios'!E9</f>
        <v>1398</v>
      </c>
      <c r="J46" s="128">
        <f t="shared" si="4"/>
        <v>8388</v>
      </c>
      <c r="K46" s="392">
        <v>1.0</v>
      </c>
      <c r="L46" s="127">
        <f>'Lista de precios'!E9</f>
        <v>1398</v>
      </c>
      <c r="M46" s="128">
        <f t="shared" si="5"/>
        <v>1398</v>
      </c>
      <c r="N46" s="391"/>
      <c r="O46" s="127">
        <f>'Lista de precios'!G9</f>
        <v>0</v>
      </c>
      <c r="P46" s="128">
        <f t="shared" si="6"/>
        <v>0</v>
      </c>
      <c r="Q46" s="391"/>
      <c r="R46" s="127">
        <f>'Lista de precios'!G9</f>
        <v>0</v>
      </c>
      <c r="S46" s="128">
        <f t="shared" si="7"/>
        <v>0</v>
      </c>
      <c r="T46" s="391"/>
      <c r="U46" s="127">
        <f>'Lista de precios'!I9</f>
        <v>0</v>
      </c>
      <c r="V46" s="128">
        <f t="shared" si="8"/>
        <v>0</v>
      </c>
      <c r="W46" s="391"/>
      <c r="X46" s="127">
        <f t="shared" si="9"/>
        <v>0</v>
      </c>
      <c r="Y46" s="128">
        <f t="shared" si="10"/>
        <v>0</v>
      </c>
      <c r="Z46" s="391"/>
      <c r="AA46" s="127">
        <f>'Lista de precios'!K9</f>
        <v>0</v>
      </c>
      <c r="AB46" s="128">
        <f t="shared" si="11"/>
        <v>0</v>
      </c>
      <c r="AC46" s="391"/>
      <c r="AD46" s="127">
        <f t="shared" si="12"/>
        <v>0</v>
      </c>
      <c r="AE46" s="128">
        <f t="shared" si="13"/>
        <v>0</v>
      </c>
      <c r="AF46" s="391"/>
      <c r="AG46" s="127">
        <f>'Lista de precios'!M9</f>
        <v>0</v>
      </c>
      <c r="AH46" s="128">
        <f t="shared" si="14"/>
        <v>0</v>
      </c>
      <c r="AI46" s="391"/>
      <c r="AJ46" s="127">
        <f t="shared" si="15"/>
        <v>0</v>
      </c>
      <c r="AK46" s="128">
        <f t="shared" si="16"/>
        <v>0</v>
      </c>
    </row>
    <row r="47" ht="15.75" customHeight="1">
      <c r="A47" s="390" t="s">
        <v>21</v>
      </c>
      <c r="B47" s="391"/>
      <c r="C47" s="127">
        <f>'Lista de precios'!C10</f>
        <v>4775.625</v>
      </c>
      <c r="D47" s="128">
        <f t="shared" si="2"/>
        <v>0</v>
      </c>
      <c r="E47" s="391"/>
      <c r="F47" s="127">
        <f>'Lista de precios'!C10</f>
        <v>4775.625</v>
      </c>
      <c r="G47" s="128">
        <f t="shared" si="3"/>
        <v>0</v>
      </c>
      <c r="H47" s="391"/>
      <c r="I47" s="127">
        <f>'Lista de precios'!E10</f>
        <v>5242.5</v>
      </c>
      <c r="J47" s="128">
        <f t="shared" si="4"/>
        <v>0</v>
      </c>
      <c r="K47" s="391"/>
      <c r="L47" s="127">
        <f>'Lista de precios'!E10</f>
        <v>5242.5</v>
      </c>
      <c r="M47" s="128">
        <f t="shared" si="5"/>
        <v>0</v>
      </c>
      <c r="N47" s="391"/>
      <c r="O47" s="127">
        <f>'Lista de precios'!G10</f>
        <v>0</v>
      </c>
      <c r="P47" s="128">
        <f t="shared" si="6"/>
        <v>0</v>
      </c>
      <c r="Q47" s="391"/>
      <c r="R47" s="127">
        <f>'Lista de precios'!G10</f>
        <v>0</v>
      </c>
      <c r="S47" s="128">
        <f t="shared" si="7"/>
        <v>0</v>
      </c>
      <c r="T47" s="391"/>
      <c r="U47" s="127">
        <f>'Lista de precios'!I10</f>
        <v>0</v>
      </c>
      <c r="V47" s="128">
        <f t="shared" si="8"/>
        <v>0</v>
      </c>
      <c r="W47" s="391"/>
      <c r="X47" s="127">
        <f t="shared" si="9"/>
        <v>0</v>
      </c>
      <c r="Y47" s="128">
        <f t="shared" si="10"/>
        <v>0</v>
      </c>
      <c r="Z47" s="391"/>
      <c r="AA47" s="127">
        <f>'Lista de precios'!K10</f>
        <v>0</v>
      </c>
      <c r="AB47" s="128">
        <f t="shared" si="11"/>
        <v>0</v>
      </c>
      <c r="AC47" s="391"/>
      <c r="AD47" s="127">
        <f t="shared" si="12"/>
        <v>0</v>
      </c>
      <c r="AE47" s="128">
        <f t="shared" si="13"/>
        <v>0</v>
      </c>
      <c r="AF47" s="391"/>
      <c r="AG47" s="127">
        <f>'Lista de precios'!M10</f>
        <v>0</v>
      </c>
      <c r="AH47" s="128">
        <f t="shared" si="14"/>
        <v>0</v>
      </c>
      <c r="AI47" s="391"/>
      <c r="AJ47" s="127">
        <f t="shared" si="15"/>
        <v>0</v>
      </c>
      <c r="AK47" s="128">
        <f t="shared" si="16"/>
        <v>0</v>
      </c>
    </row>
    <row r="48" ht="15.75" customHeight="1">
      <c r="A48" s="390" t="s">
        <v>22</v>
      </c>
      <c r="B48" s="391"/>
      <c r="C48" s="127">
        <f>'Lista de precios'!C11</f>
        <v>4775.625</v>
      </c>
      <c r="D48" s="137">
        <f t="shared" si="2"/>
        <v>0</v>
      </c>
      <c r="E48" s="391"/>
      <c r="F48" s="127">
        <f>'Lista de precios'!C11</f>
        <v>4775.625</v>
      </c>
      <c r="G48" s="128">
        <f t="shared" si="3"/>
        <v>0</v>
      </c>
      <c r="H48" s="392">
        <v>2.0</v>
      </c>
      <c r="I48" s="127">
        <f>'Lista de precios'!E11</f>
        <v>5242.5</v>
      </c>
      <c r="J48" s="137">
        <f t="shared" si="4"/>
        <v>10485</v>
      </c>
      <c r="K48" s="391"/>
      <c r="L48" s="127">
        <f>'Lista de precios'!E11</f>
        <v>5242.5</v>
      </c>
      <c r="M48" s="128">
        <f t="shared" si="5"/>
        <v>0</v>
      </c>
      <c r="N48" s="391"/>
      <c r="O48" s="127">
        <f>'Lista de precios'!G11</f>
        <v>0</v>
      </c>
      <c r="P48" s="137">
        <f t="shared" si="6"/>
        <v>0</v>
      </c>
      <c r="Q48" s="391"/>
      <c r="R48" s="127">
        <f>'Lista de precios'!G11</f>
        <v>0</v>
      </c>
      <c r="S48" s="128">
        <f t="shared" si="7"/>
        <v>0</v>
      </c>
      <c r="T48" s="391"/>
      <c r="U48" s="127">
        <f>'Lista de precios'!I11</f>
        <v>0</v>
      </c>
      <c r="V48" s="137">
        <f t="shared" si="8"/>
        <v>0</v>
      </c>
      <c r="W48" s="391"/>
      <c r="X48" s="127">
        <f t="shared" si="9"/>
        <v>0</v>
      </c>
      <c r="Y48" s="128">
        <f t="shared" si="10"/>
        <v>0</v>
      </c>
      <c r="Z48" s="391"/>
      <c r="AA48" s="127">
        <f>'Lista de precios'!K11</f>
        <v>0</v>
      </c>
      <c r="AB48" s="137">
        <f t="shared" si="11"/>
        <v>0</v>
      </c>
      <c r="AC48" s="391"/>
      <c r="AD48" s="127">
        <f t="shared" si="12"/>
        <v>0</v>
      </c>
      <c r="AE48" s="128">
        <f t="shared" si="13"/>
        <v>0</v>
      </c>
      <c r="AF48" s="391"/>
      <c r="AG48" s="127">
        <f>'Lista de precios'!M11</f>
        <v>0</v>
      </c>
      <c r="AH48" s="137">
        <f t="shared" si="14"/>
        <v>0</v>
      </c>
      <c r="AI48" s="391"/>
      <c r="AJ48" s="127">
        <f t="shared" si="15"/>
        <v>0</v>
      </c>
      <c r="AK48" s="128">
        <f t="shared" si="16"/>
        <v>0</v>
      </c>
    </row>
    <row r="49" ht="15.75" customHeight="1">
      <c r="A49" s="390" t="s">
        <v>23</v>
      </c>
      <c r="B49" s="391"/>
      <c r="C49" s="127">
        <f>'Lista de precios'!C12</f>
        <v>4987.875</v>
      </c>
      <c r="D49" s="137">
        <f t="shared" si="2"/>
        <v>0</v>
      </c>
      <c r="E49" s="391"/>
      <c r="F49" s="127">
        <f>'Lista de precios'!C12</f>
        <v>4987.875</v>
      </c>
      <c r="G49" s="128">
        <f t="shared" si="3"/>
        <v>0</v>
      </c>
      <c r="H49" s="391"/>
      <c r="I49" s="127">
        <f>'Lista de precios'!E12</f>
        <v>5475.5</v>
      </c>
      <c r="J49" s="137">
        <f t="shared" si="4"/>
        <v>0</v>
      </c>
      <c r="K49" s="391"/>
      <c r="L49" s="127">
        <f>'Lista de precios'!E12</f>
        <v>5475.5</v>
      </c>
      <c r="M49" s="128">
        <f t="shared" si="5"/>
        <v>0</v>
      </c>
      <c r="N49" s="391"/>
      <c r="O49" s="127">
        <f>'Lista de precios'!G12</f>
        <v>0</v>
      </c>
      <c r="P49" s="137">
        <f t="shared" si="6"/>
        <v>0</v>
      </c>
      <c r="Q49" s="391"/>
      <c r="R49" s="127">
        <f>'Lista de precios'!G12</f>
        <v>0</v>
      </c>
      <c r="S49" s="128">
        <f t="shared" si="7"/>
        <v>0</v>
      </c>
      <c r="T49" s="391"/>
      <c r="U49" s="127">
        <f>'Lista de precios'!I12</f>
        <v>0</v>
      </c>
      <c r="V49" s="137">
        <f t="shared" si="8"/>
        <v>0</v>
      </c>
      <c r="W49" s="391"/>
      <c r="X49" s="127">
        <f t="shared" si="9"/>
        <v>0</v>
      </c>
      <c r="Y49" s="128">
        <f t="shared" si="10"/>
        <v>0</v>
      </c>
      <c r="Z49" s="391"/>
      <c r="AA49" s="127">
        <f>'Lista de precios'!K12</f>
        <v>0</v>
      </c>
      <c r="AB49" s="137">
        <f t="shared" si="11"/>
        <v>0</v>
      </c>
      <c r="AC49" s="391"/>
      <c r="AD49" s="127">
        <f t="shared" si="12"/>
        <v>0</v>
      </c>
      <c r="AE49" s="128">
        <f t="shared" si="13"/>
        <v>0</v>
      </c>
      <c r="AF49" s="391"/>
      <c r="AG49" s="127">
        <f>'Lista de precios'!M12</f>
        <v>0</v>
      </c>
      <c r="AH49" s="137">
        <f t="shared" si="14"/>
        <v>0</v>
      </c>
      <c r="AI49" s="391"/>
      <c r="AJ49" s="127">
        <f t="shared" si="15"/>
        <v>0</v>
      </c>
      <c r="AK49" s="128">
        <f t="shared" si="16"/>
        <v>0</v>
      </c>
    </row>
    <row r="50" ht="15.75" customHeight="1">
      <c r="A50" s="390" t="s">
        <v>24</v>
      </c>
      <c r="B50" s="391"/>
      <c r="C50" s="127">
        <f>'Lista de precios'!C13</f>
        <v>477.5625</v>
      </c>
      <c r="D50" s="137">
        <f t="shared" si="2"/>
        <v>0</v>
      </c>
      <c r="E50" s="391"/>
      <c r="F50" s="127">
        <f>'Lista de precios'!C13</f>
        <v>477.5625</v>
      </c>
      <c r="G50" s="128">
        <f t="shared" si="3"/>
        <v>0</v>
      </c>
      <c r="H50" s="391"/>
      <c r="I50" s="127">
        <f>'Lista de precios'!E13</f>
        <v>524.25</v>
      </c>
      <c r="J50" s="137">
        <f t="shared" si="4"/>
        <v>0</v>
      </c>
      <c r="K50" s="392">
        <v>2.0</v>
      </c>
      <c r="L50" s="127">
        <f>'Lista de precios'!E13</f>
        <v>524.25</v>
      </c>
      <c r="M50" s="128">
        <f t="shared" si="5"/>
        <v>1048.5</v>
      </c>
      <c r="N50" s="391"/>
      <c r="O50" s="127">
        <f>'Lista de precios'!G13</f>
        <v>0</v>
      </c>
      <c r="P50" s="137">
        <f t="shared" si="6"/>
        <v>0</v>
      </c>
      <c r="Q50" s="391"/>
      <c r="R50" s="127">
        <f>'Lista de precios'!G13</f>
        <v>0</v>
      </c>
      <c r="S50" s="128">
        <f t="shared" si="7"/>
        <v>0</v>
      </c>
      <c r="T50" s="391"/>
      <c r="U50" s="127">
        <f>'Lista de precios'!I13</f>
        <v>0</v>
      </c>
      <c r="V50" s="137">
        <f t="shared" si="8"/>
        <v>0</v>
      </c>
      <c r="W50" s="391"/>
      <c r="X50" s="127">
        <f t="shared" si="9"/>
        <v>0</v>
      </c>
      <c r="Y50" s="128">
        <f t="shared" si="10"/>
        <v>0</v>
      </c>
      <c r="Z50" s="391"/>
      <c r="AA50" s="127">
        <f>'Lista de precios'!K13</f>
        <v>0</v>
      </c>
      <c r="AB50" s="137">
        <f t="shared" si="11"/>
        <v>0</v>
      </c>
      <c r="AC50" s="391"/>
      <c r="AD50" s="127">
        <f t="shared" si="12"/>
        <v>0</v>
      </c>
      <c r="AE50" s="128">
        <f t="shared" si="13"/>
        <v>0</v>
      </c>
      <c r="AF50" s="391"/>
      <c r="AG50" s="127">
        <f>'Lista de precios'!M13</f>
        <v>0</v>
      </c>
      <c r="AH50" s="137">
        <f t="shared" si="14"/>
        <v>0</v>
      </c>
      <c r="AI50" s="391"/>
      <c r="AJ50" s="127">
        <f t="shared" si="15"/>
        <v>0</v>
      </c>
      <c r="AK50" s="128">
        <f t="shared" si="16"/>
        <v>0</v>
      </c>
    </row>
    <row r="51" ht="15.75" customHeight="1">
      <c r="A51" s="390" t="s">
        <v>25</v>
      </c>
      <c r="B51" s="391"/>
      <c r="C51" s="127">
        <f>'Lista de precios'!C14</f>
        <v>742.875</v>
      </c>
      <c r="D51" s="137">
        <f t="shared" si="2"/>
        <v>0</v>
      </c>
      <c r="E51" s="391"/>
      <c r="F51" s="127">
        <f>'Lista de precios'!C14</f>
        <v>742.875</v>
      </c>
      <c r="G51" s="128">
        <f t="shared" si="3"/>
        <v>0</v>
      </c>
      <c r="H51" s="391"/>
      <c r="I51" s="127">
        <f>'Lista de precios'!E14</f>
        <v>815.5</v>
      </c>
      <c r="J51" s="137">
        <f t="shared" si="4"/>
        <v>0</v>
      </c>
      <c r="K51" s="392">
        <v>2.0</v>
      </c>
      <c r="L51" s="127">
        <f>'Lista de precios'!E14</f>
        <v>815.5</v>
      </c>
      <c r="M51" s="128">
        <f t="shared" si="5"/>
        <v>1631</v>
      </c>
      <c r="N51" s="391"/>
      <c r="O51" s="127">
        <f>'Lista de precios'!G14</f>
        <v>0</v>
      </c>
      <c r="P51" s="137">
        <f t="shared" si="6"/>
        <v>0</v>
      </c>
      <c r="Q51" s="391"/>
      <c r="R51" s="127">
        <f>'Lista de precios'!G14</f>
        <v>0</v>
      </c>
      <c r="S51" s="128">
        <f t="shared" si="7"/>
        <v>0</v>
      </c>
      <c r="T51" s="391"/>
      <c r="U51" s="127">
        <f>'Lista de precios'!I14</f>
        <v>0</v>
      </c>
      <c r="V51" s="137">
        <f t="shared" si="8"/>
        <v>0</v>
      </c>
      <c r="W51" s="391"/>
      <c r="X51" s="127">
        <f t="shared" si="9"/>
        <v>0</v>
      </c>
      <c r="Y51" s="128">
        <f t="shared" si="10"/>
        <v>0</v>
      </c>
      <c r="Z51" s="391"/>
      <c r="AA51" s="127">
        <f>'Lista de precios'!K14</f>
        <v>0</v>
      </c>
      <c r="AB51" s="137">
        <f t="shared" si="11"/>
        <v>0</v>
      </c>
      <c r="AC51" s="391"/>
      <c r="AD51" s="127">
        <f t="shared" si="12"/>
        <v>0</v>
      </c>
      <c r="AE51" s="128">
        <f t="shared" si="13"/>
        <v>0</v>
      </c>
      <c r="AF51" s="391"/>
      <c r="AG51" s="127">
        <f>'Lista de precios'!M14</f>
        <v>0</v>
      </c>
      <c r="AH51" s="137">
        <f t="shared" si="14"/>
        <v>0</v>
      </c>
      <c r="AI51" s="391"/>
      <c r="AJ51" s="127">
        <f t="shared" si="15"/>
        <v>0</v>
      </c>
      <c r="AK51" s="128">
        <f t="shared" si="16"/>
        <v>0</v>
      </c>
    </row>
    <row r="52" ht="15.75" customHeight="1">
      <c r="A52" s="390" t="s">
        <v>26</v>
      </c>
      <c r="B52" s="391"/>
      <c r="C52" s="127">
        <f>'Lista de precios'!C15</f>
        <v>2207.4</v>
      </c>
      <c r="D52" s="137">
        <f t="shared" si="2"/>
        <v>0</v>
      </c>
      <c r="E52" s="391"/>
      <c r="F52" s="127">
        <f>'Lista de precios'!C15</f>
        <v>2207.4</v>
      </c>
      <c r="G52" s="128">
        <f t="shared" si="3"/>
        <v>0</v>
      </c>
      <c r="H52" s="391"/>
      <c r="I52" s="127">
        <f>'Lista de precios'!E15</f>
        <v>2423.2</v>
      </c>
      <c r="J52" s="137">
        <f t="shared" si="4"/>
        <v>0</v>
      </c>
      <c r="K52" s="391"/>
      <c r="L52" s="127">
        <f>'Lista de precios'!E15</f>
        <v>2423.2</v>
      </c>
      <c r="M52" s="128">
        <f t="shared" si="5"/>
        <v>0</v>
      </c>
      <c r="N52" s="391"/>
      <c r="O52" s="127">
        <f>'Lista de precios'!G15</f>
        <v>0</v>
      </c>
      <c r="P52" s="137">
        <f t="shared" si="6"/>
        <v>0</v>
      </c>
      <c r="Q52" s="391"/>
      <c r="R52" s="127">
        <f>'Lista de precios'!G15</f>
        <v>0</v>
      </c>
      <c r="S52" s="128">
        <f t="shared" si="7"/>
        <v>0</v>
      </c>
      <c r="T52" s="391"/>
      <c r="U52" s="127">
        <f>'Lista de precios'!I15</f>
        <v>0</v>
      </c>
      <c r="V52" s="137">
        <f t="shared" si="8"/>
        <v>0</v>
      </c>
      <c r="W52" s="391"/>
      <c r="X52" s="127">
        <f t="shared" si="9"/>
        <v>0</v>
      </c>
      <c r="Y52" s="128">
        <f t="shared" si="10"/>
        <v>0</v>
      </c>
      <c r="Z52" s="391"/>
      <c r="AA52" s="127">
        <f>'Lista de precios'!K15</f>
        <v>0</v>
      </c>
      <c r="AB52" s="137">
        <f t="shared" si="11"/>
        <v>0</v>
      </c>
      <c r="AC52" s="391"/>
      <c r="AD52" s="127">
        <f t="shared" si="12"/>
        <v>0</v>
      </c>
      <c r="AE52" s="128">
        <f t="shared" si="13"/>
        <v>0</v>
      </c>
      <c r="AF52" s="391"/>
      <c r="AG52" s="127">
        <f>'Lista de precios'!M15</f>
        <v>0</v>
      </c>
      <c r="AH52" s="137">
        <f t="shared" si="14"/>
        <v>0</v>
      </c>
      <c r="AI52" s="391"/>
      <c r="AJ52" s="127">
        <f t="shared" si="15"/>
        <v>0</v>
      </c>
      <c r="AK52" s="128">
        <f t="shared" si="16"/>
        <v>0</v>
      </c>
    </row>
    <row r="53" ht="15.75" customHeight="1">
      <c r="A53" s="390" t="s">
        <v>27</v>
      </c>
      <c r="B53" s="391"/>
      <c r="C53" s="127">
        <f>'Lista de precios'!C16</f>
        <v>4733.175</v>
      </c>
      <c r="D53" s="137">
        <f t="shared" si="2"/>
        <v>0</v>
      </c>
      <c r="E53" s="391"/>
      <c r="F53" s="127">
        <f>'Lista de precios'!C16</f>
        <v>4733.175</v>
      </c>
      <c r="G53" s="128">
        <f t="shared" si="3"/>
        <v>0</v>
      </c>
      <c r="H53" s="391"/>
      <c r="I53" s="127">
        <f>'Lista de precios'!E16</f>
        <v>5195.9</v>
      </c>
      <c r="J53" s="137">
        <f t="shared" si="4"/>
        <v>0</v>
      </c>
      <c r="K53" s="391"/>
      <c r="L53" s="127">
        <f>'Lista de precios'!E16</f>
        <v>5195.9</v>
      </c>
      <c r="M53" s="128">
        <f t="shared" si="5"/>
        <v>0</v>
      </c>
      <c r="N53" s="391"/>
      <c r="O53" s="127">
        <f>'Lista de precios'!G16</f>
        <v>0</v>
      </c>
      <c r="P53" s="137">
        <f t="shared" si="6"/>
        <v>0</v>
      </c>
      <c r="Q53" s="391"/>
      <c r="R53" s="127">
        <f>'Lista de precios'!G16</f>
        <v>0</v>
      </c>
      <c r="S53" s="128">
        <f t="shared" si="7"/>
        <v>0</v>
      </c>
      <c r="T53" s="391"/>
      <c r="U53" s="127">
        <f>'Lista de precios'!I16</f>
        <v>0</v>
      </c>
      <c r="V53" s="137">
        <f t="shared" si="8"/>
        <v>0</v>
      </c>
      <c r="W53" s="391"/>
      <c r="X53" s="127">
        <f t="shared" si="9"/>
        <v>0</v>
      </c>
      <c r="Y53" s="128">
        <f t="shared" si="10"/>
        <v>0</v>
      </c>
      <c r="Z53" s="391"/>
      <c r="AA53" s="127">
        <f>'Lista de precios'!K16</f>
        <v>0</v>
      </c>
      <c r="AB53" s="137">
        <f t="shared" si="11"/>
        <v>0</v>
      </c>
      <c r="AC53" s="391"/>
      <c r="AD53" s="127">
        <f t="shared" si="12"/>
        <v>0</v>
      </c>
      <c r="AE53" s="128">
        <f t="shared" si="13"/>
        <v>0</v>
      </c>
      <c r="AF53" s="391"/>
      <c r="AG53" s="127">
        <f>'Lista de precios'!M16</f>
        <v>0</v>
      </c>
      <c r="AH53" s="137">
        <f t="shared" si="14"/>
        <v>0</v>
      </c>
      <c r="AI53" s="391"/>
      <c r="AJ53" s="127">
        <f t="shared" si="15"/>
        <v>0</v>
      </c>
      <c r="AK53" s="128">
        <f t="shared" si="16"/>
        <v>0</v>
      </c>
    </row>
    <row r="54" ht="15.75" customHeight="1">
      <c r="A54" s="390" t="s">
        <v>28</v>
      </c>
      <c r="B54" s="391"/>
      <c r="C54" s="127">
        <f>'Lista de precios'!C17</f>
        <v>742.875</v>
      </c>
      <c r="D54" s="137">
        <f t="shared" si="2"/>
        <v>0</v>
      </c>
      <c r="E54" s="391"/>
      <c r="F54" s="127">
        <f>'Lista de precios'!C17</f>
        <v>742.875</v>
      </c>
      <c r="G54" s="128">
        <f t="shared" si="3"/>
        <v>0</v>
      </c>
      <c r="H54" s="391"/>
      <c r="I54" s="127">
        <f>'Lista de precios'!E17</f>
        <v>815.5</v>
      </c>
      <c r="J54" s="137">
        <f t="shared" si="4"/>
        <v>0</v>
      </c>
      <c r="K54" s="391"/>
      <c r="L54" s="127">
        <f>'Lista de precios'!E17</f>
        <v>815.5</v>
      </c>
      <c r="M54" s="128">
        <f t="shared" si="5"/>
        <v>0</v>
      </c>
      <c r="N54" s="391"/>
      <c r="O54" s="127">
        <f>'Lista de precios'!G17</f>
        <v>0</v>
      </c>
      <c r="P54" s="137">
        <f t="shared" si="6"/>
        <v>0</v>
      </c>
      <c r="Q54" s="391"/>
      <c r="R54" s="127">
        <f>'Lista de precios'!G17</f>
        <v>0</v>
      </c>
      <c r="S54" s="128">
        <f t="shared" si="7"/>
        <v>0</v>
      </c>
      <c r="T54" s="391"/>
      <c r="U54" s="127">
        <f>'Lista de precios'!I17</f>
        <v>0</v>
      </c>
      <c r="V54" s="137">
        <f t="shared" si="8"/>
        <v>0</v>
      </c>
      <c r="W54" s="391"/>
      <c r="X54" s="127">
        <f t="shared" si="9"/>
        <v>0</v>
      </c>
      <c r="Y54" s="128">
        <f t="shared" si="10"/>
        <v>0</v>
      </c>
      <c r="Z54" s="391"/>
      <c r="AA54" s="127">
        <f>'Lista de precios'!K17</f>
        <v>0</v>
      </c>
      <c r="AB54" s="137">
        <f t="shared" si="11"/>
        <v>0</v>
      </c>
      <c r="AC54" s="391"/>
      <c r="AD54" s="127">
        <f t="shared" si="12"/>
        <v>0</v>
      </c>
      <c r="AE54" s="128">
        <f t="shared" si="13"/>
        <v>0</v>
      </c>
      <c r="AF54" s="391"/>
      <c r="AG54" s="127">
        <f>'Lista de precios'!M17</f>
        <v>0</v>
      </c>
      <c r="AH54" s="137">
        <f t="shared" si="14"/>
        <v>0</v>
      </c>
      <c r="AI54" s="391"/>
      <c r="AJ54" s="127">
        <f t="shared" si="15"/>
        <v>0</v>
      </c>
      <c r="AK54" s="128">
        <f t="shared" si="16"/>
        <v>0</v>
      </c>
    </row>
    <row r="55" ht="15.75" customHeight="1">
      <c r="A55" s="390" t="s">
        <v>29</v>
      </c>
      <c r="B55" s="391"/>
      <c r="C55" s="127">
        <f>'Lista de precios'!C18</f>
        <v>3289.875</v>
      </c>
      <c r="D55" s="137">
        <f t="shared" si="2"/>
        <v>0</v>
      </c>
      <c r="E55" s="391"/>
      <c r="F55" s="127">
        <f>'Lista de precios'!C18</f>
        <v>3289.875</v>
      </c>
      <c r="G55" s="128">
        <f t="shared" si="3"/>
        <v>0</v>
      </c>
      <c r="H55" s="391"/>
      <c r="I55" s="127">
        <f>'Lista de precios'!E18</f>
        <v>3611.5</v>
      </c>
      <c r="J55" s="137">
        <f t="shared" si="4"/>
        <v>0</v>
      </c>
      <c r="K55" s="392">
        <v>1.0</v>
      </c>
      <c r="L55" s="127">
        <f>'Lista de precios'!E18</f>
        <v>3611.5</v>
      </c>
      <c r="M55" s="128">
        <f t="shared" si="5"/>
        <v>3611.5</v>
      </c>
      <c r="N55" s="391"/>
      <c r="O55" s="127">
        <f>'Lista de precios'!G18</f>
        <v>0</v>
      </c>
      <c r="P55" s="137">
        <f t="shared" si="6"/>
        <v>0</v>
      </c>
      <c r="Q55" s="391"/>
      <c r="R55" s="127">
        <f>'Lista de precios'!G18</f>
        <v>0</v>
      </c>
      <c r="S55" s="128">
        <f t="shared" si="7"/>
        <v>0</v>
      </c>
      <c r="T55" s="391"/>
      <c r="U55" s="127">
        <f>'Lista de precios'!I18</f>
        <v>0</v>
      </c>
      <c r="V55" s="137">
        <f t="shared" si="8"/>
        <v>0</v>
      </c>
      <c r="W55" s="391"/>
      <c r="X55" s="127">
        <f t="shared" si="9"/>
        <v>0</v>
      </c>
      <c r="Y55" s="128">
        <f t="shared" si="10"/>
        <v>0</v>
      </c>
      <c r="Z55" s="391"/>
      <c r="AA55" s="127">
        <f>'Lista de precios'!K18</f>
        <v>0</v>
      </c>
      <c r="AB55" s="137">
        <f t="shared" si="11"/>
        <v>0</v>
      </c>
      <c r="AC55" s="391"/>
      <c r="AD55" s="127">
        <f t="shared" si="12"/>
        <v>0</v>
      </c>
      <c r="AE55" s="128">
        <f t="shared" si="13"/>
        <v>0</v>
      </c>
      <c r="AF55" s="391"/>
      <c r="AG55" s="127">
        <f>'Lista de precios'!M18</f>
        <v>0</v>
      </c>
      <c r="AH55" s="137">
        <f t="shared" si="14"/>
        <v>0</v>
      </c>
      <c r="AI55" s="391"/>
      <c r="AJ55" s="127">
        <f t="shared" si="15"/>
        <v>0</v>
      </c>
      <c r="AK55" s="128">
        <f t="shared" si="16"/>
        <v>0</v>
      </c>
    </row>
    <row r="56" ht="15.75" customHeight="1">
      <c r="A56" s="390" t="s">
        <v>30</v>
      </c>
      <c r="B56" s="391"/>
      <c r="C56" s="127">
        <f>'Lista de precios'!C19</f>
        <v>530.625</v>
      </c>
      <c r="D56" s="137">
        <f t="shared" si="2"/>
        <v>0</v>
      </c>
      <c r="E56" s="391"/>
      <c r="F56" s="127">
        <f>'Lista de precios'!C19</f>
        <v>530.625</v>
      </c>
      <c r="G56" s="128">
        <f t="shared" si="3"/>
        <v>0</v>
      </c>
      <c r="H56" s="391"/>
      <c r="I56" s="127">
        <f>'Lista de precios'!E19</f>
        <v>582.5</v>
      </c>
      <c r="J56" s="137">
        <f t="shared" si="4"/>
        <v>0</v>
      </c>
      <c r="K56" s="391"/>
      <c r="L56" s="127">
        <f>'Lista de precios'!E19</f>
        <v>582.5</v>
      </c>
      <c r="M56" s="128">
        <f t="shared" si="5"/>
        <v>0</v>
      </c>
      <c r="N56" s="391"/>
      <c r="O56" s="127">
        <f>'Lista de precios'!G19</f>
        <v>0</v>
      </c>
      <c r="P56" s="137">
        <f t="shared" si="6"/>
        <v>0</v>
      </c>
      <c r="Q56" s="391"/>
      <c r="R56" s="127">
        <f>'Lista de precios'!G19</f>
        <v>0</v>
      </c>
      <c r="S56" s="128">
        <f t="shared" si="7"/>
        <v>0</v>
      </c>
      <c r="T56" s="391"/>
      <c r="U56" s="127">
        <f>'Lista de precios'!I19</f>
        <v>0</v>
      </c>
      <c r="V56" s="137">
        <f t="shared" si="8"/>
        <v>0</v>
      </c>
      <c r="W56" s="391"/>
      <c r="X56" s="127">
        <f t="shared" si="9"/>
        <v>0</v>
      </c>
      <c r="Y56" s="128">
        <f t="shared" si="10"/>
        <v>0</v>
      </c>
      <c r="Z56" s="391"/>
      <c r="AA56" s="127">
        <f>'Lista de precios'!K19</f>
        <v>0</v>
      </c>
      <c r="AB56" s="137">
        <f t="shared" si="11"/>
        <v>0</v>
      </c>
      <c r="AC56" s="391"/>
      <c r="AD56" s="127">
        <f t="shared" si="12"/>
        <v>0</v>
      </c>
      <c r="AE56" s="128">
        <f t="shared" si="13"/>
        <v>0</v>
      </c>
      <c r="AF56" s="391"/>
      <c r="AG56" s="127">
        <f>'Lista de precios'!M19</f>
        <v>0</v>
      </c>
      <c r="AH56" s="137">
        <f t="shared" si="14"/>
        <v>0</v>
      </c>
      <c r="AI56" s="391"/>
      <c r="AJ56" s="127">
        <f t="shared" si="15"/>
        <v>0</v>
      </c>
      <c r="AK56" s="128">
        <f t="shared" si="16"/>
        <v>0</v>
      </c>
    </row>
    <row r="57" ht="15.75" customHeight="1">
      <c r="A57" s="390" t="s">
        <v>31</v>
      </c>
      <c r="B57" s="391"/>
      <c r="C57" s="127">
        <f>'Lista de precios'!C20</f>
        <v>647.3625</v>
      </c>
      <c r="D57" s="137">
        <f t="shared" si="2"/>
        <v>0</v>
      </c>
      <c r="E57" s="391"/>
      <c r="F57" s="127">
        <f>'Lista de precios'!C20</f>
        <v>647.3625</v>
      </c>
      <c r="G57" s="128">
        <f t="shared" si="3"/>
        <v>0</v>
      </c>
      <c r="H57" s="391"/>
      <c r="I57" s="127">
        <f>'Lista de precios'!E20</f>
        <v>710.65</v>
      </c>
      <c r="J57" s="137">
        <f t="shared" si="4"/>
        <v>0</v>
      </c>
      <c r="K57" s="391"/>
      <c r="L57" s="127">
        <f>'Lista de precios'!E20</f>
        <v>710.65</v>
      </c>
      <c r="M57" s="128">
        <f t="shared" si="5"/>
        <v>0</v>
      </c>
      <c r="N57" s="391"/>
      <c r="O57" s="127">
        <f>'Lista de precios'!G20</f>
        <v>0</v>
      </c>
      <c r="P57" s="137">
        <f t="shared" si="6"/>
        <v>0</v>
      </c>
      <c r="Q57" s="391"/>
      <c r="R57" s="127">
        <f>'Lista de precios'!G20</f>
        <v>0</v>
      </c>
      <c r="S57" s="128">
        <f t="shared" si="7"/>
        <v>0</v>
      </c>
      <c r="T57" s="391"/>
      <c r="U57" s="127">
        <f>'Lista de precios'!I20</f>
        <v>0</v>
      </c>
      <c r="V57" s="137">
        <f t="shared" si="8"/>
        <v>0</v>
      </c>
      <c r="W57" s="391"/>
      <c r="X57" s="127">
        <f t="shared" si="9"/>
        <v>0</v>
      </c>
      <c r="Y57" s="128">
        <f t="shared" si="10"/>
        <v>0</v>
      </c>
      <c r="Z57" s="391"/>
      <c r="AA57" s="127">
        <f>'Lista de precios'!K20</f>
        <v>0</v>
      </c>
      <c r="AB57" s="137">
        <f t="shared" si="11"/>
        <v>0</v>
      </c>
      <c r="AC57" s="391"/>
      <c r="AD57" s="127">
        <f t="shared" si="12"/>
        <v>0</v>
      </c>
      <c r="AE57" s="128">
        <f t="shared" si="13"/>
        <v>0</v>
      </c>
      <c r="AF57" s="391"/>
      <c r="AG57" s="127">
        <f>'Lista de precios'!M20</f>
        <v>0</v>
      </c>
      <c r="AH57" s="137">
        <f t="shared" si="14"/>
        <v>0</v>
      </c>
      <c r="AI57" s="391"/>
      <c r="AJ57" s="127">
        <f t="shared" si="15"/>
        <v>0</v>
      </c>
      <c r="AK57" s="128">
        <f t="shared" si="16"/>
        <v>0</v>
      </c>
    </row>
    <row r="58" ht="15.75" customHeight="1">
      <c r="A58" s="390" t="s">
        <v>32</v>
      </c>
      <c r="B58" s="391"/>
      <c r="C58" s="127">
        <f>'Lista de precios'!C21</f>
        <v>4775.625</v>
      </c>
      <c r="D58" s="137">
        <f t="shared" si="2"/>
        <v>0</v>
      </c>
      <c r="E58" s="391"/>
      <c r="F58" s="127">
        <f>'Lista de precios'!C21</f>
        <v>4775.625</v>
      </c>
      <c r="G58" s="128">
        <f t="shared" si="3"/>
        <v>0</v>
      </c>
      <c r="H58" s="391"/>
      <c r="I58" s="127">
        <f>'Lista de precios'!E21</f>
        <v>5242.5</v>
      </c>
      <c r="J58" s="137">
        <f t="shared" si="4"/>
        <v>0</v>
      </c>
      <c r="K58" s="391"/>
      <c r="L58" s="127">
        <f>'Lista de precios'!E21</f>
        <v>5242.5</v>
      </c>
      <c r="M58" s="128">
        <f t="shared" si="5"/>
        <v>0</v>
      </c>
      <c r="N58" s="391"/>
      <c r="O58" s="127">
        <f>'Lista de precios'!G21</f>
        <v>0</v>
      </c>
      <c r="P58" s="137">
        <f t="shared" si="6"/>
        <v>0</v>
      </c>
      <c r="Q58" s="391"/>
      <c r="R58" s="127">
        <f>'Lista de precios'!G21</f>
        <v>0</v>
      </c>
      <c r="S58" s="128">
        <f t="shared" si="7"/>
        <v>0</v>
      </c>
      <c r="T58" s="391"/>
      <c r="U58" s="127">
        <f>'Lista de precios'!I21</f>
        <v>0</v>
      </c>
      <c r="V58" s="137">
        <f t="shared" si="8"/>
        <v>0</v>
      </c>
      <c r="W58" s="391"/>
      <c r="X58" s="127">
        <f t="shared" si="9"/>
        <v>0</v>
      </c>
      <c r="Y58" s="128">
        <f t="shared" si="10"/>
        <v>0</v>
      </c>
      <c r="Z58" s="391"/>
      <c r="AA58" s="127">
        <f>'Lista de precios'!K21</f>
        <v>0</v>
      </c>
      <c r="AB58" s="137">
        <f t="shared" si="11"/>
        <v>0</v>
      </c>
      <c r="AC58" s="391"/>
      <c r="AD58" s="127">
        <f t="shared" si="12"/>
        <v>0</v>
      </c>
      <c r="AE58" s="128">
        <f t="shared" si="13"/>
        <v>0</v>
      </c>
      <c r="AF58" s="391"/>
      <c r="AG58" s="127">
        <f>'Lista de precios'!M21</f>
        <v>0</v>
      </c>
      <c r="AH58" s="137">
        <f t="shared" si="14"/>
        <v>0</v>
      </c>
      <c r="AI58" s="391"/>
      <c r="AJ58" s="127">
        <f t="shared" si="15"/>
        <v>0</v>
      </c>
      <c r="AK58" s="128">
        <f t="shared" si="16"/>
        <v>0</v>
      </c>
    </row>
    <row r="59" ht="15.75" customHeight="1">
      <c r="A59" s="390" t="s">
        <v>33</v>
      </c>
      <c r="B59" s="391"/>
      <c r="C59" s="127">
        <f>'Lista de precios'!C22</f>
        <v>4775.625</v>
      </c>
      <c r="D59" s="137">
        <f t="shared" si="2"/>
        <v>0</v>
      </c>
      <c r="E59" s="391"/>
      <c r="F59" s="127">
        <f>'Lista de precios'!C22</f>
        <v>4775.625</v>
      </c>
      <c r="G59" s="128">
        <f t="shared" si="3"/>
        <v>0</v>
      </c>
      <c r="H59" s="392">
        <v>2.0</v>
      </c>
      <c r="I59" s="127">
        <f>'Lista de precios'!E22</f>
        <v>5242.5</v>
      </c>
      <c r="J59" s="137">
        <f t="shared" si="4"/>
        <v>10485</v>
      </c>
      <c r="K59" s="391"/>
      <c r="L59" s="127">
        <f>'Lista de precios'!E22</f>
        <v>5242.5</v>
      </c>
      <c r="M59" s="128">
        <f t="shared" si="5"/>
        <v>0</v>
      </c>
      <c r="N59" s="391"/>
      <c r="O59" s="127">
        <f>'Lista de precios'!G22</f>
        <v>0</v>
      </c>
      <c r="P59" s="137">
        <f t="shared" si="6"/>
        <v>0</v>
      </c>
      <c r="Q59" s="391"/>
      <c r="R59" s="127">
        <f>'Lista de precios'!G22</f>
        <v>0</v>
      </c>
      <c r="S59" s="128">
        <f t="shared" si="7"/>
        <v>0</v>
      </c>
      <c r="T59" s="391"/>
      <c r="U59" s="127">
        <f>'Lista de precios'!I22</f>
        <v>0</v>
      </c>
      <c r="V59" s="137">
        <f t="shared" si="8"/>
        <v>0</v>
      </c>
      <c r="W59" s="391"/>
      <c r="X59" s="127">
        <f t="shared" si="9"/>
        <v>0</v>
      </c>
      <c r="Y59" s="128">
        <f t="shared" si="10"/>
        <v>0</v>
      </c>
      <c r="Z59" s="391"/>
      <c r="AA59" s="127">
        <f>'Lista de precios'!K22</f>
        <v>0</v>
      </c>
      <c r="AB59" s="137">
        <f t="shared" si="11"/>
        <v>0</v>
      </c>
      <c r="AC59" s="391"/>
      <c r="AD59" s="127">
        <f t="shared" si="12"/>
        <v>0</v>
      </c>
      <c r="AE59" s="128">
        <f t="shared" si="13"/>
        <v>0</v>
      </c>
      <c r="AF59" s="391"/>
      <c r="AG59" s="127">
        <f>'Lista de precios'!M22</f>
        <v>0</v>
      </c>
      <c r="AH59" s="137">
        <f t="shared" si="14"/>
        <v>0</v>
      </c>
      <c r="AI59" s="391"/>
      <c r="AJ59" s="127">
        <f t="shared" si="15"/>
        <v>0</v>
      </c>
      <c r="AK59" s="128">
        <f t="shared" si="16"/>
        <v>0</v>
      </c>
    </row>
    <row r="60" ht="15.75" customHeight="1">
      <c r="A60" s="390" t="s">
        <v>34</v>
      </c>
      <c r="B60" s="391"/>
      <c r="C60" s="127">
        <f>'Lista de precios'!C23</f>
        <v>4775.625</v>
      </c>
      <c r="D60" s="137">
        <f t="shared" si="2"/>
        <v>0</v>
      </c>
      <c r="E60" s="391"/>
      <c r="F60" s="127">
        <f>'Lista de precios'!C23</f>
        <v>4775.625</v>
      </c>
      <c r="G60" s="128">
        <f t="shared" si="3"/>
        <v>0</v>
      </c>
      <c r="H60" s="391"/>
      <c r="I60" s="127">
        <f>'Lista de precios'!E23</f>
        <v>5242.5</v>
      </c>
      <c r="J60" s="137">
        <f t="shared" si="4"/>
        <v>0</v>
      </c>
      <c r="K60" s="391"/>
      <c r="L60" s="127">
        <f>'Lista de precios'!E23</f>
        <v>5242.5</v>
      </c>
      <c r="M60" s="128">
        <f t="shared" si="5"/>
        <v>0</v>
      </c>
      <c r="N60" s="391"/>
      <c r="O60" s="127">
        <f>'Lista de precios'!G23</f>
        <v>0</v>
      </c>
      <c r="P60" s="137">
        <f t="shared" si="6"/>
        <v>0</v>
      </c>
      <c r="Q60" s="391"/>
      <c r="R60" s="127">
        <f>'Lista de precios'!G23</f>
        <v>0</v>
      </c>
      <c r="S60" s="128">
        <f t="shared" si="7"/>
        <v>0</v>
      </c>
      <c r="T60" s="391"/>
      <c r="U60" s="127">
        <f>'Lista de precios'!I23</f>
        <v>0</v>
      </c>
      <c r="V60" s="137">
        <f t="shared" si="8"/>
        <v>0</v>
      </c>
      <c r="W60" s="391"/>
      <c r="X60" s="127">
        <f t="shared" si="9"/>
        <v>0</v>
      </c>
      <c r="Y60" s="128">
        <f t="shared" si="10"/>
        <v>0</v>
      </c>
      <c r="Z60" s="391"/>
      <c r="AA60" s="127">
        <f>'Lista de precios'!K23</f>
        <v>0</v>
      </c>
      <c r="AB60" s="137">
        <f t="shared" si="11"/>
        <v>0</v>
      </c>
      <c r="AC60" s="391"/>
      <c r="AD60" s="127">
        <f t="shared" si="12"/>
        <v>0</v>
      </c>
      <c r="AE60" s="128">
        <f t="shared" si="13"/>
        <v>0</v>
      </c>
      <c r="AF60" s="391"/>
      <c r="AG60" s="127">
        <f>'Lista de precios'!M23</f>
        <v>0</v>
      </c>
      <c r="AH60" s="137">
        <f t="shared" si="14"/>
        <v>0</v>
      </c>
      <c r="AI60" s="391"/>
      <c r="AJ60" s="127">
        <f t="shared" si="15"/>
        <v>0</v>
      </c>
      <c r="AK60" s="128">
        <f t="shared" si="16"/>
        <v>0</v>
      </c>
    </row>
    <row r="61" ht="15.75" customHeight="1">
      <c r="A61" s="390" t="s">
        <v>35</v>
      </c>
      <c r="B61" s="391"/>
      <c r="C61" s="127">
        <f>'Lista de precios'!C24</f>
        <v>4775.625</v>
      </c>
      <c r="D61" s="137">
        <f t="shared" si="2"/>
        <v>0</v>
      </c>
      <c r="E61" s="391"/>
      <c r="F61" s="127">
        <f>'Lista de precios'!C24</f>
        <v>4775.625</v>
      </c>
      <c r="G61" s="128">
        <f t="shared" si="3"/>
        <v>0</v>
      </c>
      <c r="H61" s="391"/>
      <c r="I61" s="127">
        <f>'Lista de precios'!E24</f>
        <v>5242.5</v>
      </c>
      <c r="J61" s="137">
        <f t="shared" si="4"/>
        <v>0</v>
      </c>
      <c r="K61" s="391"/>
      <c r="L61" s="127">
        <f>'Lista de precios'!E24</f>
        <v>5242.5</v>
      </c>
      <c r="M61" s="128">
        <f t="shared" si="5"/>
        <v>0</v>
      </c>
      <c r="N61" s="391"/>
      <c r="O61" s="127">
        <f>'Lista de precios'!G24</f>
        <v>0</v>
      </c>
      <c r="P61" s="137">
        <f t="shared" si="6"/>
        <v>0</v>
      </c>
      <c r="Q61" s="391"/>
      <c r="R61" s="127">
        <f>'Lista de precios'!G24</f>
        <v>0</v>
      </c>
      <c r="S61" s="128">
        <f t="shared" si="7"/>
        <v>0</v>
      </c>
      <c r="T61" s="391"/>
      <c r="U61" s="127">
        <f>'Lista de precios'!I24</f>
        <v>0</v>
      </c>
      <c r="V61" s="137">
        <f t="shared" si="8"/>
        <v>0</v>
      </c>
      <c r="W61" s="391"/>
      <c r="X61" s="127">
        <f t="shared" si="9"/>
        <v>0</v>
      </c>
      <c r="Y61" s="128">
        <f t="shared" si="10"/>
        <v>0</v>
      </c>
      <c r="Z61" s="391"/>
      <c r="AA61" s="127">
        <f>'Lista de precios'!K24</f>
        <v>0</v>
      </c>
      <c r="AB61" s="137">
        <f t="shared" si="11"/>
        <v>0</v>
      </c>
      <c r="AC61" s="391"/>
      <c r="AD61" s="127">
        <f t="shared" si="12"/>
        <v>0</v>
      </c>
      <c r="AE61" s="128">
        <f t="shared" si="13"/>
        <v>0</v>
      </c>
      <c r="AF61" s="391"/>
      <c r="AG61" s="127">
        <f>'Lista de precios'!M24</f>
        <v>0</v>
      </c>
      <c r="AH61" s="137">
        <f t="shared" si="14"/>
        <v>0</v>
      </c>
      <c r="AI61" s="391"/>
      <c r="AJ61" s="127">
        <f t="shared" si="15"/>
        <v>0</v>
      </c>
      <c r="AK61" s="128">
        <f t="shared" si="16"/>
        <v>0</v>
      </c>
    </row>
    <row r="62" ht="15.75" customHeight="1">
      <c r="A62" s="390" t="s">
        <v>36</v>
      </c>
      <c r="B62" s="391"/>
      <c r="C62" s="127">
        <f>'Lista de precios'!C25</f>
        <v>1379.625</v>
      </c>
      <c r="D62" s="137">
        <f t="shared" si="2"/>
        <v>0</v>
      </c>
      <c r="E62" s="391"/>
      <c r="F62" s="127">
        <f>'Lista de precios'!C25</f>
        <v>1379.625</v>
      </c>
      <c r="G62" s="128">
        <f t="shared" si="3"/>
        <v>0</v>
      </c>
      <c r="H62" s="391"/>
      <c r="I62" s="127">
        <f>'Lista de precios'!E25</f>
        <v>1514.5</v>
      </c>
      <c r="J62" s="137">
        <f t="shared" si="4"/>
        <v>0</v>
      </c>
      <c r="K62" s="391"/>
      <c r="L62" s="127">
        <f>'Lista de precios'!E25</f>
        <v>1514.5</v>
      </c>
      <c r="M62" s="128">
        <f t="shared" si="5"/>
        <v>0</v>
      </c>
      <c r="N62" s="391"/>
      <c r="O62" s="127">
        <f>'Lista de precios'!G25</f>
        <v>0</v>
      </c>
      <c r="P62" s="137">
        <f t="shared" si="6"/>
        <v>0</v>
      </c>
      <c r="Q62" s="391"/>
      <c r="R62" s="127">
        <f>'Lista de precios'!G25</f>
        <v>0</v>
      </c>
      <c r="S62" s="128">
        <f t="shared" si="7"/>
        <v>0</v>
      </c>
      <c r="T62" s="391"/>
      <c r="U62" s="127">
        <f>'Lista de precios'!I25</f>
        <v>0</v>
      </c>
      <c r="V62" s="137">
        <f t="shared" si="8"/>
        <v>0</v>
      </c>
      <c r="W62" s="391"/>
      <c r="X62" s="127">
        <f t="shared" si="9"/>
        <v>0</v>
      </c>
      <c r="Y62" s="128">
        <f t="shared" si="10"/>
        <v>0</v>
      </c>
      <c r="Z62" s="391"/>
      <c r="AA62" s="127">
        <f>'Lista de precios'!K25</f>
        <v>0</v>
      </c>
      <c r="AB62" s="137">
        <f t="shared" si="11"/>
        <v>0</v>
      </c>
      <c r="AC62" s="391"/>
      <c r="AD62" s="127">
        <f t="shared" si="12"/>
        <v>0</v>
      </c>
      <c r="AE62" s="128">
        <f t="shared" si="13"/>
        <v>0</v>
      </c>
      <c r="AF62" s="391"/>
      <c r="AG62" s="127">
        <f>'Lista de precios'!M25</f>
        <v>0</v>
      </c>
      <c r="AH62" s="137">
        <f t="shared" si="14"/>
        <v>0</v>
      </c>
      <c r="AI62" s="391"/>
      <c r="AJ62" s="127">
        <f t="shared" si="15"/>
        <v>0</v>
      </c>
      <c r="AK62" s="128">
        <f t="shared" si="16"/>
        <v>0</v>
      </c>
    </row>
    <row r="63" ht="15.75" customHeight="1">
      <c r="A63" s="390" t="s">
        <v>37</v>
      </c>
      <c r="B63" s="391"/>
      <c r="C63" s="127">
        <f>'Lista de precios'!C26</f>
        <v>2568.225</v>
      </c>
      <c r="D63" s="128">
        <f t="shared" si="2"/>
        <v>0</v>
      </c>
      <c r="E63" s="391"/>
      <c r="F63" s="127">
        <f>'Lista de precios'!C26</f>
        <v>2568.225</v>
      </c>
      <c r="G63" s="128">
        <f t="shared" si="3"/>
        <v>0</v>
      </c>
      <c r="H63" s="391"/>
      <c r="I63" s="127">
        <f>'Lista de precios'!E26</f>
        <v>2819.3</v>
      </c>
      <c r="J63" s="128">
        <f t="shared" si="4"/>
        <v>0</v>
      </c>
      <c r="K63" s="391"/>
      <c r="L63" s="127">
        <f>'Lista de precios'!E26</f>
        <v>2819.3</v>
      </c>
      <c r="M63" s="128">
        <f t="shared" si="5"/>
        <v>0</v>
      </c>
      <c r="N63" s="391"/>
      <c r="O63" s="127">
        <f>'Lista de precios'!G26</f>
        <v>0</v>
      </c>
      <c r="P63" s="128">
        <f t="shared" si="6"/>
        <v>0</v>
      </c>
      <c r="Q63" s="391"/>
      <c r="R63" s="127">
        <f>'Lista de precios'!G26</f>
        <v>0</v>
      </c>
      <c r="S63" s="128">
        <f t="shared" si="7"/>
        <v>0</v>
      </c>
      <c r="T63" s="391"/>
      <c r="U63" s="127">
        <f>'Lista de precios'!I26</f>
        <v>0</v>
      </c>
      <c r="V63" s="128">
        <f t="shared" si="8"/>
        <v>0</v>
      </c>
      <c r="W63" s="391"/>
      <c r="X63" s="127">
        <f t="shared" si="9"/>
        <v>0</v>
      </c>
      <c r="Y63" s="128">
        <f t="shared" si="10"/>
        <v>0</v>
      </c>
      <c r="Z63" s="391"/>
      <c r="AA63" s="127">
        <f>'Lista de precios'!K26</f>
        <v>0</v>
      </c>
      <c r="AB63" s="128">
        <f t="shared" si="11"/>
        <v>0</v>
      </c>
      <c r="AC63" s="391"/>
      <c r="AD63" s="127">
        <f t="shared" si="12"/>
        <v>0</v>
      </c>
      <c r="AE63" s="128">
        <f t="shared" si="13"/>
        <v>0</v>
      </c>
      <c r="AF63" s="391"/>
      <c r="AG63" s="127">
        <f>'Lista de precios'!M26</f>
        <v>0</v>
      </c>
      <c r="AH63" s="128">
        <f t="shared" si="14"/>
        <v>0</v>
      </c>
      <c r="AI63" s="391"/>
      <c r="AJ63" s="127">
        <f t="shared" si="15"/>
        <v>0</v>
      </c>
      <c r="AK63" s="128">
        <f t="shared" si="16"/>
        <v>0</v>
      </c>
    </row>
    <row r="64" ht="15.75" customHeight="1">
      <c r="A64" s="390" t="s">
        <v>38</v>
      </c>
      <c r="B64" s="391"/>
      <c r="C64" s="127">
        <f>'Lista de precios'!C27</f>
        <v>51258.375</v>
      </c>
      <c r="D64" s="128">
        <f t="shared" si="2"/>
        <v>0</v>
      </c>
      <c r="E64" s="391"/>
      <c r="F64" s="127">
        <f>'Lista de precios'!C27</f>
        <v>51258.375</v>
      </c>
      <c r="G64" s="128">
        <f t="shared" si="3"/>
        <v>0</v>
      </c>
      <c r="H64" s="391"/>
      <c r="I64" s="127">
        <f>'Lista de precios'!E27</f>
        <v>56269.5</v>
      </c>
      <c r="J64" s="128">
        <f t="shared" si="4"/>
        <v>0</v>
      </c>
      <c r="K64" s="391"/>
      <c r="L64" s="127">
        <f>'Lista de precios'!E27</f>
        <v>56269.5</v>
      </c>
      <c r="M64" s="128">
        <f t="shared" si="5"/>
        <v>0</v>
      </c>
      <c r="N64" s="391"/>
      <c r="O64" s="127">
        <f>'Lista de precios'!G27</f>
        <v>0</v>
      </c>
      <c r="P64" s="128">
        <f t="shared" si="6"/>
        <v>0</v>
      </c>
      <c r="Q64" s="391"/>
      <c r="R64" s="127">
        <f>'Lista de precios'!G27</f>
        <v>0</v>
      </c>
      <c r="S64" s="128">
        <f t="shared" si="7"/>
        <v>0</v>
      </c>
      <c r="T64" s="391"/>
      <c r="U64" s="127">
        <f>'Lista de precios'!I27</f>
        <v>0</v>
      </c>
      <c r="V64" s="128">
        <f t="shared" si="8"/>
        <v>0</v>
      </c>
      <c r="W64" s="391"/>
      <c r="X64" s="127">
        <f t="shared" si="9"/>
        <v>0</v>
      </c>
      <c r="Y64" s="128">
        <f t="shared" si="10"/>
        <v>0</v>
      </c>
      <c r="Z64" s="391"/>
      <c r="AA64" s="127">
        <f>'Lista de precios'!K27</f>
        <v>0</v>
      </c>
      <c r="AB64" s="128">
        <f t="shared" si="11"/>
        <v>0</v>
      </c>
      <c r="AC64" s="391"/>
      <c r="AD64" s="127">
        <f t="shared" si="12"/>
        <v>0</v>
      </c>
      <c r="AE64" s="128">
        <f t="shared" si="13"/>
        <v>0</v>
      </c>
      <c r="AF64" s="391"/>
      <c r="AG64" s="127">
        <f>'Lista de precios'!M27</f>
        <v>0</v>
      </c>
      <c r="AH64" s="128">
        <f t="shared" si="14"/>
        <v>0</v>
      </c>
      <c r="AI64" s="391"/>
      <c r="AJ64" s="127">
        <f t="shared" si="15"/>
        <v>0</v>
      </c>
      <c r="AK64" s="128">
        <f t="shared" si="16"/>
        <v>0</v>
      </c>
    </row>
    <row r="65" ht="15.75" customHeight="1">
      <c r="A65" s="390" t="s">
        <v>39</v>
      </c>
      <c r="B65" s="391"/>
      <c r="C65" s="127">
        <f>'Lista de precios'!C28</f>
        <v>700.425</v>
      </c>
      <c r="D65" s="128">
        <f t="shared" si="2"/>
        <v>0</v>
      </c>
      <c r="E65" s="391"/>
      <c r="F65" s="127">
        <f>'Lista de precios'!C28</f>
        <v>700.425</v>
      </c>
      <c r="G65" s="128">
        <f t="shared" si="3"/>
        <v>0</v>
      </c>
      <c r="H65" s="391"/>
      <c r="I65" s="127">
        <f>'Lista de precios'!E28</f>
        <v>768.9</v>
      </c>
      <c r="J65" s="128">
        <f t="shared" si="4"/>
        <v>0</v>
      </c>
      <c r="K65" s="391"/>
      <c r="L65" s="127">
        <f>'Lista de precios'!E28</f>
        <v>768.9</v>
      </c>
      <c r="M65" s="128">
        <f t="shared" si="5"/>
        <v>0</v>
      </c>
      <c r="N65" s="391"/>
      <c r="O65" s="127">
        <f>'Lista de precios'!G28</f>
        <v>0</v>
      </c>
      <c r="P65" s="128">
        <f t="shared" si="6"/>
        <v>0</v>
      </c>
      <c r="Q65" s="391"/>
      <c r="R65" s="127">
        <f>'Lista de precios'!G28</f>
        <v>0</v>
      </c>
      <c r="S65" s="128">
        <f t="shared" si="7"/>
        <v>0</v>
      </c>
      <c r="T65" s="391"/>
      <c r="U65" s="127">
        <f>'Lista de precios'!I28</f>
        <v>0</v>
      </c>
      <c r="V65" s="128">
        <f t="shared" si="8"/>
        <v>0</v>
      </c>
      <c r="W65" s="391"/>
      <c r="X65" s="127">
        <f t="shared" si="9"/>
        <v>0</v>
      </c>
      <c r="Y65" s="128">
        <f t="shared" si="10"/>
        <v>0</v>
      </c>
      <c r="Z65" s="391"/>
      <c r="AA65" s="127">
        <f>'Lista de precios'!K28</f>
        <v>0</v>
      </c>
      <c r="AB65" s="128">
        <f t="shared" si="11"/>
        <v>0</v>
      </c>
      <c r="AC65" s="391"/>
      <c r="AD65" s="127">
        <f t="shared" si="12"/>
        <v>0</v>
      </c>
      <c r="AE65" s="128">
        <f t="shared" si="13"/>
        <v>0</v>
      </c>
      <c r="AF65" s="391"/>
      <c r="AG65" s="127">
        <f>'Lista de precios'!M28</f>
        <v>0</v>
      </c>
      <c r="AH65" s="128">
        <f t="shared" si="14"/>
        <v>0</v>
      </c>
      <c r="AI65" s="391"/>
      <c r="AJ65" s="127">
        <f t="shared" si="15"/>
        <v>0</v>
      </c>
      <c r="AK65" s="128">
        <f t="shared" si="16"/>
        <v>0</v>
      </c>
    </row>
    <row r="66" ht="15.75" customHeight="1">
      <c r="A66" s="390" t="s">
        <v>40</v>
      </c>
      <c r="B66" s="391"/>
      <c r="C66" s="127">
        <f>'Lista de precios'!C29</f>
        <v>26000.625</v>
      </c>
      <c r="D66" s="128">
        <f t="shared" si="2"/>
        <v>0</v>
      </c>
      <c r="E66" s="391"/>
      <c r="F66" s="127">
        <f>'Lista de precios'!C29</f>
        <v>26000.625</v>
      </c>
      <c r="G66" s="128">
        <f t="shared" si="3"/>
        <v>0</v>
      </c>
      <c r="H66" s="391"/>
      <c r="I66" s="127">
        <f>'Lista de precios'!E29</f>
        <v>17475</v>
      </c>
      <c r="J66" s="128">
        <f t="shared" si="4"/>
        <v>0</v>
      </c>
      <c r="K66" s="391"/>
      <c r="L66" s="127">
        <f>'Lista de precios'!E29</f>
        <v>17475</v>
      </c>
      <c r="M66" s="128">
        <f t="shared" si="5"/>
        <v>0</v>
      </c>
      <c r="N66" s="391"/>
      <c r="O66" s="127">
        <f>'Lista de precios'!G29</f>
        <v>0</v>
      </c>
      <c r="P66" s="128">
        <f t="shared" si="6"/>
        <v>0</v>
      </c>
      <c r="Q66" s="391"/>
      <c r="R66" s="127">
        <f>'Lista de precios'!G29</f>
        <v>0</v>
      </c>
      <c r="S66" s="128">
        <f t="shared" si="7"/>
        <v>0</v>
      </c>
      <c r="T66" s="391"/>
      <c r="U66" s="127">
        <f>'Lista de precios'!I29</f>
        <v>0</v>
      </c>
      <c r="V66" s="128">
        <f t="shared" si="8"/>
        <v>0</v>
      </c>
      <c r="W66" s="391"/>
      <c r="X66" s="127">
        <f t="shared" si="9"/>
        <v>0</v>
      </c>
      <c r="Y66" s="128">
        <f t="shared" si="10"/>
        <v>0</v>
      </c>
      <c r="Z66" s="391"/>
      <c r="AA66" s="127">
        <f>'Lista de precios'!K29</f>
        <v>0</v>
      </c>
      <c r="AB66" s="128">
        <f t="shared" si="11"/>
        <v>0</v>
      </c>
      <c r="AC66" s="391"/>
      <c r="AD66" s="127">
        <f t="shared" si="12"/>
        <v>0</v>
      </c>
      <c r="AE66" s="128">
        <f t="shared" si="13"/>
        <v>0</v>
      </c>
      <c r="AF66" s="391"/>
      <c r="AG66" s="127">
        <f>'Lista de precios'!M29</f>
        <v>0</v>
      </c>
      <c r="AH66" s="128">
        <f t="shared" si="14"/>
        <v>0</v>
      </c>
      <c r="AI66" s="391"/>
      <c r="AJ66" s="127">
        <f t="shared" si="15"/>
        <v>0</v>
      </c>
      <c r="AK66" s="128">
        <f t="shared" si="16"/>
        <v>0</v>
      </c>
    </row>
    <row r="67" ht="15.75" customHeight="1">
      <c r="A67" s="39" t="s">
        <v>41</v>
      </c>
      <c r="B67" s="393"/>
      <c r="C67" s="127">
        <f>'Lista de precios'!C30</f>
        <v>711.0375</v>
      </c>
      <c r="D67" s="128">
        <f t="shared" si="2"/>
        <v>0</v>
      </c>
      <c r="E67" s="393"/>
      <c r="F67" s="127">
        <f>'Lista de precios'!C30</f>
        <v>711.0375</v>
      </c>
      <c r="G67" s="128">
        <f t="shared" si="3"/>
        <v>0</v>
      </c>
      <c r="H67" s="393"/>
      <c r="I67" s="127">
        <f>'Lista de precios'!E30</f>
        <v>780.55</v>
      </c>
      <c r="J67" s="128">
        <f t="shared" si="4"/>
        <v>0</v>
      </c>
      <c r="K67" s="393"/>
      <c r="L67" s="127">
        <f>'Lista de precios'!E30</f>
        <v>780.55</v>
      </c>
      <c r="M67" s="128">
        <f t="shared" si="5"/>
        <v>0</v>
      </c>
      <c r="N67" s="393"/>
      <c r="O67" s="143"/>
      <c r="P67" s="144"/>
      <c r="Q67" s="393"/>
      <c r="R67" s="143"/>
      <c r="S67" s="144"/>
      <c r="T67" s="393"/>
      <c r="U67" s="143"/>
      <c r="V67" s="144"/>
      <c r="W67" s="393"/>
      <c r="X67" s="143"/>
      <c r="Y67" s="144"/>
      <c r="Z67" s="393"/>
      <c r="AA67" s="143"/>
      <c r="AB67" s="144"/>
      <c r="AC67" s="171"/>
      <c r="AD67" s="169"/>
      <c r="AE67" s="144"/>
      <c r="AF67" s="393"/>
      <c r="AG67" s="143"/>
      <c r="AH67" s="144"/>
      <c r="AI67" s="393"/>
      <c r="AJ67" s="143"/>
      <c r="AK67" s="144"/>
    </row>
    <row r="68" ht="15.75" customHeight="1">
      <c r="A68" s="42" t="s">
        <v>42</v>
      </c>
      <c r="B68" s="393"/>
      <c r="C68" s="127">
        <f>'Lista de precios'!C31</f>
        <v>849</v>
      </c>
      <c r="D68" s="128">
        <f t="shared" si="2"/>
        <v>0</v>
      </c>
      <c r="E68" s="393"/>
      <c r="F68" s="127">
        <f>'Lista de precios'!C31</f>
        <v>849</v>
      </c>
      <c r="G68" s="128">
        <f t="shared" si="3"/>
        <v>0</v>
      </c>
      <c r="H68" s="393"/>
      <c r="I68" s="127">
        <f>'Lista de precios'!E31</f>
        <v>932</v>
      </c>
      <c r="J68" s="128">
        <f t="shared" si="4"/>
        <v>0</v>
      </c>
      <c r="K68" s="393"/>
      <c r="L68" s="127">
        <f>'Lista de precios'!E31</f>
        <v>932</v>
      </c>
      <c r="M68" s="128">
        <f t="shared" si="5"/>
        <v>0</v>
      </c>
      <c r="N68" s="393"/>
      <c r="O68" s="143"/>
      <c r="P68" s="144"/>
      <c r="Q68" s="393"/>
      <c r="R68" s="143"/>
      <c r="S68" s="144"/>
      <c r="T68" s="393"/>
      <c r="U68" s="143"/>
      <c r="V68" s="144"/>
      <c r="W68" s="393"/>
      <c r="X68" s="143"/>
      <c r="Y68" s="144"/>
      <c r="Z68" s="393"/>
      <c r="AA68" s="143"/>
      <c r="AB68" s="144"/>
      <c r="AC68" s="171"/>
      <c r="AD68" s="169"/>
      <c r="AE68" s="144"/>
      <c r="AF68" s="393"/>
      <c r="AG68" s="143"/>
      <c r="AH68" s="144"/>
      <c r="AI68" s="393"/>
      <c r="AJ68" s="143"/>
      <c r="AK68" s="144"/>
    </row>
    <row r="69" ht="15.75" customHeight="1">
      <c r="A69" s="318" t="s">
        <v>43</v>
      </c>
      <c r="B69" s="393"/>
      <c r="C69" s="127">
        <f>'Lista de precios'!C32</f>
        <v>530.625</v>
      </c>
      <c r="D69" s="128">
        <f t="shared" si="2"/>
        <v>0</v>
      </c>
      <c r="E69" s="393"/>
      <c r="F69" s="127">
        <f>'Lista de precios'!C32</f>
        <v>530.625</v>
      </c>
      <c r="G69" s="128">
        <f t="shared" si="3"/>
        <v>0</v>
      </c>
      <c r="H69" s="393"/>
      <c r="I69" s="127">
        <f>'Lista de precios'!E32</f>
        <v>582.5</v>
      </c>
      <c r="J69" s="128">
        <f t="shared" si="4"/>
        <v>0</v>
      </c>
      <c r="K69" s="393"/>
      <c r="L69" s="127">
        <f>'Lista de precios'!E32</f>
        <v>582.5</v>
      </c>
      <c r="M69" s="128">
        <f t="shared" si="5"/>
        <v>0</v>
      </c>
      <c r="N69" s="393"/>
      <c r="O69" s="143"/>
      <c r="P69" s="144"/>
      <c r="Q69" s="393"/>
      <c r="R69" s="143"/>
      <c r="S69" s="144"/>
      <c r="T69" s="393"/>
      <c r="U69" s="143"/>
      <c r="V69" s="144"/>
      <c r="W69" s="393"/>
      <c r="X69" s="143"/>
      <c r="Y69" s="144"/>
      <c r="Z69" s="393"/>
      <c r="AA69" s="143"/>
      <c r="AB69" s="144"/>
      <c r="AC69" s="171"/>
      <c r="AD69" s="169"/>
      <c r="AE69" s="144"/>
      <c r="AF69" s="393"/>
      <c r="AG69" s="143"/>
      <c r="AH69" s="144"/>
      <c r="AI69" s="393"/>
      <c r="AJ69" s="143"/>
      <c r="AK69" s="144"/>
    </row>
    <row r="70" ht="15.75" customHeight="1">
      <c r="A70" s="42" t="s">
        <v>44</v>
      </c>
      <c r="B70" s="393"/>
      <c r="C70" s="127">
        <f>'Lista de precios'!C33</f>
        <v>1061.25</v>
      </c>
      <c r="D70" s="128">
        <f t="shared" si="2"/>
        <v>0</v>
      </c>
      <c r="E70" s="393"/>
      <c r="F70" s="127">
        <f>'Lista de precios'!C33</f>
        <v>1061.25</v>
      </c>
      <c r="G70" s="128">
        <f t="shared" si="3"/>
        <v>0</v>
      </c>
      <c r="H70" s="393"/>
      <c r="I70" s="127">
        <f>'Lista de precios'!E33</f>
        <v>1165</v>
      </c>
      <c r="J70" s="128">
        <f t="shared" si="4"/>
        <v>0</v>
      </c>
      <c r="K70" s="393"/>
      <c r="L70" s="127">
        <f>'Lista de precios'!E33</f>
        <v>1165</v>
      </c>
      <c r="M70" s="128">
        <f t="shared" si="5"/>
        <v>0</v>
      </c>
      <c r="N70" s="393"/>
      <c r="O70" s="143"/>
      <c r="P70" s="144"/>
      <c r="Q70" s="393"/>
      <c r="R70" s="143"/>
      <c r="S70" s="144"/>
      <c r="T70" s="393"/>
      <c r="U70" s="143"/>
      <c r="V70" s="144"/>
      <c r="W70" s="393"/>
      <c r="X70" s="143"/>
      <c r="Y70" s="144"/>
      <c r="Z70" s="393"/>
      <c r="AA70" s="143"/>
      <c r="AB70" s="144"/>
      <c r="AC70" s="171"/>
      <c r="AD70" s="169"/>
      <c r="AE70" s="144"/>
      <c r="AF70" s="393"/>
      <c r="AG70" s="143"/>
      <c r="AH70" s="144"/>
      <c r="AI70" s="393"/>
      <c r="AJ70" s="143"/>
      <c r="AK70" s="144"/>
    </row>
    <row r="71" ht="15.75" customHeight="1">
      <c r="A71" s="394" t="s">
        <v>192</v>
      </c>
      <c r="B71" s="391"/>
      <c r="C71" s="127">
        <f>'Lista de precios'!C34</f>
        <v>3576.4125</v>
      </c>
      <c r="D71" s="128">
        <f t="shared" si="2"/>
        <v>0</v>
      </c>
      <c r="E71" s="391"/>
      <c r="F71" s="127">
        <f>'Lista de precios'!C34</f>
        <v>3576.4125</v>
      </c>
      <c r="G71" s="128">
        <f t="shared" si="3"/>
        <v>0</v>
      </c>
      <c r="H71" s="391"/>
      <c r="I71" s="127">
        <f>'Lista de precios'!E34</f>
        <v>3926.05</v>
      </c>
      <c r="J71" s="128">
        <f t="shared" si="4"/>
        <v>0</v>
      </c>
      <c r="K71" s="391"/>
      <c r="L71" s="127">
        <f>'Lista de precios'!E34</f>
        <v>3926.05</v>
      </c>
      <c r="M71" s="128">
        <f t="shared" si="5"/>
        <v>0</v>
      </c>
      <c r="N71" s="391"/>
      <c r="O71" s="127"/>
      <c r="P71" s="128"/>
      <c r="Q71" s="391"/>
      <c r="R71" s="127"/>
      <c r="S71" s="128"/>
      <c r="T71" s="391"/>
      <c r="U71" s="127">
        <f>'Lista de precios'!I30</f>
        <v>0</v>
      </c>
      <c r="V71" s="128">
        <f>T71*U71</f>
        <v>0</v>
      </c>
      <c r="W71" s="391"/>
      <c r="X71" s="127">
        <f>U71</f>
        <v>0</v>
      </c>
      <c r="Y71" s="128">
        <f>X71*W71</f>
        <v>0</v>
      </c>
      <c r="Z71" s="391"/>
      <c r="AA71" s="127"/>
      <c r="AB71" s="128">
        <f>Z71*AA71</f>
        <v>0</v>
      </c>
      <c r="AC71" s="392"/>
      <c r="AD71" s="395"/>
      <c r="AE71" s="128">
        <f>AD71*AC71</f>
        <v>0</v>
      </c>
      <c r="AF71" s="391"/>
      <c r="AG71" s="127">
        <f>'Lista de precios'!M30</f>
        <v>0</v>
      </c>
      <c r="AH71" s="128">
        <f>AF71*AG71</f>
        <v>0</v>
      </c>
      <c r="AI71" s="391"/>
      <c r="AJ71" s="127">
        <f>AG71</f>
        <v>0</v>
      </c>
      <c r="AK71" s="128">
        <f>AJ71*AI71</f>
        <v>0</v>
      </c>
    </row>
    <row r="72" ht="15.75" customHeight="1">
      <c r="A72" s="396" t="s">
        <v>127</v>
      </c>
      <c r="B72" s="393"/>
      <c r="C72" s="397"/>
      <c r="D72" s="319">
        <f>SUM(D44:D71)</f>
        <v>0</v>
      </c>
      <c r="E72" s="398"/>
      <c r="F72" s="399"/>
      <c r="G72" s="320">
        <f>SUM(G44:G71)</f>
        <v>4924.2</v>
      </c>
      <c r="H72" s="393"/>
      <c r="I72" s="397"/>
      <c r="J72" s="319">
        <f>SUM(J44:J71)</f>
        <v>30709.4</v>
      </c>
      <c r="K72" s="398"/>
      <c r="L72" s="399"/>
      <c r="M72" s="320">
        <f>SUM(M44:M71)</f>
        <v>11743.2</v>
      </c>
      <c r="N72" s="393"/>
      <c r="O72" s="397"/>
      <c r="P72" s="319">
        <f>SUM(P44:P71)</f>
        <v>0</v>
      </c>
      <c r="Q72" s="398"/>
      <c r="R72" s="399"/>
      <c r="S72" s="320">
        <f>SUM(S44:S71)</f>
        <v>0</v>
      </c>
      <c r="T72" s="393"/>
      <c r="U72" s="397"/>
      <c r="V72" s="319">
        <f>SUM(V44:V71)</f>
        <v>0</v>
      </c>
      <c r="W72" s="398"/>
      <c r="X72" s="399"/>
      <c r="Y72" s="320">
        <f>SUM(Y44:Y71)</f>
        <v>0</v>
      </c>
      <c r="Z72" s="393"/>
      <c r="AA72" s="397"/>
      <c r="AB72" s="319">
        <f>SUM(AB44:AB71)</f>
        <v>0</v>
      </c>
      <c r="AC72" s="398"/>
      <c r="AD72" s="399"/>
      <c r="AE72" s="320">
        <f>SUM(AE44:AE71)</f>
        <v>0</v>
      </c>
      <c r="AF72" s="393"/>
      <c r="AG72" s="397"/>
      <c r="AH72" s="319">
        <f>SUM(AH44:AH71)</f>
        <v>0</v>
      </c>
      <c r="AI72" s="398"/>
      <c r="AJ72" s="399"/>
      <c r="AK72" s="320">
        <f>SUM(AK44:AK71)</f>
        <v>0</v>
      </c>
    </row>
    <row r="73" ht="15.75" customHeight="1">
      <c r="A73" s="400" t="s">
        <v>128</v>
      </c>
      <c r="B73" s="325">
        <f>D72+G72</f>
        <v>4924.2</v>
      </c>
      <c r="C73" s="183"/>
      <c r="D73" s="183"/>
      <c r="E73" s="183"/>
      <c r="F73" s="183"/>
      <c r="G73" s="15"/>
      <c r="H73" s="325">
        <f>J72+M72</f>
        <v>42452.6</v>
      </c>
      <c r="I73" s="183"/>
      <c r="J73" s="183"/>
      <c r="K73" s="183"/>
      <c r="L73" s="183"/>
      <c r="M73" s="15"/>
      <c r="N73" s="325">
        <f>P72+S72</f>
        <v>0</v>
      </c>
      <c r="O73" s="183"/>
      <c r="P73" s="183"/>
      <c r="Q73" s="183"/>
      <c r="R73" s="183"/>
      <c r="S73" s="15"/>
      <c r="T73" s="325">
        <f>V72+Y72</f>
        <v>0</v>
      </c>
      <c r="U73" s="183"/>
      <c r="V73" s="183"/>
      <c r="W73" s="183"/>
      <c r="X73" s="183"/>
      <c r="Y73" s="15"/>
      <c r="Z73" s="325">
        <f>AB72+AE72</f>
        <v>0</v>
      </c>
      <c r="AA73" s="183"/>
      <c r="AB73" s="183"/>
      <c r="AC73" s="183"/>
      <c r="AD73" s="183"/>
      <c r="AE73" s="15"/>
      <c r="AF73" s="325">
        <f>AH72+AK72</f>
        <v>0</v>
      </c>
      <c r="AG73" s="183"/>
      <c r="AH73" s="183"/>
      <c r="AI73" s="183"/>
      <c r="AJ73" s="183"/>
      <c r="AK73" s="15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8.0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8.0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</sheetData>
  <mergeCells count="53">
    <mergeCell ref="K34:L34"/>
    <mergeCell ref="M34:N34"/>
    <mergeCell ref="A21:C21"/>
    <mergeCell ref="A33:B33"/>
    <mergeCell ref="A34:B34"/>
    <mergeCell ref="C34:D34"/>
    <mergeCell ref="E34:F34"/>
    <mergeCell ref="G34:H34"/>
    <mergeCell ref="I34:J34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H6:H7"/>
    <mergeCell ref="I6:I7"/>
    <mergeCell ref="J6:J7"/>
    <mergeCell ref="K6:K7"/>
    <mergeCell ref="L6:L7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W41:Y41"/>
    <mergeCell ref="Z41:AB41"/>
    <mergeCell ref="AC41:AE41"/>
    <mergeCell ref="AF41:AH41"/>
    <mergeCell ref="AI41:AK41"/>
    <mergeCell ref="B41:D41"/>
    <mergeCell ref="E41:G41"/>
    <mergeCell ref="H41:J41"/>
    <mergeCell ref="K41:M41"/>
    <mergeCell ref="N41:P41"/>
    <mergeCell ref="Q41:S41"/>
    <mergeCell ref="T41:V41"/>
    <mergeCell ref="B73:G73"/>
    <mergeCell ref="H73:M73"/>
    <mergeCell ref="N73:S73"/>
    <mergeCell ref="T73:Y73"/>
    <mergeCell ref="Z73:AE73"/>
    <mergeCell ref="AF73:AK73"/>
  </mergeCells>
  <conditionalFormatting sqref="A10:A11">
    <cfRule type="cellIs" dxfId="1" priority="1" operator="lessThan">
      <formula>0</formula>
    </cfRule>
  </conditionalFormatting>
  <conditionalFormatting sqref="A1:A66 B1:AK1020 A71:A1020">
    <cfRule type="cellIs" dxfId="0" priority="2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13" width="10.57"/>
    <col customWidth="1" min="14" max="37" width="10.71"/>
  </cols>
  <sheetData>
    <row r="1">
      <c r="A1" s="401" t="s">
        <v>58</v>
      </c>
      <c r="B1" s="95"/>
      <c r="C1" s="9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>
      <c r="A2" s="9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>
      <c r="A4" s="353" t="s">
        <v>144</v>
      </c>
      <c r="B4" s="354" t="s">
        <v>10</v>
      </c>
      <c r="C4" s="104"/>
      <c r="D4" s="105"/>
      <c r="E4" s="354" t="s">
        <v>11</v>
      </c>
      <c r="F4" s="104"/>
      <c r="G4" s="105"/>
      <c r="H4" s="354" t="s">
        <v>12</v>
      </c>
      <c r="I4" s="104"/>
      <c r="J4" s="105"/>
      <c r="K4" s="354" t="s">
        <v>13</v>
      </c>
      <c r="L4" s="104"/>
      <c r="M4" s="105"/>
      <c r="N4" s="354" t="s">
        <v>14</v>
      </c>
      <c r="O4" s="104"/>
      <c r="P4" s="105"/>
      <c r="Q4" s="354" t="s">
        <v>15</v>
      </c>
      <c r="R4" s="104"/>
      <c r="S4" s="105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>
      <c r="A5" s="255"/>
      <c r="B5" s="256" t="s">
        <v>145</v>
      </c>
      <c r="C5" s="356" t="s">
        <v>146</v>
      </c>
      <c r="D5" s="358" t="s">
        <v>147</v>
      </c>
      <c r="E5" s="256" t="s">
        <v>145</v>
      </c>
      <c r="F5" s="356" t="s">
        <v>146</v>
      </c>
      <c r="G5" s="358" t="s">
        <v>147</v>
      </c>
      <c r="H5" s="256" t="s">
        <v>145</v>
      </c>
      <c r="I5" s="356" t="s">
        <v>146</v>
      </c>
      <c r="J5" s="358" t="s">
        <v>147</v>
      </c>
      <c r="K5" s="256" t="s">
        <v>145</v>
      </c>
      <c r="L5" s="356" t="s">
        <v>146</v>
      </c>
      <c r="M5" s="358" t="s">
        <v>147</v>
      </c>
      <c r="N5" s="256" t="s">
        <v>145</v>
      </c>
      <c r="O5" s="356" t="s">
        <v>146</v>
      </c>
      <c r="P5" s="358" t="s">
        <v>147</v>
      </c>
      <c r="Q5" s="256" t="s">
        <v>145</v>
      </c>
      <c r="R5" s="356" t="s">
        <v>146</v>
      </c>
      <c r="S5" s="358" t="s">
        <v>147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>
      <c r="A6" s="259"/>
      <c r="B6" s="260"/>
      <c r="C6" s="261"/>
      <c r="D6" s="262"/>
      <c r="E6" s="260"/>
      <c r="F6" s="261"/>
      <c r="G6" s="262"/>
      <c r="H6" s="260"/>
      <c r="I6" s="261"/>
      <c r="J6" s="262"/>
      <c r="K6" s="260"/>
      <c r="L6" s="261"/>
      <c r="M6" s="262"/>
      <c r="N6" s="260"/>
      <c r="O6" s="261"/>
      <c r="P6" s="262"/>
      <c r="Q6" s="260"/>
      <c r="R6" s="261"/>
      <c r="S6" s="26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>
      <c r="A7" s="359" t="s">
        <v>148</v>
      </c>
      <c r="B7" s="264"/>
      <c r="C7" s="265"/>
      <c r="D7" s="266">
        <v>-109227.5213358718</v>
      </c>
      <c r="E7" s="267"/>
      <c r="F7" s="265"/>
      <c r="G7" s="266">
        <f>D15</f>
        <v>-32985.5613</v>
      </c>
      <c r="H7" s="267"/>
      <c r="I7" s="265"/>
      <c r="J7" s="402">
        <v>0.0</v>
      </c>
      <c r="K7" s="267"/>
      <c r="L7" s="265"/>
      <c r="M7" s="266" t="str">
        <f>J16*'Lista de precios'!I4</f>
        <v>#DIV/0!</v>
      </c>
      <c r="N7" s="267"/>
      <c r="O7" s="265"/>
      <c r="P7" s="266" t="str">
        <f>M16*'Lista de precios'!K4</f>
        <v>#DIV/0!</v>
      </c>
      <c r="Q7" s="267"/>
      <c r="R7" s="265"/>
      <c r="S7" s="403" t="str">
        <f>P15</f>
        <v>#DIV/0!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>
      <c r="A8" s="361" t="s">
        <v>145</v>
      </c>
      <c r="B8" s="267">
        <f>C32</f>
        <v>87340</v>
      </c>
      <c r="C8" s="271"/>
      <c r="D8" s="266"/>
      <c r="E8" s="267">
        <f>E32</f>
        <v>49775.6</v>
      </c>
      <c r="F8" s="271"/>
      <c r="G8" s="266"/>
      <c r="H8" s="267">
        <f>G32</f>
        <v>0</v>
      </c>
      <c r="I8" s="271"/>
      <c r="J8" s="266"/>
      <c r="K8" s="267">
        <f>I32</f>
        <v>0</v>
      </c>
      <c r="L8" s="271"/>
      <c r="M8" s="266"/>
      <c r="N8" s="267">
        <f>K32</f>
        <v>0</v>
      </c>
      <c r="O8" s="271"/>
      <c r="P8" s="266"/>
      <c r="Q8" s="267">
        <f>M32</f>
        <v>0</v>
      </c>
      <c r="R8" s="271"/>
      <c r="S8" s="266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>
      <c r="A9" s="336" t="s">
        <v>182</v>
      </c>
      <c r="B9" s="273"/>
      <c r="C9" s="274"/>
      <c r="D9" s="275">
        <f>(D7+B8)/1032.5</f>
        <v>-21.19856788</v>
      </c>
      <c r="E9" s="273"/>
      <c r="F9" s="274"/>
      <c r="G9" s="275">
        <f>(G7+E8)/'Lista de precios'!C4</f>
        <v>15.8210023</v>
      </c>
      <c r="H9" s="273"/>
      <c r="I9" s="274"/>
      <c r="J9" s="275">
        <f>(J7+H8)/'Lista de precios'!E4</f>
        <v>0</v>
      </c>
      <c r="K9" s="273"/>
      <c r="L9" s="274"/>
      <c r="M9" s="275" t="str">
        <f>(M7+K8)/'Lista de precios'!G4</f>
        <v>#DIV/0!</v>
      </c>
      <c r="N9" s="273"/>
      <c r="O9" s="274"/>
      <c r="P9" s="275" t="str">
        <f>(P7+N8)/'Lista de precios'!I4</f>
        <v>#DIV/0!</v>
      </c>
      <c r="Q9" s="273"/>
      <c r="R9" s="274"/>
      <c r="S9" s="275" t="str">
        <f>(S7+Q8)/'Lista de precios'!K4</f>
        <v>#DIV/0!</v>
      </c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</row>
    <row r="10">
      <c r="A10" s="270" t="s">
        <v>151</v>
      </c>
      <c r="B10" s="277"/>
      <c r="C10" s="278"/>
      <c r="D10" s="279">
        <f>D9*'Lista de precios'!C4</f>
        <v>-22496.98016</v>
      </c>
      <c r="E10" s="277"/>
      <c r="F10" s="278"/>
      <c r="G10" s="279">
        <f>G9*'Lista de precios'!E4</f>
        <v>18431.46769</v>
      </c>
      <c r="H10" s="277"/>
      <c r="I10" s="278"/>
      <c r="J10" s="279">
        <f>J9*'Lista de precios'!G4</f>
        <v>0</v>
      </c>
      <c r="K10" s="277"/>
      <c r="L10" s="278"/>
      <c r="M10" s="279" t="str">
        <f>M9*'Lista de precios'!I4</f>
        <v>#DIV/0!</v>
      </c>
      <c r="N10" s="277"/>
      <c r="O10" s="278"/>
      <c r="P10" s="279" t="str">
        <f>P9*'Lista de precios'!K4</f>
        <v>#DIV/0!</v>
      </c>
      <c r="Q10" s="277"/>
      <c r="R10" s="278"/>
      <c r="S10" s="279" t="str">
        <f>S9*'Lista de precios'!M4</f>
        <v>#DIV/0!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>
      <c r="A11" s="359" t="s">
        <v>152</v>
      </c>
      <c r="B11" s="267"/>
      <c r="C11" s="281">
        <f>B71</f>
        <v>8065.5</v>
      </c>
      <c r="D11" s="266"/>
      <c r="E11" s="267"/>
      <c r="F11" s="281">
        <f>H71</f>
        <v>102613.2</v>
      </c>
      <c r="G11" s="266"/>
      <c r="H11" s="267"/>
      <c r="I11" s="281">
        <f>N71</f>
        <v>0</v>
      </c>
      <c r="J11" s="266"/>
      <c r="K11" s="267"/>
      <c r="L11" s="281">
        <f>T71</f>
        <v>0</v>
      </c>
      <c r="M11" s="266"/>
      <c r="N11" s="267"/>
      <c r="O11" s="281">
        <f>Z71</f>
        <v>0</v>
      </c>
      <c r="P11" s="266"/>
      <c r="Q11" s="267"/>
      <c r="R11" s="281">
        <f>AF71</f>
        <v>0</v>
      </c>
      <c r="S11" s="266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>
      <c r="A12" s="365" t="s">
        <v>153</v>
      </c>
      <c r="B12" s="267"/>
      <c r="C12" s="281">
        <f>CULTIVO!D51</f>
        <v>2423.081142</v>
      </c>
      <c r="D12" s="266"/>
      <c r="E12" s="267"/>
      <c r="F12" s="281">
        <f>'Cálculo con horas de uso'!I5</f>
        <v>23683.87343</v>
      </c>
      <c r="G12" s="266"/>
      <c r="H12" s="267"/>
      <c r="I12" s="281" t="str">
        <f>CULTIVO!J51</f>
        <v>#DIV/0!</v>
      </c>
      <c r="J12" s="266"/>
      <c r="K12" s="267"/>
      <c r="L12" s="281" t="str">
        <f>CULTIVO!M51</f>
        <v>#DIV/0!</v>
      </c>
      <c r="M12" s="266"/>
      <c r="N12" s="267"/>
      <c r="O12" s="281">
        <f>CULTIVO!P51</f>
        <v>0</v>
      </c>
      <c r="P12" s="266"/>
      <c r="Q12" s="267"/>
      <c r="R12" s="281" t="str">
        <f>CULTIVO!S51</f>
        <v>#DIV/0!</v>
      </c>
      <c r="S12" s="266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>
      <c r="A13" s="283" t="s">
        <v>154</v>
      </c>
      <c r="B13" s="267"/>
      <c r="C13" s="281">
        <f>CULTIVO!D76</f>
        <v>0</v>
      </c>
      <c r="D13" s="266"/>
      <c r="E13" s="267"/>
      <c r="F13" s="281">
        <f>CULTIVO!G76</f>
        <v>1820</v>
      </c>
      <c r="G13" s="266"/>
      <c r="H13" s="267"/>
      <c r="I13" s="364">
        <f>CULTIVO!J75</f>
        <v>0</v>
      </c>
      <c r="J13" s="266"/>
      <c r="K13" s="267"/>
      <c r="L13" s="281">
        <f>CULTIVO!M75</f>
        <v>0</v>
      </c>
      <c r="M13" s="266"/>
      <c r="N13" s="267"/>
      <c r="O13" s="281">
        <f>CULTIVO!P75</f>
        <v>0</v>
      </c>
      <c r="P13" s="266"/>
      <c r="Q13" s="267"/>
      <c r="R13" s="281">
        <f>CULTIVO!S75</f>
        <v>0</v>
      </c>
      <c r="S13" s="266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>
      <c r="A14" s="286" t="s">
        <v>155</v>
      </c>
      <c r="B14" s="267"/>
      <c r="C14" s="265"/>
      <c r="D14" s="344"/>
      <c r="E14" s="267"/>
      <c r="F14" s="265"/>
      <c r="G14" s="367"/>
      <c r="H14" s="267"/>
      <c r="I14" s="265"/>
      <c r="J14" s="344"/>
      <c r="K14" s="267"/>
      <c r="L14" s="265"/>
      <c r="M14" s="344"/>
      <c r="N14" s="267"/>
      <c r="O14" s="287"/>
      <c r="P14" s="344"/>
      <c r="Q14" s="267"/>
      <c r="R14" s="265"/>
      <c r="S14" s="344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>
      <c r="A15" s="359" t="s">
        <v>156</v>
      </c>
      <c r="B15" s="267"/>
      <c r="C15" s="265"/>
      <c r="D15" s="344">
        <f>D10-C11-C12-C13</f>
        <v>-32985.5613</v>
      </c>
      <c r="E15" s="267"/>
      <c r="F15" s="265"/>
      <c r="G15" s="367">
        <f>G10-F11-F12-F13</f>
        <v>-109685.6057</v>
      </c>
      <c r="H15" s="267"/>
      <c r="I15" s="265"/>
      <c r="J15" s="344" t="str">
        <f>J7+H8-I11-I12-I13</f>
        <v>#DIV/0!</v>
      </c>
      <c r="K15" s="267"/>
      <c r="L15" s="265"/>
      <c r="M15" s="344" t="str">
        <f>M10-L11-L12-L13</f>
        <v>#DIV/0!</v>
      </c>
      <c r="N15" s="267"/>
      <c r="O15" s="265"/>
      <c r="P15" s="344" t="str">
        <f>P10-O11-O12-O13-O14</f>
        <v>#DIV/0!</v>
      </c>
      <c r="Q15" s="267"/>
      <c r="R15" s="265"/>
      <c r="S15" s="344" t="str">
        <f>S10-R11-R12-R13</f>
        <v>#DIV/0!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>
      <c r="A16" s="359" t="s">
        <v>157</v>
      </c>
      <c r="B16" s="369"/>
      <c r="C16" s="370"/>
      <c r="D16" s="290">
        <f>D15/'Lista de precios'!C4</f>
        <v>-31.08180099</v>
      </c>
      <c r="E16" s="369"/>
      <c r="F16" s="370"/>
      <c r="G16" s="290">
        <f>G15/'Lista de precios'!E4</f>
        <v>-94.15073454</v>
      </c>
      <c r="H16" s="369"/>
      <c r="I16" s="370"/>
      <c r="J16" s="290" t="str">
        <f>J15/'Lista de precios'!G4</f>
        <v>#DIV/0!</v>
      </c>
      <c r="K16" s="369"/>
      <c r="L16" s="370"/>
      <c r="M16" s="290" t="str">
        <f>M15/'Lista de precios'!I4</f>
        <v>#DIV/0!</v>
      </c>
      <c r="N16" s="369"/>
      <c r="O16" s="370"/>
      <c r="P16" s="290" t="str">
        <f>P15/'Lista de precios'!K4</f>
        <v>#DIV/0!</v>
      </c>
      <c r="Q16" s="369"/>
      <c r="R16" s="370"/>
      <c r="S16" s="290" t="str">
        <f>S15/'Lista de precios'!M4</f>
        <v>#DIV/0!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ht="26.25" customHeight="1">
      <c r="A18" s="373" t="s">
        <v>158</v>
      </c>
      <c r="B18" s="292"/>
      <c r="C18" s="293"/>
      <c r="D18" s="374"/>
      <c r="E18" s="374"/>
      <c r="F18" s="37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27.75" customHeight="1">
      <c r="A19" s="375" t="s">
        <v>159</v>
      </c>
      <c r="B19" s="375" t="s">
        <v>160</v>
      </c>
      <c r="C19" s="376" t="s">
        <v>161</v>
      </c>
      <c r="D19" s="377" t="s">
        <v>162</v>
      </c>
      <c r="E19" s="377" t="s">
        <v>163</v>
      </c>
      <c r="F19" s="377" t="s">
        <v>164</v>
      </c>
      <c r="G19" s="377" t="s">
        <v>165</v>
      </c>
      <c r="H19" s="377" t="s">
        <v>166</v>
      </c>
      <c r="I19" s="377" t="s">
        <v>167</v>
      </c>
      <c r="J19" s="377" t="s">
        <v>168</v>
      </c>
      <c r="K19" s="377" t="s">
        <v>169</v>
      </c>
      <c r="L19" s="377" t="s">
        <v>170</v>
      </c>
      <c r="M19" s="377" t="s">
        <v>171</v>
      </c>
      <c r="N19" s="377" t="s">
        <v>172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>
      <c r="A20" s="297" t="s">
        <v>173</v>
      </c>
      <c r="B20" s="297" t="s">
        <v>193</v>
      </c>
      <c r="C20" s="2"/>
      <c r="D20" s="297">
        <v>87340.0</v>
      </c>
      <c r="E20" s="78"/>
      <c r="F20" s="297"/>
      <c r="G20" s="78"/>
      <c r="H20" s="78"/>
      <c r="I20" s="78"/>
      <c r="J20" s="78"/>
      <c r="K20" s="78"/>
      <c r="L20" s="78"/>
      <c r="M20" s="78"/>
      <c r="N20" s="78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>
      <c r="A21" s="297" t="s">
        <v>115</v>
      </c>
      <c r="B21" s="297"/>
      <c r="C21" s="78"/>
      <c r="D21" s="78"/>
      <c r="E21" s="297">
        <v>30000.0</v>
      </c>
      <c r="F21" s="78"/>
      <c r="G21" s="297"/>
      <c r="H21" s="78"/>
      <c r="I21" s="78"/>
      <c r="J21" s="78"/>
      <c r="K21" s="78"/>
      <c r="L21" s="78"/>
      <c r="M21" s="78"/>
      <c r="N21" s="7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>
      <c r="A22" s="297" t="s">
        <v>194</v>
      </c>
      <c r="B22" s="297"/>
      <c r="C22" s="78"/>
      <c r="D22" s="78"/>
      <c r="E22" s="78"/>
      <c r="F22" s="297">
        <v>19775.6</v>
      </c>
      <c r="G22" s="78"/>
      <c r="H22" s="297"/>
      <c r="I22" s="78"/>
      <c r="J22" s="78"/>
      <c r="K22" s="78"/>
      <c r="L22" s="78"/>
      <c r="M22" s="78"/>
      <c r="N22" s="7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>
      <c r="A23" s="297"/>
      <c r="B23" s="297"/>
      <c r="C23" s="78"/>
      <c r="D23" s="78"/>
      <c r="E23" s="78"/>
      <c r="F23" s="78"/>
      <c r="G23" s="78"/>
      <c r="H23" s="78"/>
      <c r="I23" s="78"/>
      <c r="J23" s="297"/>
      <c r="K23" s="78"/>
      <c r="L23" s="78"/>
      <c r="M23" s="78"/>
      <c r="N23" s="7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>
      <c r="A24" s="297"/>
      <c r="B24" s="78"/>
      <c r="C24" s="78"/>
      <c r="D24" s="78"/>
      <c r="E24" s="78"/>
      <c r="F24" s="78"/>
      <c r="G24" s="78"/>
      <c r="H24" s="78"/>
      <c r="I24" s="78"/>
      <c r="J24" s="297"/>
      <c r="K24" s="78"/>
      <c r="L24" s="78"/>
      <c r="M24" s="78"/>
      <c r="N24" s="7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>
      <c r="A25" s="297"/>
      <c r="B25" s="297"/>
      <c r="C25" s="78"/>
      <c r="D25" s="78"/>
      <c r="E25" s="78"/>
      <c r="F25" s="78"/>
      <c r="G25" s="78"/>
      <c r="H25" s="78"/>
      <c r="I25" s="78"/>
      <c r="J25" s="297"/>
      <c r="K25" s="78"/>
      <c r="L25" s="78"/>
      <c r="M25" s="78"/>
      <c r="N25" s="7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>
      <c r="A26" s="297"/>
      <c r="B26" s="297"/>
      <c r="C26" s="78"/>
      <c r="D26" s="78"/>
      <c r="E26" s="78"/>
      <c r="F26" s="78"/>
      <c r="G26" s="78"/>
      <c r="H26" s="78"/>
      <c r="I26" s="78"/>
      <c r="J26" s="78"/>
      <c r="K26" s="78"/>
      <c r="L26" s="297"/>
      <c r="M26" s="78"/>
      <c r="N26" s="7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>
      <c r="A27" s="297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297"/>
      <c r="N27" s="7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>
      <c r="A31" s="379" t="s">
        <v>177</v>
      </c>
      <c r="B31" s="15"/>
      <c r="C31" s="380">
        <f t="shared" ref="C31:N31" si="1">SUM(C20:C30)</f>
        <v>0</v>
      </c>
      <c r="D31" s="380">
        <f t="shared" si="1"/>
        <v>87340</v>
      </c>
      <c r="E31" s="380">
        <f t="shared" si="1"/>
        <v>30000</v>
      </c>
      <c r="F31" s="380">
        <f t="shared" si="1"/>
        <v>19775.6</v>
      </c>
      <c r="G31" s="380">
        <f t="shared" si="1"/>
        <v>0</v>
      </c>
      <c r="H31" s="380">
        <f t="shared" si="1"/>
        <v>0</v>
      </c>
      <c r="I31" s="380">
        <f t="shared" si="1"/>
        <v>0</v>
      </c>
      <c r="J31" s="380">
        <f t="shared" si="1"/>
        <v>0</v>
      </c>
      <c r="K31" s="380">
        <f t="shared" si="1"/>
        <v>0</v>
      </c>
      <c r="L31" s="380">
        <f t="shared" si="1"/>
        <v>0</v>
      </c>
      <c r="M31" s="380">
        <f t="shared" si="1"/>
        <v>0</v>
      </c>
      <c r="N31" s="380">
        <f t="shared" si="1"/>
        <v>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>
      <c r="A32" s="381" t="s">
        <v>178</v>
      </c>
      <c r="B32" s="15"/>
      <c r="C32" s="381">
        <f>C31+D31</f>
        <v>87340</v>
      </c>
      <c r="D32" s="15"/>
      <c r="E32" s="381">
        <f>E31+F31</f>
        <v>49775.6</v>
      </c>
      <c r="F32" s="15"/>
      <c r="G32" s="381">
        <f>G31+H31</f>
        <v>0</v>
      </c>
      <c r="H32" s="15"/>
      <c r="I32" s="381">
        <f>I31+J31</f>
        <v>0</v>
      </c>
      <c r="J32" s="15"/>
      <c r="K32" s="381">
        <f>K31+L31</f>
        <v>0</v>
      </c>
      <c r="L32" s="15"/>
      <c r="M32" s="381">
        <f>M31+N31</f>
        <v>0</v>
      </c>
      <c r="N32" s="15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15.75" customHeight="1">
      <c r="A38" s="382" t="s">
        <v>97</v>
      </c>
      <c r="B38" s="2"/>
      <c r="C38" s="2"/>
      <c r="D38" s="374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15.75" customHeight="1">
      <c r="A39" s="383"/>
      <c r="B39" s="384" t="s">
        <v>98</v>
      </c>
      <c r="C39" s="101"/>
      <c r="D39" s="102"/>
      <c r="E39" s="384" t="s">
        <v>99</v>
      </c>
      <c r="F39" s="101"/>
      <c r="G39" s="102"/>
      <c r="H39" s="384" t="s">
        <v>100</v>
      </c>
      <c r="I39" s="101"/>
      <c r="J39" s="102"/>
      <c r="K39" s="384" t="s">
        <v>101</v>
      </c>
      <c r="L39" s="101"/>
      <c r="M39" s="102"/>
      <c r="N39" s="384" t="s">
        <v>102</v>
      </c>
      <c r="O39" s="101"/>
      <c r="P39" s="102"/>
      <c r="Q39" s="384" t="s">
        <v>103</v>
      </c>
      <c r="R39" s="101"/>
      <c r="S39" s="102"/>
      <c r="T39" s="404" t="s">
        <v>104</v>
      </c>
      <c r="U39" s="101"/>
      <c r="V39" s="102"/>
      <c r="W39" s="384" t="s">
        <v>105</v>
      </c>
      <c r="X39" s="101"/>
      <c r="Y39" s="102"/>
      <c r="Z39" s="404" t="s">
        <v>106</v>
      </c>
      <c r="AA39" s="101"/>
      <c r="AB39" s="102"/>
      <c r="AC39" s="384" t="s">
        <v>107</v>
      </c>
      <c r="AD39" s="101"/>
      <c r="AE39" s="102"/>
      <c r="AF39" s="404" t="s">
        <v>108</v>
      </c>
      <c r="AG39" s="101"/>
      <c r="AH39" s="102"/>
      <c r="AI39" s="384" t="s">
        <v>109</v>
      </c>
      <c r="AJ39" s="101"/>
      <c r="AK39" s="102"/>
    </row>
    <row r="40" ht="15.75" customHeight="1">
      <c r="A40" s="385" t="s">
        <v>110</v>
      </c>
      <c r="B40" s="386" t="s">
        <v>111</v>
      </c>
      <c r="C40" s="387" t="s">
        <v>112</v>
      </c>
      <c r="D40" s="387" t="s">
        <v>113</v>
      </c>
      <c r="E40" s="386" t="s">
        <v>111</v>
      </c>
      <c r="F40" s="387" t="s">
        <v>112</v>
      </c>
      <c r="G40" s="387" t="s">
        <v>113</v>
      </c>
      <c r="H40" s="386" t="s">
        <v>111</v>
      </c>
      <c r="I40" s="387" t="s">
        <v>112</v>
      </c>
      <c r="J40" s="387" t="s">
        <v>113</v>
      </c>
      <c r="K40" s="386" t="s">
        <v>111</v>
      </c>
      <c r="L40" s="387" t="s">
        <v>112</v>
      </c>
      <c r="M40" s="387" t="s">
        <v>113</v>
      </c>
      <c r="N40" s="386" t="s">
        <v>111</v>
      </c>
      <c r="O40" s="387" t="s">
        <v>112</v>
      </c>
      <c r="P40" s="387" t="s">
        <v>113</v>
      </c>
      <c r="Q40" s="386" t="s">
        <v>111</v>
      </c>
      <c r="R40" s="387" t="s">
        <v>112</v>
      </c>
      <c r="S40" s="405" t="s">
        <v>113</v>
      </c>
      <c r="T40" s="406" t="s">
        <v>111</v>
      </c>
      <c r="U40" s="387" t="s">
        <v>112</v>
      </c>
      <c r="V40" s="387" t="s">
        <v>113</v>
      </c>
      <c r="W40" s="386" t="s">
        <v>111</v>
      </c>
      <c r="X40" s="387" t="s">
        <v>112</v>
      </c>
      <c r="Y40" s="407" t="s">
        <v>113</v>
      </c>
      <c r="Z40" s="406" t="s">
        <v>111</v>
      </c>
      <c r="AA40" s="387" t="s">
        <v>112</v>
      </c>
      <c r="AB40" s="387" t="s">
        <v>113</v>
      </c>
      <c r="AC40" s="386" t="s">
        <v>111</v>
      </c>
      <c r="AD40" s="387" t="s">
        <v>112</v>
      </c>
      <c r="AE40" s="407" t="s">
        <v>113</v>
      </c>
      <c r="AF40" s="406" t="s">
        <v>111</v>
      </c>
      <c r="AG40" s="387" t="s">
        <v>112</v>
      </c>
      <c r="AH40" s="387" t="s">
        <v>113</v>
      </c>
      <c r="AI40" s="386" t="s">
        <v>111</v>
      </c>
      <c r="AJ40" s="387" t="s">
        <v>112</v>
      </c>
      <c r="AK40" s="407" t="s">
        <v>113</v>
      </c>
    </row>
    <row r="41" ht="15.75" customHeight="1">
      <c r="A41" s="385"/>
      <c r="B41" s="388"/>
      <c r="C41" s="117"/>
      <c r="D41" s="389"/>
      <c r="E41" s="281"/>
      <c r="F41" s="120"/>
      <c r="G41" s="278"/>
      <c r="H41" s="388"/>
      <c r="I41" s="117"/>
      <c r="J41" s="389"/>
      <c r="K41" s="281"/>
      <c r="L41" s="120"/>
      <c r="M41" s="278"/>
      <c r="N41" s="388"/>
      <c r="O41" s="117"/>
      <c r="P41" s="389"/>
      <c r="Q41" s="281"/>
      <c r="R41" s="120"/>
      <c r="S41" s="408"/>
      <c r="T41" s="409"/>
      <c r="U41" s="117"/>
      <c r="V41" s="389"/>
      <c r="W41" s="281"/>
      <c r="X41" s="120"/>
      <c r="Y41" s="410"/>
      <c r="Z41" s="409"/>
      <c r="AA41" s="117"/>
      <c r="AB41" s="389"/>
      <c r="AC41" s="281"/>
      <c r="AD41" s="120"/>
      <c r="AE41" s="410"/>
      <c r="AF41" s="409"/>
      <c r="AG41" s="117"/>
      <c r="AH41" s="389"/>
      <c r="AI41" s="281"/>
      <c r="AJ41" s="120"/>
      <c r="AK41" s="410"/>
    </row>
    <row r="42" ht="15.75" customHeight="1">
      <c r="A42" s="390" t="s">
        <v>18</v>
      </c>
      <c r="B42" s="391"/>
      <c r="C42" s="127">
        <f>'Lista de precios'!C7</f>
        <v>1114.3125</v>
      </c>
      <c r="D42" s="128">
        <f t="shared" ref="D42:D69" si="2">B42*C42</f>
        <v>0</v>
      </c>
      <c r="E42" s="391"/>
      <c r="F42" s="127">
        <f>'Lista de precios'!C7</f>
        <v>1114.3125</v>
      </c>
      <c r="G42" s="128">
        <f t="shared" ref="G42:G69" si="3">F42*E42</f>
        <v>0</v>
      </c>
      <c r="H42" s="392">
        <v>20.0</v>
      </c>
      <c r="I42" s="127">
        <f>'Lista de precios'!E7</f>
        <v>1223.25</v>
      </c>
      <c r="J42" s="128">
        <f t="shared" ref="J42:J69" si="4">H42*I42</f>
        <v>24465</v>
      </c>
      <c r="K42" s="391"/>
      <c r="L42" s="127">
        <f t="shared" ref="L42:L69" si="5">I42</f>
        <v>1223.25</v>
      </c>
      <c r="M42" s="128">
        <f t="shared" ref="M42:M69" si="6">L42*K42</f>
        <v>0</v>
      </c>
      <c r="N42" s="391"/>
      <c r="O42" s="127">
        <f>'Lista de precios'!G7</f>
        <v>0</v>
      </c>
      <c r="P42" s="128">
        <f t="shared" ref="P42:P64" si="7">N42*O42</f>
        <v>0</v>
      </c>
      <c r="Q42" s="391"/>
      <c r="R42" s="127">
        <f t="shared" ref="R42:R64" si="8">O42</f>
        <v>0</v>
      </c>
      <c r="S42" s="137">
        <f t="shared" ref="S42:S64" si="9">R42*Q42</f>
        <v>0</v>
      </c>
      <c r="T42" s="411"/>
      <c r="U42" s="127">
        <f>'Lista de precios'!I7</f>
        <v>0</v>
      </c>
      <c r="V42" s="128">
        <f t="shared" ref="V42:V65" si="10">T42*U42</f>
        <v>0</v>
      </c>
      <c r="W42" s="391"/>
      <c r="X42" s="127">
        <f t="shared" ref="X42:X65" si="11">U42</f>
        <v>0</v>
      </c>
      <c r="Y42" s="412">
        <f t="shared" ref="Y42:Y65" si="12">X42*W42</f>
        <v>0</v>
      </c>
      <c r="Z42" s="413"/>
      <c r="AA42" s="127">
        <f>'Lista de precios'!K7</f>
        <v>0</v>
      </c>
      <c r="AB42" s="128">
        <f t="shared" ref="AB42:AB65" si="13">Z42*AA42</f>
        <v>0</v>
      </c>
      <c r="AC42" s="391"/>
      <c r="AD42" s="127">
        <f t="shared" ref="AD42:AD65" si="14">AA42</f>
        <v>0</v>
      </c>
      <c r="AE42" s="412">
        <f t="shared" ref="AE42:AE65" si="15">AD42*AC42</f>
        <v>0</v>
      </c>
      <c r="AF42" s="413"/>
      <c r="AG42" s="127">
        <f>'Lista de precios'!M7</f>
        <v>0</v>
      </c>
      <c r="AH42" s="128">
        <f t="shared" ref="AH42:AH65" si="16">AF42*AG42</f>
        <v>0</v>
      </c>
      <c r="AI42" s="391"/>
      <c r="AJ42" s="127">
        <f t="shared" ref="AJ42:AJ65" si="17">AG42</f>
        <v>0</v>
      </c>
      <c r="AK42" s="412">
        <f t="shared" ref="AK42:AK65" si="18">AJ42*AI42</f>
        <v>0</v>
      </c>
    </row>
    <row r="43" ht="15.75" customHeight="1">
      <c r="A43" s="390" t="s">
        <v>19</v>
      </c>
      <c r="B43" s="391"/>
      <c r="C43" s="127">
        <f>'Lista de precios'!C8</f>
        <v>1231.05</v>
      </c>
      <c r="D43" s="128">
        <f t="shared" si="2"/>
        <v>0</v>
      </c>
      <c r="E43" s="391"/>
      <c r="F43" s="127">
        <f>'Lista de precios'!C8</f>
        <v>1231.05</v>
      </c>
      <c r="G43" s="128">
        <f t="shared" si="3"/>
        <v>0</v>
      </c>
      <c r="H43" s="392"/>
      <c r="I43" s="127">
        <f>'Lista de precios'!E8</f>
        <v>1351.4</v>
      </c>
      <c r="J43" s="128">
        <f t="shared" si="4"/>
        <v>0</v>
      </c>
      <c r="K43" s="392"/>
      <c r="L43" s="127">
        <f t="shared" si="5"/>
        <v>1351.4</v>
      </c>
      <c r="M43" s="128">
        <f t="shared" si="6"/>
        <v>0</v>
      </c>
      <c r="N43" s="391"/>
      <c r="O43" s="127">
        <f>'Lista de precios'!G8</f>
        <v>0</v>
      </c>
      <c r="P43" s="128">
        <f t="shared" si="7"/>
        <v>0</v>
      </c>
      <c r="Q43" s="392"/>
      <c r="R43" s="127">
        <f t="shared" si="8"/>
        <v>0</v>
      </c>
      <c r="S43" s="137">
        <f t="shared" si="9"/>
        <v>0</v>
      </c>
      <c r="T43" s="411"/>
      <c r="U43" s="127">
        <f>'Lista de precios'!I8</f>
        <v>0</v>
      </c>
      <c r="V43" s="128">
        <f t="shared" si="10"/>
        <v>0</v>
      </c>
      <c r="W43" s="391"/>
      <c r="X43" s="127">
        <f t="shared" si="11"/>
        <v>0</v>
      </c>
      <c r="Y43" s="412">
        <f t="shared" si="12"/>
        <v>0</v>
      </c>
      <c r="Z43" s="413"/>
      <c r="AA43" s="127">
        <f>'Lista de precios'!K8</f>
        <v>0</v>
      </c>
      <c r="AB43" s="128">
        <f t="shared" si="13"/>
        <v>0</v>
      </c>
      <c r="AC43" s="391"/>
      <c r="AD43" s="127">
        <f t="shared" si="14"/>
        <v>0</v>
      </c>
      <c r="AE43" s="412">
        <f t="shared" si="15"/>
        <v>0</v>
      </c>
      <c r="AF43" s="413"/>
      <c r="AG43" s="127">
        <f>'Lista de precios'!M8</f>
        <v>0</v>
      </c>
      <c r="AH43" s="128">
        <f t="shared" si="16"/>
        <v>0</v>
      </c>
      <c r="AI43" s="391"/>
      <c r="AJ43" s="127">
        <f t="shared" si="17"/>
        <v>0</v>
      </c>
      <c r="AK43" s="412">
        <f t="shared" si="18"/>
        <v>0</v>
      </c>
    </row>
    <row r="44" ht="15.75" customHeight="1">
      <c r="A44" s="390" t="s">
        <v>20</v>
      </c>
      <c r="B44" s="391"/>
      <c r="C44" s="127">
        <f>'Lista de precios'!C9</f>
        <v>1273.5</v>
      </c>
      <c r="D44" s="128">
        <f t="shared" si="2"/>
        <v>0</v>
      </c>
      <c r="E44" s="391"/>
      <c r="F44" s="127">
        <f>'Lista de precios'!C9</f>
        <v>1273.5</v>
      </c>
      <c r="G44" s="128">
        <f t="shared" si="3"/>
        <v>0</v>
      </c>
      <c r="H44" s="391"/>
      <c r="I44" s="127">
        <f>'Lista de precios'!E9</f>
        <v>1398</v>
      </c>
      <c r="J44" s="128">
        <f t="shared" si="4"/>
        <v>0</v>
      </c>
      <c r="K44" s="391"/>
      <c r="L44" s="127">
        <f t="shared" si="5"/>
        <v>1398</v>
      </c>
      <c r="M44" s="128">
        <f t="shared" si="6"/>
        <v>0</v>
      </c>
      <c r="N44" s="391"/>
      <c r="O44" s="127">
        <f>'Lista de precios'!G9</f>
        <v>0</v>
      </c>
      <c r="P44" s="128">
        <f t="shared" si="7"/>
        <v>0</v>
      </c>
      <c r="Q44" s="391"/>
      <c r="R44" s="127">
        <f t="shared" si="8"/>
        <v>0</v>
      </c>
      <c r="S44" s="137">
        <f t="shared" si="9"/>
        <v>0</v>
      </c>
      <c r="T44" s="413"/>
      <c r="U44" s="127">
        <f>'Lista de precios'!I9</f>
        <v>0</v>
      </c>
      <c r="V44" s="128">
        <f t="shared" si="10"/>
        <v>0</v>
      </c>
      <c r="W44" s="391"/>
      <c r="X44" s="127">
        <f t="shared" si="11"/>
        <v>0</v>
      </c>
      <c r="Y44" s="412">
        <f t="shared" si="12"/>
        <v>0</v>
      </c>
      <c r="Z44" s="413"/>
      <c r="AA44" s="127">
        <f>'Lista de precios'!K9</f>
        <v>0</v>
      </c>
      <c r="AB44" s="128">
        <f t="shared" si="13"/>
        <v>0</v>
      </c>
      <c r="AC44" s="391"/>
      <c r="AD44" s="127">
        <f t="shared" si="14"/>
        <v>0</v>
      </c>
      <c r="AE44" s="412">
        <f t="shared" si="15"/>
        <v>0</v>
      </c>
      <c r="AF44" s="413"/>
      <c r="AG44" s="127">
        <f>'Lista de precios'!M9</f>
        <v>0</v>
      </c>
      <c r="AH44" s="128">
        <f t="shared" si="16"/>
        <v>0</v>
      </c>
      <c r="AI44" s="391"/>
      <c r="AJ44" s="127">
        <f t="shared" si="17"/>
        <v>0</v>
      </c>
      <c r="AK44" s="412">
        <f t="shared" si="18"/>
        <v>0</v>
      </c>
    </row>
    <row r="45" ht="15.75" customHeight="1">
      <c r="A45" s="390" t="s">
        <v>21</v>
      </c>
      <c r="B45" s="391"/>
      <c r="C45" s="127">
        <f>'Lista de precios'!C10</f>
        <v>4775.625</v>
      </c>
      <c r="D45" s="128">
        <f t="shared" si="2"/>
        <v>0</v>
      </c>
      <c r="E45" s="391"/>
      <c r="F45" s="127">
        <f>'Lista de precios'!C10</f>
        <v>4775.625</v>
      </c>
      <c r="G45" s="128">
        <f t="shared" si="3"/>
        <v>0</v>
      </c>
      <c r="H45" s="391"/>
      <c r="I45" s="127">
        <f>'Lista de precios'!E10</f>
        <v>5242.5</v>
      </c>
      <c r="J45" s="128">
        <f t="shared" si="4"/>
        <v>0</v>
      </c>
      <c r="K45" s="391"/>
      <c r="L45" s="127">
        <f t="shared" si="5"/>
        <v>5242.5</v>
      </c>
      <c r="M45" s="128">
        <f t="shared" si="6"/>
        <v>0</v>
      </c>
      <c r="N45" s="391"/>
      <c r="O45" s="127">
        <f>'Lista de precios'!G10</f>
        <v>0</v>
      </c>
      <c r="P45" s="128">
        <f t="shared" si="7"/>
        <v>0</v>
      </c>
      <c r="Q45" s="391"/>
      <c r="R45" s="127">
        <f t="shared" si="8"/>
        <v>0</v>
      </c>
      <c r="S45" s="137">
        <f t="shared" si="9"/>
        <v>0</v>
      </c>
      <c r="T45" s="413"/>
      <c r="U45" s="127">
        <f>'Lista de precios'!I10</f>
        <v>0</v>
      </c>
      <c r="V45" s="128">
        <f t="shared" si="10"/>
        <v>0</v>
      </c>
      <c r="W45" s="391"/>
      <c r="X45" s="127">
        <f t="shared" si="11"/>
        <v>0</v>
      </c>
      <c r="Y45" s="412">
        <f t="shared" si="12"/>
        <v>0</v>
      </c>
      <c r="Z45" s="413"/>
      <c r="AA45" s="127">
        <f>'Lista de precios'!K10</f>
        <v>0</v>
      </c>
      <c r="AB45" s="128">
        <f t="shared" si="13"/>
        <v>0</v>
      </c>
      <c r="AC45" s="391"/>
      <c r="AD45" s="127">
        <f t="shared" si="14"/>
        <v>0</v>
      </c>
      <c r="AE45" s="412">
        <f t="shared" si="15"/>
        <v>0</v>
      </c>
      <c r="AF45" s="413"/>
      <c r="AG45" s="127">
        <f>'Lista de precios'!M10</f>
        <v>0</v>
      </c>
      <c r="AH45" s="128">
        <f t="shared" si="16"/>
        <v>0</v>
      </c>
      <c r="AI45" s="391"/>
      <c r="AJ45" s="127">
        <f t="shared" si="17"/>
        <v>0</v>
      </c>
      <c r="AK45" s="412">
        <f t="shared" si="18"/>
        <v>0</v>
      </c>
    </row>
    <row r="46" ht="15.75" customHeight="1">
      <c r="A46" s="390" t="s">
        <v>22</v>
      </c>
      <c r="B46" s="391"/>
      <c r="C46" s="127">
        <f>'Lista de precios'!C11</f>
        <v>4775.625</v>
      </c>
      <c r="D46" s="137">
        <f t="shared" si="2"/>
        <v>0</v>
      </c>
      <c r="E46" s="391"/>
      <c r="F46" s="127">
        <f>'Lista de precios'!C11</f>
        <v>4775.625</v>
      </c>
      <c r="G46" s="128">
        <f t="shared" si="3"/>
        <v>0</v>
      </c>
      <c r="H46" s="392"/>
      <c r="I46" s="127">
        <f>'Lista de precios'!E11</f>
        <v>5242.5</v>
      </c>
      <c r="J46" s="137">
        <f t="shared" si="4"/>
        <v>0</v>
      </c>
      <c r="K46" s="391"/>
      <c r="L46" s="127">
        <f t="shared" si="5"/>
        <v>5242.5</v>
      </c>
      <c r="M46" s="128">
        <f t="shared" si="6"/>
        <v>0</v>
      </c>
      <c r="N46" s="391"/>
      <c r="O46" s="127">
        <f>'Lista de precios'!G11</f>
        <v>0</v>
      </c>
      <c r="P46" s="137">
        <f t="shared" si="7"/>
        <v>0</v>
      </c>
      <c r="Q46" s="391"/>
      <c r="R46" s="127">
        <f t="shared" si="8"/>
        <v>0</v>
      </c>
      <c r="S46" s="137">
        <f t="shared" si="9"/>
        <v>0</v>
      </c>
      <c r="T46" s="413"/>
      <c r="U46" s="127">
        <f>'Lista de precios'!I11</f>
        <v>0</v>
      </c>
      <c r="V46" s="137">
        <f t="shared" si="10"/>
        <v>0</v>
      </c>
      <c r="W46" s="391"/>
      <c r="X46" s="127">
        <f t="shared" si="11"/>
        <v>0</v>
      </c>
      <c r="Y46" s="412">
        <f t="shared" si="12"/>
        <v>0</v>
      </c>
      <c r="Z46" s="413"/>
      <c r="AA46" s="127">
        <f>'Lista de precios'!K11</f>
        <v>0</v>
      </c>
      <c r="AB46" s="137">
        <f t="shared" si="13"/>
        <v>0</v>
      </c>
      <c r="AC46" s="391"/>
      <c r="AD46" s="127">
        <f t="shared" si="14"/>
        <v>0</v>
      </c>
      <c r="AE46" s="412">
        <f t="shared" si="15"/>
        <v>0</v>
      </c>
      <c r="AF46" s="413"/>
      <c r="AG46" s="127">
        <f>'Lista de precios'!M11</f>
        <v>0</v>
      </c>
      <c r="AH46" s="137">
        <f t="shared" si="16"/>
        <v>0</v>
      </c>
      <c r="AI46" s="391"/>
      <c r="AJ46" s="127">
        <f t="shared" si="17"/>
        <v>0</v>
      </c>
      <c r="AK46" s="412">
        <f t="shared" si="18"/>
        <v>0</v>
      </c>
    </row>
    <row r="47" ht="15.75" customHeight="1">
      <c r="A47" s="390" t="s">
        <v>23</v>
      </c>
      <c r="B47" s="391"/>
      <c r="C47" s="127">
        <f>'Lista de precios'!C12</f>
        <v>4987.875</v>
      </c>
      <c r="D47" s="137">
        <f t="shared" si="2"/>
        <v>0</v>
      </c>
      <c r="E47" s="391"/>
      <c r="F47" s="127">
        <f>'Lista de precios'!C12</f>
        <v>4987.875</v>
      </c>
      <c r="G47" s="128">
        <f t="shared" si="3"/>
        <v>0</v>
      </c>
      <c r="H47" s="392"/>
      <c r="I47" s="127">
        <f>'Lista de precios'!E12</f>
        <v>5475.5</v>
      </c>
      <c r="J47" s="137">
        <f t="shared" si="4"/>
        <v>0</v>
      </c>
      <c r="K47" s="392"/>
      <c r="L47" s="127">
        <f t="shared" si="5"/>
        <v>5475.5</v>
      </c>
      <c r="M47" s="128">
        <f t="shared" si="6"/>
        <v>0</v>
      </c>
      <c r="N47" s="392"/>
      <c r="O47" s="127">
        <f>'Lista de precios'!G12</f>
        <v>0</v>
      </c>
      <c r="P47" s="137">
        <f t="shared" si="7"/>
        <v>0</v>
      </c>
      <c r="Q47" s="392"/>
      <c r="R47" s="127">
        <f t="shared" si="8"/>
        <v>0</v>
      </c>
      <c r="S47" s="137">
        <f t="shared" si="9"/>
        <v>0</v>
      </c>
      <c r="T47" s="413"/>
      <c r="U47" s="127">
        <f>'Lista de precios'!I12</f>
        <v>0</v>
      </c>
      <c r="V47" s="137">
        <f t="shared" si="10"/>
        <v>0</v>
      </c>
      <c r="W47" s="391"/>
      <c r="X47" s="127">
        <f t="shared" si="11"/>
        <v>0</v>
      </c>
      <c r="Y47" s="412">
        <f t="shared" si="12"/>
        <v>0</v>
      </c>
      <c r="Z47" s="413"/>
      <c r="AA47" s="127">
        <f>'Lista de precios'!K12</f>
        <v>0</v>
      </c>
      <c r="AB47" s="137">
        <f t="shared" si="13"/>
        <v>0</v>
      </c>
      <c r="AC47" s="391"/>
      <c r="AD47" s="127">
        <f t="shared" si="14"/>
        <v>0</v>
      </c>
      <c r="AE47" s="412">
        <f t="shared" si="15"/>
        <v>0</v>
      </c>
      <c r="AF47" s="413"/>
      <c r="AG47" s="127">
        <f>'Lista de precios'!M12</f>
        <v>0</v>
      </c>
      <c r="AH47" s="137">
        <f t="shared" si="16"/>
        <v>0</v>
      </c>
      <c r="AI47" s="391"/>
      <c r="AJ47" s="127">
        <f t="shared" si="17"/>
        <v>0</v>
      </c>
      <c r="AK47" s="412">
        <f t="shared" si="18"/>
        <v>0</v>
      </c>
    </row>
    <row r="48" ht="15.75" customHeight="1">
      <c r="A48" s="390" t="s">
        <v>24</v>
      </c>
      <c r="B48" s="391"/>
      <c r="C48" s="127">
        <f>'Lista de precios'!C13</f>
        <v>477.5625</v>
      </c>
      <c r="D48" s="137">
        <f t="shared" si="2"/>
        <v>0</v>
      </c>
      <c r="E48" s="391"/>
      <c r="F48" s="127">
        <f>'Lista de precios'!C13</f>
        <v>477.5625</v>
      </c>
      <c r="G48" s="128">
        <f t="shared" si="3"/>
        <v>0</v>
      </c>
      <c r="H48" s="392">
        <v>2.0</v>
      </c>
      <c r="I48" s="127">
        <f>'Lista de precios'!E13</f>
        <v>524.25</v>
      </c>
      <c r="J48" s="137">
        <f t="shared" si="4"/>
        <v>1048.5</v>
      </c>
      <c r="K48" s="392">
        <v>11.0</v>
      </c>
      <c r="L48" s="127">
        <f t="shared" si="5"/>
        <v>524.25</v>
      </c>
      <c r="M48" s="128">
        <f t="shared" si="6"/>
        <v>5766.75</v>
      </c>
      <c r="N48" s="391"/>
      <c r="O48" s="127">
        <f>'Lista de precios'!G13</f>
        <v>0</v>
      </c>
      <c r="P48" s="137">
        <f t="shared" si="7"/>
        <v>0</v>
      </c>
      <c r="Q48" s="391"/>
      <c r="R48" s="127">
        <f t="shared" si="8"/>
        <v>0</v>
      </c>
      <c r="S48" s="137">
        <f t="shared" si="9"/>
        <v>0</v>
      </c>
      <c r="T48" s="413"/>
      <c r="U48" s="127">
        <f>'Lista de precios'!I13</f>
        <v>0</v>
      </c>
      <c r="V48" s="137">
        <f t="shared" si="10"/>
        <v>0</v>
      </c>
      <c r="W48" s="391"/>
      <c r="X48" s="127">
        <f t="shared" si="11"/>
        <v>0</v>
      </c>
      <c r="Y48" s="412">
        <f t="shared" si="12"/>
        <v>0</v>
      </c>
      <c r="Z48" s="413"/>
      <c r="AA48" s="127">
        <f>'Lista de precios'!K13</f>
        <v>0</v>
      </c>
      <c r="AB48" s="137">
        <f t="shared" si="13"/>
        <v>0</v>
      </c>
      <c r="AC48" s="391"/>
      <c r="AD48" s="127">
        <f t="shared" si="14"/>
        <v>0</v>
      </c>
      <c r="AE48" s="412">
        <f t="shared" si="15"/>
        <v>0</v>
      </c>
      <c r="AF48" s="411"/>
      <c r="AG48" s="127">
        <f>'Lista de precios'!M13</f>
        <v>0</v>
      </c>
      <c r="AH48" s="137">
        <f t="shared" si="16"/>
        <v>0</v>
      </c>
      <c r="AI48" s="392"/>
      <c r="AJ48" s="127">
        <f t="shared" si="17"/>
        <v>0</v>
      </c>
      <c r="AK48" s="412">
        <f t="shared" si="18"/>
        <v>0</v>
      </c>
    </row>
    <row r="49" ht="15.75" customHeight="1">
      <c r="A49" s="390" t="s">
        <v>25</v>
      </c>
      <c r="B49" s="391"/>
      <c r="C49" s="127">
        <f>'Lista de precios'!C14</f>
        <v>742.875</v>
      </c>
      <c r="D49" s="137">
        <f t="shared" si="2"/>
        <v>0</v>
      </c>
      <c r="E49" s="391"/>
      <c r="F49" s="127">
        <f>'Lista de precios'!C14</f>
        <v>742.875</v>
      </c>
      <c r="G49" s="128">
        <f t="shared" si="3"/>
        <v>0</v>
      </c>
      <c r="H49" s="392">
        <v>1.0</v>
      </c>
      <c r="I49" s="127">
        <f>'Lista de precios'!E14</f>
        <v>815.5</v>
      </c>
      <c r="J49" s="137">
        <f t="shared" si="4"/>
        <v>815.5</v>
      </c>
      <c r="K49" s="392">
        <v>2.0</v>
      </c>
      <c r="L49" s="127">
        <f t="shared" si="5"/>
        <v>815.5</v>
      </c>
      <c r="M49" s="128">
        <f t="shared" si="6"/>
        <v>1631</v>
      </c>
      <c r="N49" s="391"/>
      <c r="O49" s="127">
        <f>'Lista de precios'!G14</f>
        <v>0</v>
      </c>
      <c r="P49" s="137">
        <f t="shared" si="7"/>
        <v>0</v>
      </c>
      <c r="Q49" s="391"/>
      <c r="R49" s="127">
        <f t="shared" si="8"/>
        <v>0</v>
      </c>
      <c r="S49" s="137">
        <f t="shared" si="9"/>
        <v>0</v>
      </c>
      <c r="T49" s="413"/>
      <c r="U49" s="127">
        <f>'Lista de precios'!I14</f>
        <v>0</v>
      </c>
      <c r="V49" s="137">
        <f t="shared" si="10"/>
        <v>0</v>
      </c>
      <c r="W49" s="391"/>
      <c r="X49" s="127">
        <f t="shared" si="11"/>
        <v>0</v>
      </c>
      <c r="Y49" s="412">
        <f t="shared" si="12"/>
        <v>0</v>
      </c>
      <c r="Z49" s="411"/>
      <c r="AA49" s="127">
        <f>'Lista de precios'!K14</f>
        <v>0</v>
      </c>
      <c r="AB49" s="137">
        <f t="shared" si="13"/>
        <v>0</v>
      </c>
      <c r="AC49" s="391"/>
      <c r="AD49" s="127">
        <f t="shared" si="14"/>
        <v>0</v>
      </c>
      <c r="AE49" s="412">
        <f t="shared" si="15"/>
        <v>0</v>
      </c>
      <c r="AF49" s="411"/>
      <c r="AG49" s="127">
        <f>'Lista de precios'!M14</f>
        <v>0</v>
      </c>
      <c r="AH49" s="137">
        <f t="shared" si="16"/>
        <v>0</v>
      </c>
      <c r="AI49" s="392"/>
      <c r="AJ49" s="127">
        <f t="shared" si="17"/>
        <v>0</v>
      </c>
      <c r="AK49" s="412">
        <f t="shared" si="18"/>
        <v>0</v>
      </c>
    </row>
    <row r="50" ht="15.75" customHeight="1">
      <c r="A50" s="390" t="s">
        <v>26</v>
      </c>
      <c r="B50" s="391"/>
      <c r="C50" s="127">
        <f>'Lista de precios'!C15</f>
        <v>2207.4</v>
      </c>
      <c r="D50" s="137">
        <f t="shared" si="2"/>
        <v>0</v>
      </c>
      <c r="E50" s="391"/>
      <c r="F50" s="127">
        <f>'Lista de precios'!C15</f>
        <v>2207.4</v>
      </c>
      <c r="G50" s="128">
        <f t="shared" si="3"/>
        <v>0</v>
      </c>
      <c r="H50" s="391"/>
      <c r="I50" s="127">
        <f>'Lista de precios'!E15</f>
        <v>2423.2</v>
      </c>
      <c r="J50" s="137">
        <f t="shared" si="4"/>
        <v>0</v>
      </c>
      <c r="K50" s="391"/>
      <c r="L50" s="127">
        <f t="shared" si="5"/>
        <v>2423.2</v>
      </c>
      <c r="M50" s="128">
        <f t="shared" si="6"/>
        <v>0</v>
      </c>
      <c r="N50" s="391"/>
      <c r="O50" s="127">
        <f>'Lista de precios'!G15</f>
        <v>0</v>
      </c>
      <c r="P50" s="137">
        <f t="shared" si="7"/>
        <v>0</v>
      </c>
      <c r="Q50" s="391"/>
      <c r="R50" s="127">
        <f t="shared" si="8"/>
        <v>0</v>
      </c>
      <c r="S50" s="137">
        <f t="shared" si="9"/>
        <v>0</v>
      </c>
      <c r="T50" s="413"/>
      <c r="U50" s="127">
        <f>'Lista de precios'!I15</f>
        <v>0</v>
      </c>
      <c r="V50" s="137">
        <f t="shared" si="10"/>
        <v>0</v>
      </c>
      <c r="W50" s="391"/>
      <c r="X50" s="127">
        <f t="shared" si="11"/>
        <v>0</v>
      </c>
      <c r="Y50" s="412">
        <f t="shared" si="12"/>
        <v>0</v>
      </c>
      <c r="Z50" s="413"/>
      <c r="AA50" s="127">
        <f>'Lista de precios'!K15</f>
        <v>0</v>
      </c>
      <c r="AB50" s="137">
        <f t="shared" si="13"/>
        <v>0</v>
      </c>
      <c r="AC50" s="391"/>
      <c r="AD50" s="127">
        <f t="shared" si="14"/>
        <v>0</v>
      </c>
      <c r="AE50" s="412">
        <f t="shared" si="15"/>
        <v>0</v>
      </c>
      <c r="AF50" s="413"/>
      <c r="AG50" s="127">
        <f>'Lista de precios'!M15</f>
        <v>0</v>
      </c>
      <c r="AH50" s="137">
        <f t="shared" si="16"/>
        <v>0</v>
      </c>
      <c r="AI50" s="391"/>
      <c r="AJ50" s="127">
        <f t="shared" si="17"/>
        <v>0</v>
      </c>
      <c r="AK50" s="412">
        <f t="shared" si="18"/>
        <v>0</v>
      </c>
    </row>
    <row r="51" ht="15.75" customHeight="1">
      <c r="A51" s="390" t="s">
        <v>27</v>
      </c>
      <c r="B51" s="391"/>
      <c r="C51" s="127">
        <f>'Lista de precios'!C16</f>
        <v>4733.175</v>
      </c>
      <c r="D51" s="137">
        <f t="shared" si="2"/>
        <v>0</v>
      </c>
      <c r="E51" s="391"/>
      <c r="F51" s="127">
        <f>'Lista de precios'!C16</f>
        <v>4733.175</v>
      </c>
      <c r="G51" s="128">
        <f t="shared" si="3"/>
        <v>0</v>
      </c>
      <c r="H51" s="391"/>
      <c r="I51" s="127">
        <f>'Lista de precios'!E16</f>
        <v>5195.9</v>
      </c>
      <c r="J51" s="137">
        <f t="shared" si="4"/>
        <v>0</v>
      </c>
      <c r="K51" s="391"/>
      <c r="L51" s="127">
        <f t="shared" si="5"/>
        <v>5195.9</v>
      </c>
      <c r="M51" s="128">
        <f t="shared" si="6"/>
        <v>0</v>
      </c>
      <c r="N51" s="391"/>
      <c r="O51" s="127">
        <f>'Lista de precios'!G16</f>
        <v>0</v>
      </c>
      <c r="P51" s="137">
        <f t="shared" si="7"/>
        <v>0</v>
      </c>
      <c r="Q51" s="391"/>
      <c r="R51" s="127">
        <f t="shared" si="8"/>
        <v>0</v>
      </c>
      <c r="S51" s="137">
        <f t="shared" si="9"/>
        <v>0</v>
      </c>
      <c r="T51" s="413"/>
      <c r="U51" s="127">
        <f>'Lista de precios'!I16</f>
        <v>0</v>
      </c>
      <c r="V51" s="137">
        <f t="shared" si="10"/>
        <v>0</v>
      </c>
      <c r="W51" s="391"/>
      <c r="X51" s="127">
        <f t="shared" si="11"/>
        <v>0</v>
      </c>
      <c r="Y51" s="412">
        <f t="shared" si="12"/>
        <v>0</v>
      </c>
      <c r="Z51" s="413"/>
      <c r="AA51" s="127">
        <f>'Lista de precios'!K16</f>
        <v>0</v>
      </c>
      <c r="AB51" s="137">
        <f t="shared" si="13"/>
        <v>0</v>
      </c>
      <c r="AC51" s="391"/>
      <c r="AD51" s="127">
        <f t="shared" si="14"/>
        <v>0</v>
      </c>
      <c r="AE51" s="412">
        <f t="shared" si="15"/>
        <v>0</v>
      </c>
      <c r="AF51" s="413"/>
      <c r="AG51" s="127">
        <f>'Lista de precios'!M16</f>
        <v>0</v>
      </c>
      <c r="AH51" s="137">
        <f t="shared" si="16"/>
        <v>0</v>
      </c>
      <c r="AI51" s="391"/>
      <c r="AJ51" s="127">
        <f t="shared" si="17"/>
        <v>0</v>
      </c>
      <c r="AK51" s="412">
        <f t="shared" si="18"/>
        <v>0</v>
      </c>
    </row>
    <row r="52" ht="15.75" customHeight="1">
      <c r="A52" s="390" t="s">
        <v>28</v>
      </c>
      <c r="B52" s="391"/>
      <c r="C52" s="127">
        <f>'Lista de precios'!C17</f>
        <v>742.875</v>
      </c>
      <c r="D52" s="137">
        <f t="shared" si="2"/>
        <v>0</v>
      </c>
      <c r="E52" s="391"/>
      <c r="F52" s="127">
        <f>'Lista de precios'!C17</f>
        <v>742.875</v>
      </c>
      <c r="G52" s="128">
        <f t="shared" si="3"/>
        <v>0</v>
      </c>
      <c r="H52" s="391"/>
      <c r="I52" s="127">
        <f>'Lista de precios'!E17</f>
        <v>815.5</v>
      </c>
      <c r="J52" s="137">
        <f t="shared" si="4"/>
        <v>0</v>
      </c>
      <c r="K52" s="391"/>
      <c r="L52" s="127">
        <f t="shared" si="5"/>
        <v>815.5</v>
      </c>
      <c r="M52" s="128">
        <f t="shared" si="6"/>
        <v>0</v>
      </c>
      <c r="N52" s="391"/>
      <c r="O52" s="127">
        <f>'Lista de precios'!G17</f>
        <v>0</v>
      </c>
      <c r="P52" s="137">
        <f t="shared" si="7"/>
        <v>0</v>
      </c>
      <c r="Q52" s="391"/>
      <c r="R52" s="127">
        <f t="shared" si="8"/>
        <v>0</v>
      </c>
      <c r="S52" s="137">
        <f t="shared" si="9"/>
        <v>0</v>
      </c>
      <c r="T52" s="413"/>
      <c r="U52" s="127">
        <f>'Lista de precios'!I17</f>
        <v>0</v>
      </c>
      <c r="V52" s="137">
        <f t="shared" si="10"/>
        <v>0</v>
      </c>
      <c r="W52" s="391"/>
      <c r="X52" s="127">
        <f t="shared" si="11"/>
        <v>0</v>
      </c>
      <c r="Y52" s="412">
        <f t="shared" si="12"/>
        <v>0</v>
      </c>
      <c r="Z52" s="413"/>
      <c r="AA52" s="127">
        <f>'Lista de precios'!K17</f>
        <v>0</v>
      </c>
      <c r="AB52" s="137">
        <f t="shared" si="13"/>
        <v>0</v>
      </c>
      <c r="AC52" s="391"/>
      <c r="AD52" s="127">
        <f t="shared" si="14"/>
        <v>0</v>
      </c>
      <c r="AE52" s="412">
        <f t="shared" si="15"/>
        <v>0</v>
      </c>
      <c r="AF52" s="413"/>
      <c r="AG52" s="127">
        <f>'Lista de precios'!M17</f>
        <v>0</v>
      </c>
      <c r="AH52" s="137">
        <f t="shared" si="16"/>
        <v>0</v>
      </c>
      <c r="AI52" s="391"/>
      <c r="AJ52" s="127">
        <f t="shared" si="17"/>
        <v>0</v>
      </c>
      <c r="AK52" s="412">
        <f t="shared" si="18"/>
        <v>0</v>
      </c>
    </row>
    <row r="53" ht="15.75" customHeight="1">
      <c r="A53" s="390" t="s">
        <v>29</v>
      </c>
      <c r="B53" s="391"/>
      <c r="C53" s="127">
        <f>'Lista de precios'!C18</f>
        <v>3289.875</v>
      </c>
      <c r="D53" s="137">
        <f t="shared" si="2"/>
        <v>0</v>
      </c>
      <c r="E53" s="392">
        <v>1.0</v>
      </c>
      <c r="F53" s="127">
        <f>'Lista de precios'!C18</f>
        <v>3289.875</v>
      </c>
      <c r="G53" s="128">
        <f t="shared" si="3"/>
        <v>3289.875</v>
      </c>
      <c r="H53" s="392">
        <v>1.0</v>
      </c>
      <c r="I53" s="127">
        <f>'Lista de precios'!E18</f>
        <v>3611.5</v>
      </c>
      <c r="J53" s="137">
        <f t="shared" si="4"/>
        <v>3611.5</v>
      </c>
      <c r="K53" s="392">
        <v>2.0</v>
      </c>
      <c r="L53" s="127">
        <f t="shared" si="5"/>
        <v>3611.5</v>
      </c>
      <c r="M53" s="128">
        <f t="shared" si="6"/>
        <v>7223</v>
      </c>
      <c r="N53" s="392"/>
      <c r="O53" s="127">
        <f>'Lista de precios'!G18</f>
        <v>0</v>
      </c>
      <c r="P53" s="137">
        <f t="shared" si="7"/>
        <v>0</v>
      </c>
      <c r="Q53" s="392"/>
      <c r="R53" s="127">
        <f t="shared" si="8"/>
        <v>0</v>
      </c>
      <c r="S53" s="137">
        <f t="shared" si="9"/>
        <v>0</v>
      </c>
      <c r="T53" s="411"/>
      <c r="U53" s="127">
        <f>'Lista de precios'!I18</f>
        <v>0</v>
      </c>
      <c r="V53" s="137">
        <f t="shared" si="10"/>
        <v>0</v>
      </c>
      <c r="W53" s="391"/>
      <c r="X53" s="127">
        <f t="shared" si="11"/>
        <v>0</v>
      </c>
      <c r="Y53" s="412">
        <f t="shared" si="12"/>
        <v>0</v>
      </c>
      <c r="Z53" s="413"/>
      <c r="AA53" s="127">
        <f>'Lista de precios'!K18</f>
        <v>0</v>
      </c>
      <c r="AB53" s="137">
        <f t="shared" si="13"/>
        <v>0</v>
      </c>
      <c r="AC53" s="392"/>
      <c r="AD53" s="127">
        <f t="shared" si="14"/>
        <v>0</v>
      </c>
      <c r="AE53" s="412">
        <f t="shared" si="15"/>
        <v>0</v>
      </c>
      <c r="AF53" s="411"/>
      <c r="AG53" s="127">
        <f>'Lista de precios'!M18</f>
        <v>0</v>
      </c>
      <c r="AH53" s="137">
        <f t="shared" si="16"/>
        <v>0</v>
      </c>
      <c r="AI53" s="392"/>
      <c r="AJ53" s="127">
        <f t="shared" si="17"/>
        <v>0</v>
      </c>
      <c r="AK53" s="412">
        <f t="shared" si="18"/>
        <v>0</v>
      </c>
    </row>
    <row r="54" ht="15.75" customHeight="1">
      <c r="A54" s="390" t="s">
        <v>30</v>
      </c>
      <c r="B54" s="391"/>
      <c r="C54" s="127">
        <f>'Lista de precios'!C19</f>
        <v>530.625</v>
      </c>
      <c r="D54" s="137">
        <f t="shared" si="2"/>
        <v>0</v>
      </c>
      <c r="E54" s="391"/>
      <c r="F54" s="127">
        <f>'Lista de precios'!C19</f>
        <v>530.625</v>
      </c>
      <c r="G54" s="128">
        <f t="shared" si="3"/>
        <v>0</v>
      </c>
      <c r="H54" s="392">
        <v>25.0</v>
      </c>
      <c r="I54" s="127">
        <f>'Lista de precios'!E19</f>
        <v>582.5</v>
      </c>
      <c r="J54" s="137">
        <f t="shared" si="4"/>
        <v>14562.5</v>
      </c>
      <c r="K54" s="392"/>
      <c r="L54" s="127">
        <f t="shared" si="5"/>
        <v>582.5</v>
      </c>
      <c r="M54" s="128">
        <f t="shared" si="6"/>
        <v>0</v>
      </c>
      <c r="N54" s="391"/>
      <c r="O54" s="127">
        <f>'Lista de precios'!G19</f>
        <v>0</v>
      </c>
      <c r="P54" s="137">
        <f t="shared" si="7"/>
        <v>0</v>
      </c>
      <c r="Q54" s="391"/>
      <c r="R54" s="127">
        <f t="shared" si="8"/>
        <v>0</v>
      </c>
      <c r="S54" s="137">
        <f t="shared" si="9"/>
        <v>0</v>
      </c>
      <c r="T54" s="413"/>
      <c r="U54" s="127">
        <f>'Lista de precios'!I19</f>
        <v>0</v>
      </c>
      <c r="V54" s="137">
        <f t="shared" si="10"/>
        <v>0</v>
      </c>
      <c r="W54" s="391"/>
      <c r="X54" s="127">
        <f t="shared" si="11"/>
        <v>0</v>
      </c>
      <c r="Y54" s="412">
        <f t="shared" si="12"/>
        <v>0</v>
      </c>
      <c r="Z54" s="413"/>
      <c r="AA54" s="127">
        <f>'Lista de precios'!K19</f>
        <v>0</v>
      </c>
      <c r="AB54" s="137">
        <f t="shared" si="13"/>
        <v>0</v>
      </c>
      <c r="AC54" s="391"/>
      <c r="AD54" s="127">
        <f t="shared" si="14"/>
        <v>0</v>
      </c>
      <c r="AE54" s="412">
        <f t="shared" si="15"/>
        <v>0</v>
      </c>
      <c r="AF54" s="413"/>
      <c r="AG54" s="127">
        <f>'Lista de precios'!M19</f>
        <v>0</v>
      </c>
      <c r="AH54" s="137">
        <f t="shared" si="16"/>
        <v>0</v>
      </c>
      <c r="AI54" s="392"/>
      <c r="AJ54" s="127">
        <f t="shared" si="17"/>
        <v>0</v>
      </c>
      <c r="AK54" s="412">
        <f t="shared" si="18"/>
        <v>0</v>
      </c>
    </row>
    <row r="55" ht="15.75" customHeight="1">
      <c r="A55" s="390" t="s">
        <v>31</v>
      </c>
      <c r="B55" s="391"/>
      <c r="C55" s="127">
        <f>'Lista de precios'!C20</f>
        <v>647.3625</v>
      </c>
      <c r="D55" s="137">
        <f t="shared" si="2"/>
        <v>0</v>
      </c>
      <c r="E55" s="391"/>
      <c r="F55" s="127">
        <f>'Lista de precios'!C20</f>
        <v>647.3625</v>
      </c>
      <c r="G55" s="128">
        <f t="shared" si="3"/>
        <v>0</v>
      </c>
      <c r="H55" s="391"/>
      <c r="I55" s="127">
        <f>'Lista de precios'!E20</f>
        <v>710.65</v>
      </c>
      <c r="J55" s="137">
        <f t="shared" si="4"/>
        <v>0</v>
      </c>
      <c r="K55" s="392">
        <v>1.0</v>
      </c>
      <c r="L55" s="127">
        <f t="shared" si="5"/>
        <v>710.65</v>
      </c>
      <c r="M55" s="128">
        <f t="shared" si="6"/>
        <v>710.65</v>
      </c>
      <c r="N55" s="391"/>
      <c r="O55" s="127">
        <f>'Lista de precios'!G20</f>
        <v>0</v>
      </c>
      <c r="P55" s="137">
        <f t="shared" si="7"/>
        <v>0</v>
      </c>
      <c r="Q55" s="391"/>
      <c r="R55" s="127">
        <f t="shared" si="8"/>
        <v>0</v>
      </c>
      <c r="S55" s="137">
        <f t="shared" si="9"/>
        <v>0</v>
      </c>
      <c r="T55" s="413"/>
      <c r="U55" s="127">
        <f>'Lista de precios'!I20</f>
        <v>0</v>
      </c>
      <c r="V55" s="137">
        <f t="shared" si="10"/>
        <v>0</v>
      </c>
      <c r="W55" s="391"/>
      <c r="X55" s="127">
        <f t="shared" si="11"/>
        <v>0</v>
      </c>
      <c r="Y55" s="412">
        <f t="shared" si="12"/>
        <v>0</v>
      </c>
      <c r="Z55" s="411"/>
      <c r="AA55" s="127">
        <f>'Lista de precios'!K20</f>
        <v>0</v>
      </c>
      <c r="AB55" s="137">
        <f t="shared" si="13"/>
        <v>0</v>
      </c>
      <c r="AC55" s="392"/>
      <c r="AD55" s="127">
        <f t="shared" si="14"/>
        <v>0</v>
      </c>
      <c r="AE55" s="412">
        <f t="shared" si="15"/>
        <v>0</v>
      </c>
      <c r="AF55" s="413"/>
      <c r="AG55" s="127">
        <f>'Lista de precios'!M20</f>
        <v>0</v>
      </c>
      <c r="AH55" s="137">
        <f t="shared" si="16"/>
        <v>0</v>
      </c>
      <c r="AI55" s="391"/>
      <c r="AJ55" s="127">
        <f t="shared" si="17"/>
        <v>0</v>
      </c>
      <c r="AK55" s="412">
        <f t="shared" si="18"/>
        <v>0</v>
      </c>
    </row>
    <row r="56" ht="15.75" customHeight="1">
      <c r="A56" s="390" t="s">
        <v>32</v>
      </c>
      <c r="B56" s="391"/>
      <c r="C56" s="127">
        <f>'Lista de precios'!C21</f>
        <v>4775.625</v>
      </c>
      <c r="D56" s="137">
        <f t="shared" si="2"/>
        <v>0</v>
      </c>
      <c r="E56" s="392"/>
      <c r="F56" s="127">
        <f>'Lista de precios'!C21</f>
        <v>4775.625</v>
      </c>
      <c r="G56" s="128">
        <f t="shared" si="3"/>
        <v>0</v>
      </c>
      <c r="H56" s="392">
        <v>1.0</v>
      </c>
      <c r="I56" s="127">
        <f>'Lista de precios'!E21</f>
        <v>5242.5</v>
      </c>
      <c r="J56" s="137">
        <f t="shared" si="4"/>
        <v>5242.5</v>
      </c>
      <c r="K56" s="392">
        <v>3.0</v>
      </c>
      <c r="L56" s="127">
        <f t="shared" si="5"/>
        <v>5242.5</v>
      </c>
      <c r="M56" s="128">
        <f t="shared" si="6"/>
        <v>15727.5</v>
      </c>
      <c r="N56" s="392"/>
      <c r="O56" s="127">
        <f>'Lista de precios'!G21</f>
        <v>0</v>
      </c>
      <c r="P56" s="137">
        <f t="shared" si="7"/>
        <v>0</v>
      </c>
      <c r="Q56" s="391"/>
      <c r="R56" s="127">
        <f t="shared" si="8"/>
        <v>0</v>
      </c>
      <c r="S56" s="137">
        <f t="shared" si="9"/>
        <v>0</v>
      </c>
      <c r="T56" s="413"/>
      <c r="U56" s="127">
        <f>'Lista de precios'!I21</f>
        <v>0</v>
      </c>
      <c r="V56" s="137">
        <f t="shared" si="10"/>
        <v>0</v>
      </c>
      <c r="W56" s="391"/>
      <c r="X56" s="127">
        <f t="shared" si="11"/>
        <v>0</v>
      </c>
      <c r="Y56" s="412">
        <f t="shared" si="12"/>
        <v>0</v>
      </c>
      <c r="Z56" s="411"/>
      <c r="AA56" s="127">
        <f>'Lista de precios'!K21</f>
        <v>0</v>
      </c>
      <c r="AB56" s="137">
        <f t="shared" si="13"/>
        <v>0</v>
      </c>
      <c r="AC56" s="392"/>
      <c r="AD56" s="127">
        <f t="shared" si="14"/>
        <v>0</v>
      </c>
      <c r="AE56" s="412">
        <f t="shared" si="15"/>
        <v>0</v>
      </c>
      <c r="AF56" s="413"/>
      <c r="AG56" s="127">
        <f>'Lista de precios'!M21</f>
        <v>0</v>
      </c>
      <c r="AH56" s="137">
        <f t="shared" si="16"/>
        <v>0</v>
      </c>
      <c r="AI56" s="391"/>
      <c r="AJ56" s="127">
        <f t="shared" si="17"/>
        <v>0</v>
      </c>
      <c r="AK56" s="412">
        <f t="shared" si="18"/>
        <v>0</v>
      </c>
    </row>
    <row r="57" ht="15.75" customHeight="1">
      <c r="A57" s="390" t="s">
        <v>33</v>
      </c>
      <c r="B57" s="391"/>
      <c r="C57" s="127">
        <f>'Lista de precios'!C22</f>
        <v>4775.625</v>
      </c>
      <c r="D57" s="137">
        <f t="shared" si="2"/>
        <v>0</v>
      </c>
      <c r="E57" s="392">
        <v>1.0</v>
      </c>
      <c r="F57" s="127">
        <f>'Lista de precios'!C22</f>
        <v>4775.625</v>
      </c>
      <c r="G57" s="128">
        <f t="shared" si="3"/>
        <v>4775.625</v>
      </c>
      <c r="H57" s="392">
        <v>1.0</v>
      </c>
      <c r="I57" s="127">
        <f>'Lista de precios'!E22</f>
        <v>5242.5</v>
      </c>
      <c r="J57" s="137">
        <f t="shared" si="4"/>
        <v>5242.5</v>
      </c>
      <c r="K57" s="392">
        <v>1.0</v>
      </c>
      <c r="L57" s="127">
        <f t="shared" si="5"/>
        <v>5242.5</v>
      </c>
      <c r="M57" s="128">
        <f t="shared" si="6"/>
        <v>5242.5</v>
      </c>
      <c r="N57" s="392"/>
      <c r="O57" s="127">
        <f>'Lista de precios'!G22</f>
        <v>0</v>
      </c>
      <c r="P57" s="137">
        <f t="shared" si="7"/>
        <v>0</v>
      </c>
      <c r="Q57" s="392"/>
      <c r="R57" s="127">
        <f t="shared" si="8"/>
        <v>0</v>
      </c>
      <c r="S57" s="137">
        <f t="shared" si="9"/>
        <v>0</v>
      </c>
      <c r="T57" s="411"/>
      <c r="U57" s="127">
        <f>'Lista de precios'!I22</f>
        <v>0</v>
      </c>
      <c r="V57" s="137">
        <f t="shared" si="10"/>
        <v>0</v>
      </c>
      <c r="W57" s="391"/>
      <c r="X57" s="127">
        <f t="shared" si="11"/>
        <v>0</v>
      </c>
      <c r="Y57" s="412">
        <f t="shared" si="12"/>
        <v>0</v>
      </c>
      <c r="Z57" s="413"/>
      <c r="AA57" s="127">
        <f>'Lista de precios'!K22</f>
        <v>0</v>
      </c>
      <c r="AB57" s="137">
        <f t="shared" si="13"/>
        <v>0</v>
      </c>
      <c r="AC57" s="391"/>
      <c r="AD57" s="127">
        <f t="shared" si="14"/>
        <v>0</v>
      </c>
      <c r="AE57" s="412">
        <f t="shared" si="15"/>
        <v>0</v>
      </c>
      <c r="AF57" s="413"/>
      <c r="AG57" s="127">
        <f>'Lista de precios'!M22</f>
        <v>0</v>
      </c>
      <c r="AH57" s="137">
        <f t="shared" si="16"/>
        <v>0</v>
      </c>
      <c r="AI57" s="391"/>
      <c r="AJ57" s="127">
        <f t="shared" si="17"/>
        <v>0</v>
      </c>
      <c r="AK57" s="412">
        <f t="shared" si="18"/>
        <v>0</v>
      </c>
    </row>
    <row r="58" ht="15.75" customHeight="1">
      <c r="A58" s="390" t="s">
        <v>34</v>
      </c>
      <c r="B58" s="391"/>
      <c r="C58" s="127">
        <f>'Lista de precios'!C23</f>
        <v>4775.625</v>
      </c>
      <c r="D58" s="137">
        <f t="shared" si="2"/>
        <v>0</v>
      </c>
      <c r="E58" s="391"/>
      <c r="F58" s="127">
        <f>'Lista de precios'!C23</f>
        <v>4775.625</v>
      </c>
      <c r="G58" s="128">
        <f t="shared" si="3"/>
        <v>0</v>
      </c>
      <c r="H58" s="392">
        <v>1.0</v>
      </c>
      <c r="I58" s="127">
        <f>'Lista de precios'!E23</f>
        <v>5242.5</v>
      </c>
      <c r="J58" s="137">
        <f t="shared" si="4"/>
        <v>5242.5</v>
      </c>
      <c r="K58" s="391"/>
      <c r="L58" s="127">
        <f t="shared" si="5"/>
        <v>5242.5</v>
      </c>
      <c r="M58" s="128">
        <f t="shared" si="6"/>
        <v>0</v>
      </c>
      <c r="N58" s="392"/>
      <c r="O58" s="127">
        <f>'Lista de precios'!G23</f>
        <v>0</v>
      </c>
      <c r="P58" s="137">
        <f t="shared" si="7"/>
        <v>0</v>
      </c>
      <c r="Q58" s="391"/>
      <c r="R58" s="127">
        <f t="shared" si="8"/>
        <v>0</v>
      </c>
      <c r="S58" s="137">
        <f t="shared" si="9"/>
        <v>0</v>
      </c>
      <c r="T58" s="413"/>
      <c r="U58" s="127">
        <f>'Lista de precios'!I23</f>
        <v>0</v>
      </c>
      <c r="V58" s="137">
        <f t="shared" si="10"/>
        <v>0</v>
      </c>
      <c r="W58" s="391"/>
      <c r="X58" s="127">
        <f t="shared" si="11"/>
        <v>0</v>
      </c>
      <c r="Y58" s="412">
        <f t="shared" si="12"/>
        <v>0</v>
      </c>
      <c r="Z58" s="413"/>
      <c r="AA58" s="127">
        <f>'Lista de precios'!K23</f>
        <v>0</v>
      </c>
      <c r="AB58" s="137">
        <f t="shared" si="13"/>
        <v>0</v>
      </c>
      <c r="AC58" s="391"/>
      <c r="AD58" s="127">
        <f t="shared" si="14"/>
        <v>0</v>
      </c>
      <c r="AE58" s="412">
        <f t="shared" si="15"/>
        <v>0</v>
      </c>
      <c r="AF58" s="413"/>
      <c r="AG58" s="127">
        <f>'Lista de precios'!M23</f>
        <v>0</v>
      </c>
      <c r="AH58" s="137">
        <f t="shared" si="16"/>
        <v>0</v>
      </c>
      <c r="AI58" s="391"/>
      <c r="AJ58" s="127">
        <f t="shared" si="17"/>
        <v>0</v>
      </c>
      <c r="AK58" s="412">
        <f t="shared" si="18"/>
        <v>0</v>
      </c>
    </row>
    <row r="59" ht="15.75" customHeight="1">
      <c r="A59" s="390" t="s">
        <v>35</v>
      </c>
      <c r="B59" s="391"/>
      <c r="C59" s="127">
        <f>'Lista de precios'!C24</f>
        <v>4775.625</v>
      </c>
      <c r="D59" s="137">
        <f t="shared" si="2"/>
        <v>0</v>
      </c>
      <c r="E59" s="391"/>
      <c r="F59" s="127">
        <f>'Lista de precios'!C24</f>
        <v>4775.625</v>
      </c>
      <c r="G59" s="128">
        <f t="shared" si="3"/>
        <v>0</v>
      </c>
      <c r="H59" s="391"/>
      <c r="I59" s="127">
        <f>'Lista de precios'!E24</f>
        <v>5242.5</v>
      </c>
      <c r="J59" s="137">
        <f t="shared" si="4"/>
        <v>0</v>
      </c>
      <c r="K59" s="391"/>
      <c r="L59" s="127">
        <f t="shared" si="5"/>
        <v>5242.5</v>
      </c>
      <c r="M59" s="128">
        <f t="shared" si="6"/>
        <v>0</v>
      </c>
      <c r="N59" s="391"/>
      <c r="O59" s="127">
        <f>'Lista de precios'!G24</f>
        <v>0</v>
      </c>
      <c r="P59" s="137">
        <f t="shared" si="7"/>
        <v>0</v>
      </c>
      <c r="Q59" s="391"/>
      <c r="R59" s="127">
        <f t="shared" si="8"/>
        <v>0</v>
      </c>
      <c r="S59" s="137">
        <f t="shared" si="9"/>
        <v>0</v>
      </c>
      <c r="T59" s="413"/>
      <c r="U59" s="127">
        <f>'Lista de precios'!I24</f>
        <v>0</v>
      </c>
      <c r="V59" s="137">
        <f t="shared" si="10"/>
        <v>0</v>
      </c>
      <c r="W59" s="391"/>
      <c r="X59" s="127">
        <f t="shared" si="11"/>
        <v>0</v>
      </c>
      <c r="Y59" s="412">
        <f t="shared" si="12"/>
        <v>0</v>
      </c>
      <c r="Z59" s="413"/>
      <c r="AA59" s="127">
        <f>'Lista de precios'!K24</f>
        <v>0</v>
      </c>
      <c r="AB59" s="137">
        <f t="shared" si="13"/>
        <v>0</v>
      </c>
      <c r="AC59" s="391"/>
      <c r="AD59" s="127">
        <f t="shared" si="14"/>
        <v>0</v>
      </c>
      <c r="AE59" s="412">
        <f t="shared" si="15"/>
        <v>0</v>
      </c>
      <c r="AF59" s="413"/>
      <c r="AG59" s="127">
        <f>'Lista de precios'!M24</f>
        <v>0</v>
      </c>
      <c r="AH59" s="137">
        <f t="shared" si="16"/>
        <v>0</v>
      </c>
      <c r="AI59" s="391"/>
      <c r="AJ59" s="127">
        <f t="shared" si="17"/>
        <v>0</v>
      </c>
      <c r="AK59" s="412">
        <f t="shared" si="18"/>
        <v>0</v>
      </c>
    </row>
    <row r="60" ht="15.75" customHeight="1">
      <c r="A60" s="390" t="s">
        <v>36</v>
      </c>
      <c r="B60" s="391"/>
      <c r="C60" s="127">
        <f>'Lista de precios'!C25</f>
        <v>1379.625</v>
      </c>
      <c r="D60" s="137">
        <f t="shared" si="2"/>
        <v>0</v>
      </c>
      <c r="E60" s="391"/>
      <c r="F60" s="127">
        <f>'Lista de precios'!C25</f>
        <v>1379.625</v>
      </c>
      <c r="G60" s="128">
        <f t="shared" si="3"/>
        <v>0</v>
      </c>
      <c r="H60" s="392">
        <v>1.0</v>
      </c>
      <c r="I60" s="127">
        <f>'Lista de precios'!E25</f>
        <v>1514.5</v>
      </c>
      <c r="J60" s="137">
        <f t="shared" si="4"/>
        <v>1514.5</v>
      </c>
      <c r="K60" s="392">
        <v>2.0</v>
      </c>
      <c r="L60" s="127">
        <f t="shared" si="5"/>
        <v>1514.5</v>
      </c>
      <c r="M60" s="128">
        <f t="shared" si="6"/>
        <v>3029</v>
      </c>
      <c r="N60" s="391"/>
      <c r="O60" s="127">
        <f>'Lista de precios'!G25</f>
        <v>0</v>
      </c>
      <c r="P60" s="137">
        <f t="shared" si="7"/>
        <v>0</v>
      </c>
      <c r="Q60" s="391"/>
      <c r="R60" s="127">
        <f t="shared" si="8"/>
        <v>0</v>
      </c>
      <c r="S60" s="137">
        <f t="shared" si="9"/>
        <v>0</v>
      </c>
      <c r="T60" s="411"/>
      <c r="U60" s="127">
        <f>'Lista de precios'!I25</f>
        <v>0</v>
      </c>
      <c r="V60" s="137">
        <f t="shared" si="10"/>
        <v>0</v>
      </c>
      <c r="W60" s="391"/>
      <c r="X60" s="127">
        <f t="shared" si="11"/>
        <v>0</v>
      </c>
      <c r="Y60" s="412">
        <f t="shared" si="12"/>
        <v>0</v>
      </c>
      <c r="Z60" s="413"/>
      <c r="AA60" s="127">
        <f>'Lista de precios'!K25</f>
        <v>0</v>
      </c>
      <c r="AB60" s="137">
        <f t="shared" si="13"/>
        <v>0</v>
      </c>
      <c r="AC60" s="391"/>
      <c r="AD60" s="127">
        <f t="shared" si="14"/>
        <v>0</v>
      </c>
      <c r="AE60" s="412">
        <f t="shared" si="15"/>
        <v>0</v>
      </c>
      <c r="AF60" s="413"/>
      <c r="AG60" s="127">
        <f>'Lista de precios'!M25</f>
        <v>0</v>
      </c>
      <c r="AH60" s="137">
        <f t="shared" si="16"/>
        <v>0</v>
      </c>
      <c r="AI60" s="391"/>
      <c r="AJ60" s="127">
        <f t="shared" si="17"/>
        <v>0</v>
      </c>
      <c r="AK60" s="412">
        <f t="shared" si="18"/>
        <v>0</v>
      </c>
    </row>
    <row r="61" ht="15.75" customHeight="1">
      <c r="A61" s="390" t="s">
        <v>37</v>
      </c>
      <c r="B61" s="391"/>
      <c r="C61" s="127">
        <f>'Lista de precios'!C26</f>
        <v>2568.225</v>
      </c>
      <c r="D61" s="128">
        <f t="shared" si="2"/>
        <v>0</v>
      </c>
      <c r="E61" s="391"/>
      <c r="F61" s="127">
        <f>'Lista de precios'!C26</f>
        <v>2568.225</v>
      </c>
      <c r="G61" s="128">
        <f t="shared" si="3"/>
        <v>0</v>
      </c>
      <c r="H61" s="391"/>
      <c r="I61" s="127">
        <f>'Lista de precios'!E26</f>
        <v>2819.3</v>
      </c>
      <c r="J61" s="128">
        <f t="shared" si="4"/>
        <v>0</v>
      </c>
      <c r="K61" s="391"/>
      <c r="L61" s="127">
        <f t="shared" si="5"/>
        <v>2819.3</v>
      </c>
      <c r="M61" s="128">
        <f t="shared" si="6"/>
        <v>0</v>
      </c>
      <c r="N61" s="391"/>
      <c r="O61" s="127">
        <f>'Lista de precios'!G26</f>
        <v>0</v>
      </c>
      <c r="P61" s="128">
        <f t="shared" si="7"/>
        <v>0</v>
      </c>
      <c r="Q61" s="391"/>
      <c r="R61" s="127">
        <f t="shared" si="8"/>
        <v>0</v>
      </c>
      <c r="S61" s="137">
        <f t="shared" si="9"/>
        <v>0</v>
      </c>
      <c r="T61" s="413"/>
      <c r="U61" s="127">
        <f>'Lista de precios'!I26</f>
        <v>0</v>
      </c>
      <c r="V61" s="128">
        <f t="shared" si="10"/>
        <v>0</v>
      </c>
      <c r="W61" s="391"/>
      <c r="X61" s="127">
        <f t="shared" si="11"/>
        <v>0</v>
      </c>
      <c r="Y61" s="412">
        <f t="shared" si="12"/>
        <v>0</v>
      </c>
      <c r="Z61" s="413"/>
      <c r="AA61" s="127">
        <f>'Lista de precios'!K26</f>
        <v>0</v>
      </c>
      <c r="AB61" s="128">
        <f t="shared" si="13"/>
        <v>0</v>
      </c>
      <c r="AC61" s="391"/>
      <c r="AD61" s="127">
        <f t="shared" si="14"/>
        <v>0</v>
      </c>
      <c r="AE61" s="412">
        <f t="shared" si="15"/>
        <v>0</v>
      </c>
      <c r="AF61" s="411"/>
      <c r="AG61" s="127">
        <f>'Lista de precios'!M26</f>
        <v>0</v>
      </c>
      <c r="AH61" s="128">
        <f t="shared" si="16"/>
        <v>0</v>
      </c>
      <c r="AI61" s="391"/>
      <c r="AJ61" s="127">
        <f t="shared" si="17"/>
        <v>0</v>
      </c>
      <c r="AK61" s="412">
        <f t="shared" si="18"/>
        <v>0</v>
      </c>
    </row>
    <row r="62" ht="15.75" customHeight="1">
      <c r="A62" s="390" t="s">
        <v>38</v>
      </c>
      <c r="B62" s="391"/>
      <c r="C62" s="127">
        <f>'Lista de precios'!C27</f>
        <v>51258.375</v>
      </c>
      <c r="D62" s="128">
        <f t="shared" si="2"/>
        <v>0</v>
      </c>
      <c r="E62" s="391"/>
      <c r="F62" s="127">
        <f>'Lista de precios'!C27</f>
        <v>51258.375</v>
      </c>
      <c r="G62" s="128">
        <f t="shared" si="3"/>
        <v>0</v>
      </c>
      <c r="H62" s="391"/>
      <c r="I62" s="127">
        <f>'Lista de precios'!E27</f>
        <v>56269.5</v>
      </c>
      <c r="J62" s="128">
        <f t="shared" si="4"/>
        <v>0</v>
      </c>
      <c r="K62" s="391"/>
      <c r="L62" s="127">
        <f t="shared" si="5"/>
        <v>56269.5</v>
      </c>
      <c r="M62" s="128">
        <f t="shared" si="6"/>
        <v>0</v>
      </c>
      <c r="N62" s="391"/>
      <c r="O62" s="127">
        <f>'Lista de precios'!G27</f>
        <v>0</v>
      </c>
      <c r="P62" s="128">
        <f t="shared" si="7"/>
        <v>0</v>
      </c>
      <c r="Q62" s="391"/>
      <c r="R62" s="127">
        <f t="shared" si="8"/>
        <v>0</v>
      </c>
      <c r="S62" s="137">
        <f t="shared" si="9"/>
        <v>0</v>
      </c>
      <c r="T62" s="413"/>
      <c r="U62" s="127">
        <f>'Lista de precios'!I27</f>
        <v>0</v>
      </c>
      <c r="V62" s="128">
        <f t="shared" si="10"/>
        <v>0</v>
      </c>
      <c r="W62" s="391"/>
      <c r="X62" s="127">
        <f t="shared" si="11"/>
        <v>0</v>
      </c>
      <c r="Y62" s="412">
        <f t="shared" si="12"/>
        <v>0</v>
      </c>
      <c r="Z62" s="413"/>
      <c r="AA62" s="127">
        <f>'Lista de precios'!K27</f>
        <v>0</v>
      </c>
      <c r="AB62" s="128">
        <f t="shared" si="13"/>
        <v>0</v>
      </c>
      <c r="AC62" s="391"/>
      <c r="AD62" s="127">
        <f t="shared" si="14"/>
        <v>0</v>
      </c>
      <c r="AE62" s="412">
        <f t="shared" si="15"/>
        <v>0</v>
      </c>
      <c r="AF62" s="411"/>
      <c r="AG62" s="127">
        <f>'Lista de precios'!M27</f>
        <v>0</v>
      </c>
      <c r="AH62" s="128">
        <f t="shared" si="16"/>
        <v>0</v>
      </c>
      <c r="AI62" s="391"/>
      <c r="AJ62" s="127">
        <f t="shared" si="17"/>
        <v>0</v>
      </c>
      <c r="AK62" s="412">
        <f t="shared" si="18"/>
        <v>0</v>
      </c>
    </row>
    <row r="63" ht="15.75" customHeight="1">
      <c r="A63" s="390" t="s">
        <v>39</v>
      </c>
      <c r="B63" s="391"/>
      <c r="C63" s="127">
        <f>'Lista de precios'!C28</f>
        <v>700.425</v>
      </c>
      <c r="D63" s="128">
        <f t="shared" si="2"/>
        <v>0</v>
      </c>
      <c r="E63" s="391"/>
      <c r="F63" s="127">
        <f>'Lista de precios'!C28</f>
        <v>700.425</v>
      </c>
      <c r="G63" s="128">
        <f t="shared" si="3"/>
        <v>0</v>
      </c>
      <c r="H63" s="392">
        <v>1.0</v>
      </c>
      <c r="I63" s="127">
        <f>'Lista de precios'!E28</f>
        <v>768.9</v>
      </c>
      <c r="J63" s="128">
        <f t="shared" si="4"/>
        <v>768.9</v>
      </c>
      <c r="K63" s="392">
        <v>1.0</v>
      </c>
      <c r="L63" s="127">
        <f t="shared" si="5"/>
        <v>768.9</v>
      </c>
      <c r="M63" s="128">
        <f t="shared" si="6"/>
        <v>768.9</v>
      </c>
      <c r="N63" s="392"/>
      <c r="O63" s="127">
        <f>'Lista de precios'!G28</f>
        <v>0</v>
      </c>
      <c r="P63" s="128">
        <f t="shared" si="7"/>
        <v>0</v>
      </c>
      <c r="Q63" s="392"/>
      <c r="R63" s="127">
        <f t="shared" si="8"/>
        <v>0</v>
      </c>
      <c r="S63" s="137">
        <f t="shared" si="9"/>
        <v>0</v>
      </c>
      <c r="T63" s="411"/>
      <c r="U63" s="127">
        <f>'Lista de precios'!I28</f>
        <v>0</v>
      </c>
      <c r="V63" s="128">
        <f t="shared" si="10"/>
        <v>0</v>
      </c>
      <c r="W63" s="391"/>
      <c r="X63" s="127">
        <f t="shared" si="11"/>
        <v>0</v>
      </c>
      <c r="Y63" s="412">
        <f t="shared" si="12"/>
        <v>0</v>
      </c>
      <c r="Z63" s="413"/>
      <c r="AA63" s="127">
        <f>'Lista de precios'!K28</f>
        <v>0</v>
      </c>
      <c r="AB63" s="128">
        <f t="shared" si="13"/>
        <v>0</v>
      </c>
      <c r="AC63" s="392"/>
      <c r="AD63" s="127">
        <f t="shared" si="14"/>
        <v>0</v>
      </c>
      <c r="AE63" s="412">
        <f t="shared" si="15"/>
        <v>0</v>
      </c>
      <c r="AF63" s="411"/>
      <c r="AG63" s="127">
        <f>'Lista de precios'!M28</f>
        <v>0</v>
      </c>
      <c r="AH63" s="128">
        <f t="shared" si="16"/>
        <v>0</v>
      </c>
      <c r="AI63" s="391"/>
      <c r="AJ63" s="127">
        <f t="shared" si="17"/>
        <v>0</v>
      </c>
      <c r="AK63" s="412">
        <f t="shared" si="18"/>
        <v>0</v>
      </c>
    </row>
    <row r="64" ht="15.75" customHeight="1">
      <c r="A64" s="390" t="s">
        <v>40</v>
      </c>
      <c r="B64" s="391"/>
      <c r="C64" s="127">
        <f>'Lista de precios'!C29</f>
        <v>26000.625</v>
      </c>
      <c r="D64" s="128">
        <f t="shared" si="2"/>
        <v>0</v>
      </c>
      <c r="E64" s="391"/>
      <c r="F64" s="127">
        <f>'Lista de precios'!C29</f>
        <v>26000.625</v>
      </c>
      <c r="G64" s="128">
        <f t="shared" si="3"/>
        <v>0</v>
      </c>
      <c r="H64" s="391"/>
      <c r="I64" s="127">
        <f>'Lista de precios'!E29</f>
        <v>17475</v>
      </c>
      <c r="J64" s="128">
        <f t="shared" si="4"/>
        <v>0</v>
      </c>
      <c r="K64" s="391"/>
      <c r="L64" s="127">
        <f t="shared" si="5"/>
        <v>17475</v>
      </c>
      <c r="M64" s="128">
        <f t="shared" si="6"/>
        <v>0</v>
      </c>
      <c r="N64" s="392"/>
      <c r="O64" s="127">
        <f>'Lista de precios'!G29</f>
        <v>0</v>
      </c>
      <c r="P64" s="128">
        <f t="shared" si="7"/>
        <v>0</v>
      </c>
      <c r="Q64" s="391"/>
      <c r="R64" s="127">
        <f t="shared" si="8"/>
        <v>0</v>
      </c>
      <c r="S64" s="137">
        <f t="shared" si="9"/>
        <v>0</v>
      </c>
      <c r="T64" s="411"/>
      <c r="U64" s="127">
        <f>'Lista de precios'!I29</f>
        <v>0</v>
      </c>
      <c r="V64" s="128">
        <f t="shared" si="10"/>
        <v>0</v>
      </c>
      <c r="W64" s="391"/>
      <c r="X64" s="127">
        <f t="shared" si="11"/>
        <v>0</v>
      </c>
      <c r="Y64" s="412">
        <f t="shared" si="12"/>
        <v>0</v>
      </c>
      <c r="Z64" s="413"/>
      <c r="AA64" s="127">
        <f>'Lista de precios'!K29</f>
        <v>0</v>
      </c>
      <c r="AB64" s="128">
        <f t="shared" si="13"/>
        <v>0</v>
      </c>
      <c r="AC64" s="391"/>
      <c r="AD64" s="127">
        <f t="shared" si="14"/>
        <v>0</v>
      </c>
      <c r="AE64" s="412">
        <f t="shared" si="15"/>
        <v>0</v>
      </c>
      <c r="AF64" s="413"/>
      <c r="AG64" s="127">
        <f>'Lista de precios'!M29</f>
        <v>0</v>
      </c>
      <c r="AH64" s="128">
        <f t="shared" si="16"/>
        <v>0</v>
      </c>
      <c r="AI64" s="391"/>
      <c r="AJ64" s="127">
        <f t="shared" si="17"/>
        <v>0</v>
      </c>
      <c r="AK64" s="412">
        <f t="shared" si="18"/>
        <v>0</v>
      </c>
    </row>
    <row r="65" ht="15.75" customHeight="1">
      <c r="A65" s="414" t="s">
        <v>41</v>
      </c>
      <c r="B65" s="391"/>
      <c r="C65" s="127">
        <f>'Lista de precios'!C30</f>
        <v>711.0375</v>
      </c>
      <c r="D65" s="128">
        <f t="shared" si="2"/>
        <v>0</v>
      </c>
      <c r="E65" s="391"/>
      <c r="F65" s="127">
        <f>'Lista de precios'!C30</f>
        <v>711.0375</v>
      </c>
      <c r="G65" s="128">
        <f t="shared" si="3"/>
        <v>0</v>
      </c>
      <c r="H65" s="391"/>
      <c r="I65" s="127">
        <f>'Lista de precios'!E30</f>
        <v>780.55</v>
      </c>
      <c r="J65" s="128">
        <f t="shared" si="4"/>
        <v>0</v>
      </c>
      <c r="K65" s="391"/>
      <c r="L65" s="127">
        <f t="shared" si="5"/>
        <v>780.55</v>
      </c>
      <c r="M65" s="128">
        <f t="shared" si="6"/>
        <v>0</v>
      </c>
      <c r="N65" s="391"/>
      <c r="O65" s="127"/>
      <c r="P65" s="128"/>
      <c r="Q65" s="391"/>
      <c r="R65" s="127"/>
      <c r="S65" s="137"/>
      <c r="T65" s="413"/>
      <c r="U65" s="127">
        <f>'Lista de precios'!I30</f>
        <v>0</v>
      </c>
      <c r="V65" s="128">
        <f t="shared" si="10"/>
        <v>0</v>
      </c>
      <c r="W65" s="391"/>
      <c r="X65" s="127">
        <f t="shared" si="11"/>
        <v>0</v>
      </c>
      <c r="Y65" s="412">
        <f t="shared" si="12"/>
        <v>0</v>
      </c>
      <c r="Z65" s="413"/>
      <c r="AA65" s="127">
        <f>'Lista de precios'!K30</f>
        <v>0</v>
      </c>
      <c r="AB65" s="128">
        <f t="shared" si="13"/>
        <v>0</v>
      </c>
      <c r="AC65" s="391"/>
      <c r="AD65" s="127">
        <f t="shared" si="14"/>
        <v>0</v>
      </c>
      <c r="AE65" s="412">
        <f t="shared" si="15"/>
        <v>0</v>
      </c>
      <c r="AF65" s="413"/>
      <c r="AG65" s="127">
        <f>'Lista de precios'!M30</f>
        <v>0</v>
      </c>
      <c r="AH65" s="128">
        <f t="shared" si="16"/>
        <v>0</v>
      </c>
      <c r="AI65" s="391"/>
      <c r="AJ65" s="127">
        <f t="shared" si="17"/>
        <v>0</v>
      </c>
      <c r="AK65" s="412">
        <f t="shared" si="18"/>
        <v>0</v>
      </c>
    </row>
    <row r="66" ht="15.75" customHeight="1">
      <c r="A66" s="415" t="s">
        <v>42</v>
      </c>
      <c r="B66" s="393"/>
      <c r="C66" s="127">
        <f>'Lista de precios'!C31</f>
        <v>849</v>
      </c>
      <c r="D66" s="128">
        <f t="shared" si="2"/>
        <v>0</v>
      </c>
      <c r="E66" s="393"/>
      <c r="F66" s="127">
        <f>'Lista de precios'!C31</f>
        <v>849</v>
      </c>
      <c r="G66" s="128">
        <f t="shared" si="3"/>
        <v>0</v>
      </c>
      <c r="H66" s="393"/>
      <c r="I66" s="127">
        <f>'Lista de precios'!E31</f>
        <v>932</v>
      </c>
      <c r="J66" s="128">
        <f t="shared" si="4"/>
        <v>0</v>
      </c>
      <c r="K66" s="393"/>
      <c r="L66" s="127">
        <f t="shared" si="5"/>
        <v>932</v>
      </c>
      <c r="M66" s="128">
        <f t="shared" si="6"/>
        <v>0</v>
      </c>
      <c r="N66" s="393"/>
      <c r="O66" s="143"/>
      <c r="P66" s="144"/>
      <c r="Q66" s="393"/>
      <c r="R66" s="143"/>
      <c r="S66" s="416"/>
      <c r="T66" s="417"/>
      <c r="U66" s="143"/>
      <c r="V66" s="144"/>
      <c r="W66" s="393"/>
      <c r="X66" s="143"/>
      <c r="Y66" s="418"/>
      <c r="Z66" s="417"/>
      <c r="AA66" s="143"/>
      <c r="AB66" s="144"/>
      <c r="AC66" s="393"/>
      <c r="AD66" s="143"/>
      <c r="AE66" s="418"/>
      <c r="AF66" s="417"/>
      <c r="AG66" s="143"/>
      <c r="AH66" s="144"/>
      <c r="AI66" s="393"/>
      <c r="AJ66" s="143"/>
      <c r="AK66" s="418"/>
    </row>
    <row r="67" ht="15.75" customHeight="1">
      <c r="A67" s="419" t="s">
        <v>43</v>
      </c>
      <c r="B67" s="393"/>
      <c r="C67" s="127">
        <f>'Lista de precios'!C32</f>
        <v>530.625</v>
      </c>
      <c r="D67" s="128">
        <f t="shared" si="2"/>
        <v>0</v>
      </c>
      <c r="E67" s="393"/>
      <c r="F67" s="127">
        <f>'Lista de precios'!C32</f>
        <v>530.625</v>
      </c>
      <c r="G67" s="128">
        <f t="shared" si="3"/>
        <v>0</v>
      </c>
      <c r="H67" s="393"/>
      <c r="I67" s="127">
        <f>'Lista de precios'!E32</f>
        <v>582.5</v>
      </c>
      <c r="J67" s="128">
        <f t="shared" si="4"/>
        <v>0</v>
      </c>
      <c r="K67" s="393"/>
      <c r="L67" s="127">
        <f t="shared" si="5"/>
        <v>582.5</v>
      </c>
      <c r="M67" s="128">
        <f t="shared" si="6"/>
        <v>0</v>
      </c>
      <c r="N67" s="393"/>
      <c r="O67" s="143"/>
      <c r="P67" s="144"/>
      <c r="Q67" s="393"/>
      <c r="R67" s="143"/>
      <c r="S67" s="416"/>
      <c r="T67" s="417"/>
      <c r="U67" s="143"/>
      <c r="V67" s="144"/>
      <c r="W67" s="393"/>
      <c r="X67" s="143"/>
      <c r="Y67" s="418"/>
      <c r="Z67" s="417"/>
      <c r="AA67" s="143"/>
      <c r="AB67" s="144"/>
      <c r="AC67" s="393"/>
      <c r="AD67" s="143"/>
      <c r="AE67" s="418"/>
      <c r="AF67" s="417"/>
      <c r="AG67" s="143"/>
      <c r="AH67" s="144"/>
      <c r="AI67" s="393"/>
      <c r="AJ67" s="143"/>
      <c r="AK67" s="418"/>
    </row>
    <row r="68" ht="15.75" customHeight="1">
      <c r="A68" s="415" t="s">
        <v>44</v>
      </c>
      <c r="B68" s="393"/>
      <c r="C68" s="127">
        <f>'Lista de precios'!C33</f>
        <v>1061.25</v>
      </c>
      <c r="D68" s="128">
        <f t="shared" si="2"/>
        <v>0</v>
      </c>
      <c r="E68" s="393"/>
      <c r="F68" s="127">
        <f>'Lista de precios'!C33</f>
        <v>1061.25</v>
      </c>
      <c r="G68" s="128">
        <f t="shared" si="3"/>
        <v>0</v>
      </c>
      <c r="H68" s="393"/>
      <c r="I68" s="127">
        <f>'Lista de precios'!E33</f>
        <v>1165</v>
      </c>
      <c r="J68" s="128">
        <f t="shared" si="4"/>
        <v>0</v>
      </c>
      <c r="K68" s="393"/>
      <c r="L68" s="127">
        <f t="shared" si="5"/>
        <v>1165</v>
      </c>
      <c r="M68" s="128">
        <f t="shared" si="6"/>
        <v>0</v>
      </c>
      <c r="N68" s="393"/>
      <c r="O68" s="143"/>
      <c r="P68" s="144"/>
      <c r="Q68" s="393"/>
      <c r="R68" s="143"/>
      <c r="S68" s="416"/>
      <c r="T68" s="417"/>
      <c r="U68" s="143"/>
      <c r="V68" s="144"/>
      <c r="W68" s="393"/>
      <c r="X68" s="143"/>
      <c r="Y68" s="418"/>
      <c r="Z68" s="417"/>
      <c r="AA68" s="143"/>
      <c r="AB68" s="144"/>
      <c r="AC68" s="393"/>
      <c r="AD68" s="143"/>
      <c r="AE68" s="418"/>
      <c r="AF68" s="417"/>
      <c r="AG68" s="143"/>
      <c r="AH68" s="144"/>
      <c r="AI68" s="393"/>
      <c r="AJ68" s="143"/>
      <c r="AK68" s="418"/>
    </row>
    <row r="69" ht="15.75" customHeight="1">
      <c r="A69" s="420" t="s">
        <v>179</v>
      </c>
      <c r="B69" s="393"/>
      <c r="C69" s="127">
        <f>'Lista de precios'!C34</f>
        <v>3576.4125</v>
      </c>
      <c r="D69" s="128">
        <f t="shared" si="2"/>
        <v>0</v>
      </c>
      <c r="E69" s="393"/>
      <c r="F69" s="127">
        <f>'Lista de precios'!C34</f>
        <v>3576.4125</v>
      </c>
      <c r="G69" s="128">
        <f t="shared" si="3"/>
        <v>0</v>
      </c>
      <c r="H69" s="393"/>
      <c r="I69" s="127">
        <f>'Lista de precios'!E34</f>
        <v>3926.05</v>
      </c>
      <c r="J69" s="128">
        <f t="shared" si="4"/>
        <v>0</v>
      </c>
      <c r="K69" s="393"/>
      <c r="L69" s="127">
        <f t="shared" si="5"/>
        <v>3926.05</v>
      </c>
      <c r="M69" s="128">
        <f t="shared" si="6"/>
        <v>0</v>
      </c>
      <c r="N69" s="393"/>
      <c r="O69" s="143"/>
      <c r="P69" s="144"/>
      <c r="Q69" s="393"/>
      <c r="R69" s="143"/>
      <c r="S69" s="416"/>
      <c r="T69" s="417"/>
      <c r="U69" s="143"/>
      <c r="V69" s="144"/>
      <c r="W69" s="393"/>
      <c r="X69" s="143"/>
      <c r="Y69" s="418"/>
      <c r="Z69" s="417"/>
      <c r="AA69" s="143"/>
      <c r="AB69" s="144"/>
      <c r="AC69" s="393"/>
      <c r="AD69" s="143"/>
      <c r="AE69" s="418"/>
      <c r="AF69" s="417"/>
      <c r="AG69" s="143"/>
      <c r="AH69" s="144"/>
      <c r="AI69" s="393"/>
      <c r="AJ69" s="143"/>
      <c r="AK69" s="418"/>
    </row>
    <row r="70" ht="15.75" customHeight="1">
      <c r="A70" s="396" t="s">
        <v>127</v>
      </c>
      <c r="B70" s="393"/>
      <c r="C70" s="397"/>
      <c r="D70" s="319">
        <f>SUM(D42:D69)</f>
        <v>0</v>
      </c>
      <c r="E70" s="398"/>
      <c r="F70" s="399"/>
      <c r="G70" s="320">
        <f>SUM(G42:G69)</f>
        <v>8065.5</v>
      </c>
      <c r="H70" s="393"/>
      <c r="I70" s="397"/>
      <c r="J70" s="319">
        <f>SUM(J42:J69)</f>
        <v>62513.9</v>
      </c>
      <c r="K70" s="398"/>
      <c r="L70" s="399"/>
      <c r="M70" s="320">
        <f>SUM(M42:M69)</f>
        <v>40099.3</v>
      </c>
      <c r="N70" s="393"/>
      <c r="O70" s="397"/>
      <c r="P70" s="319">
        <f>SUM(P42:P65)</f>
        <v>0</v>
      </c>
      <c r="Q70" s="398"/>
      <c r="R70" s="399"/>
      <c r="S70" s="421">
        <f>SUM(S42:S65)</f>
        <v>0</v>
      </c>
      <c r="T70" s="417"/>
      <c r="U70" s="397"/>
      <c r="V70" s="319">
        <f>SUM(V42:V65)</f>
        <v>0</v>
      </c>
      <c r="W70" s="398"/>
      <c r="X70" s="399"/>
      <c r="Y70" s="422">
        <f>SUM(Y42:Y65)</f>
        <v>0</v>
      </c>
      <c r="Z70" s="417"/>
      <c r="AA70" s="397"/>
      <c r="AB70" s="319">
        <f>SUM(AB42:AB65)</f>
        <v>0</v>
      </c>
      <c r="AC70" s="398"/>
      <c r="AD70" s="399"/>
      <c r="AE70" s="422">
        <f>SUM(AE42:AE65)</f>
        <v>0</v>
      </c>
      <c r="AF70" s="417"/>
      <c r="AG70" s="397"/>
      <c r="AH70" s="319">
        <f>SUM(AH42:AH65)</f>
        <v>0</v>
      </c>
      <c r="AI70" s="398"/>
      <c r="AJ70" s="399"/>
      <c r="AK70" s="422">
        <f>SUM(AK42:AK65)</f>
        <v>0</v>
      </c>
    </row>
    <row r="71" ht="15.75" customHeight="1">
      <c r="A71" s="400" t="s">
        <v>128</v>
      </c>
      <c r="B71" s="325">
        <f>D70+G70</f>
        <v>8065.5</v>
      </c>
      <c r="C71" s="183"/>
      <c r="D71" s="183"/>
      <c r="E71" s="183"/>
      <c r="F71" s="183"/>
      <c r="G71" s="15"/>
      <c r="H71" s="325">
        <f>J70+M70</f>
        <v>102613.2</v>
      </c>
      <c r="I71" s="183"/>
      <c r="J71" s="183"/>
      <c r="K71" s="183"/>
      <c r="L71" s="183"/>
      <c r="M71" s="15"/>
      <c r="N71" s="325">
        <f>P70+S70</f>
        <v>0</v>
      </c>
      <c r="O71" s="183"/>
      <c r="P71" s="183"/>
      <c r="Q71" s="183"/>
      <c r="R71" s="183"/>
      <c r="S71" s="15"/>
      <c r="T71" s="423">
        <f>V70+Y70</f>
        <v>0</v>
      </c>
      <c r="U71" s="424"/>
      <c r="V71" s="424"/>
      <c r="W71" s="424"/>
      <c r="X71" s="424"/>
      <c r="Y71" s="425"/>
      <c r="Z71" s="423">
        <f>AB70+AE70</f>
        <v>0</v>
      </c>
      <c r="AA71" s="424"/>
      <c r="AB71" s="424"/>
      <c r="AC71" s="424"/>
      <c r="AD71" s="424"/>
      <c r="AE71" s="425"/>
      <c r="AF71" s="423">
        <f>AH70+AK70</f>
        <v>0</v>
      </c>
      <c r="AG71" s="424"/>
      <c r="AH71" s="424"/>
      <c r="AI71" s="424"/>
      <c r="AJ71" s="424"/>
      <c r="AK71" s="425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18.0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18.0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18.0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</sheetData>
  <mergeCells count="53"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39:Y39"/>
    <mergeCell ref="Z39:AB39"/>
    <mergeCell ref="AC39:AE39"/>
    <mergeCell ref="AF39:AH39"/>
    <mergeCell ref="AI39:AK39"/>
    <mergeCell ref="B39:D39"/>
    <mergeCell ref="E39:G39"/>
    <mergeCell ref="H39:J39"/>
    <mergeCell ref="K39:M39"/>
    <mergeCell ref="N39:P39"/>
    <mergeCell ref="Q39:S39"/>
    <mergeCell ref="T39:V39"/>
    <mergeCell ref="B71:G71"/>
    <mergeCell ref="H71:M71"/>
    <mergeCell ref="N71:S71"/>
    <mergeCell ref="T71:Y71"/>
    <mergeCell ref="Z71:AE71"/>
    <mergeCell ref="AF71:AK71"/>
  </mergeCells>
  <conditionalFormatting sqref="A1:AK1018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8.0"/>
    <col customWidth="1" min="2" max="2" width="12.43"/>
    <col customWidth="1" min="3" max="3" width="13.29"/>
    <col customWidth="1" min="4" max="4" width="13.71"/>
    <col customWidth="1" min="5" max="6" width="11.57"/>
    <col customWidth="1" min="7" max="7" width="13.71"/>
    <col customWidth="1" min="8" max="37" width="10.71"/>
  </cols>
  <sheetData>
    <row r="1">
      <c r="A1" s="94" t="s">
        <v>59</v>
      </c>
      <c r="B1" s="95"/>
      <c r="C1" s="95"/>
    </row>
    <row r="2">
      <c r="A2" s="96"/>
    </row>
    <row r="4">
      <c r="A4" s="426" t="s">
        <v>144</v>
      </c>
      <c r="B4" s="427" t="s">
        <v>10</v>
      </c>
      <c r="C4" s="183"/>
      <c r="D4" s="15"/>
      <c r="E4" s="428" t="s">
        <v>11</v>
      </c>
      <c r="F4" s="183"/>
      <c r="G4" s="15"/>
      <c r="H4" s="428" t="s">
        <v>12</v>
      </c>
      <c r="I4" s="183"/>
      <c r="J4" s="15"/>
      <c r="K4" s="428" t="s">
        <v>13</v>
      </c>
      <c r="L4" s="183"/>
      <c r="M4" s="15"/>
      <c r="N4" s="428" t="s">
        <v>14</v>
      </c>
      <c r="O4" s="183"/>
      <c r="P4" s="15"/>
      <c r="Q4" s="428" t="s">
        <v>15</v>
      </c>
      <c r="R4" s="183"/>
      <c r="S4" s="15"/>
    </row>
    <row r="5">
      <c r="A5" s="429"/>
      <c r="B5" s="257" t="s">
        <v>145</v>
      </c>
      <c r="C5" s="257" t="s">
        <v>146</v>
      </c>
      <c r="D5" s="257" t="s">
        <v>147</v>
      </c>
      <c r="E5" s="257" t="s">
        <v>145</v>
      </c>
      <c r="F5" s="257" t="s">
        <v>146</v>
      </c>
      <c r="G5" s="257" t="s">
        <v>147</v>
      </c>
      <c r="H5" s="257" t="s">
        <v>145</v>
      </c>
      <c r="I5" s="257" t="s">
        <v>146</v>
      </c>
      <c r="J5" s="257" t="s">
        <v>147</v>
      </c>
      <c r="K5" s="257" t="s">
        <v>145</v>
      </c>
      <c r="L5" s="257" t="s">
        <v>146</v>
      </c>
      <c r="M5" s="257" t="s">
        <v>147</v>
      </c>
      <c r="N5" s="257" t="s">
        <v>145</v>
      </c>
      <c r="O5" s="257" t="s">
        <v>146</v>
      </c>
      <c r="P5" s="257" t="s">
        <v>147</v>
      </c>
      <c r="Q5" s="257" t="s">
        <v>145</v>
      </c>
      <c r="R5" s="257" t="s">
        <v>146</v>
      </c>
      <c r="S5" s="257" t="s">
        <v>147</v>
      </c>
    </row>
    <row r="6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</row>
    <row r="7">
      <c r="A7" s="430" t="s">
        <v>148</v>
      </c>
      <c r="B7" s="269"/>
      <c r="C7" s="265"/>
      <c r="D7" s="271">
        <v>-4932.567019399579</v>
      </c>
      <c r="E7" s="269"/>
      <c r="F7" s="265"/>
      <c r="G7" s="271">
        <f>D15</f>
        <v>-5069.914527</v>
      </c>
      <c r="H7" s="269"/>
      <c r="I7" s="265"/>
      <c r="J7" s="431">
        <v>0.0</v>
      </c>
      <c r="K7" s="269"/>
      <c r="L7" s="265"/>
      <c r="M7" s="271" t="str">
        <f>J15</f>
        <v>#DIV/0!</v>
      </c>
      <c r="N7" s="269"/>
      <c r="O7" s="265"/>
      <c r="P7" s="271" t="str">
        <f>M15</f>
        <v>#DIV/0!</v>
      </c>
      <c r="Q7" s="269"/>
      <c r="R7" s="265"/>
      <c r="S7" s="271" t="str">
        <f>P15</f>
        <v>#DIV/0!</v>
      </c>
    </row>
    <row r="8">
      <c r="A8" s="432" t="s">
        <v>145</v>
      </c>
      <c r="B8" s="284">
        <f>C33</f>
        <v>0</v>
      </c>
      <c r="C8" s="271"/>
      <c r="D8" s="284"/>
      <c r="E8" s="284">
        <f>E33</f>
        <v>0</v>
      </c>
      <c r="F8" s="271"/>
      <c r="G8" s="284"/>
      <c r="H8" s="284">
        <f>G33</f>
        <v>0</v>
      </c>
      <c r="I8" s="271"/>
      <c r="J8" s="284"/>
      <c r="K8" s="284">
        <f>I33</f>
        <v>0</v>
      </c>
      <c r="L8" s="271"/>
      <c r="M8" s="284"/>
      <c r="N8" s="284">
        <f>K33</f>
        <v>0</v>
      </c>
      <c r="O8" s="271"/>
      <c r="P8" s="284"/>
      <c r="Q8" s="284">
        <f>M33</f>
        <v>0</v>
      </c>
      <c r="R8" s="271"/>
      <c r="S8" s="284"/>
    </row>
    <row r="9">
      <c r="A9" s="336" t="s">
        <v>182</v>
      </c>
      <c r="B9" s="433"/>
      <c r="C9" s="274"/>
      <c r="D9" s="433">
        <f>(D7+B8)/1032.5</f>
        <v>-4.777304619</v>
      </c>
      <c r="E9" s="433"/>
      <c r="F9" s="274"/>
      <c r="G9" s="433">
        <f>(G7+E8)/'Lista de precios'!C4</f>
        <v>-4.777304619</v>
      </c>
      <c r="H9" s="433"/>
      <c r="I9" s="274"/>
      <c r="J9" s="433">
        <f>(J7+H8)/'Lista de precios'!E4</f>
        <v>0</v>
      </c>
      <c r="K9" s="433"/>
      <c r="L9" s="274"/>
      <c r="M9" s="433" t="str">
        <f>(M7+K8)/'Lista de precios'!G4</f>
        <v>#DIV/0!</v>
      </c>
      <c r="N9" s="433"/>
      <c r="O9" s="274"/>
      <c r="P9" s="433" t="str">
        <f>(P7+N8)/'Lista de precios'!I4</f>
        <v>#DIV/0!</v>
      </c>
      <c r="Q9" s="433"/>
      <c r="R9" s="274"/>
      <c r="S9" s="433" t="str">
        <f>(S7+Q8)/'Lista de precios'!K4</f>
        <v>#DIV/0!</v>
      </c>
      <c r="T9" s="276"/>
      <c r="U9" s="276"/>
      <c r="V9" s="276"/>
      <c r="W9" s="276"/>
      <c r="X9" s="276"/>
      <c r="Y9" s="276"/>
      <c r="Z9" s="276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</row>
    <row r="10">
      <c r="A10" s="270" t="s">
        <v>151</v>
      </c>
      <c r="B10" s="434"/>
      <c r="C10" s="278"/>
      <c r="D10" s="434">
        <f>D9*'Lista de precios'!C4</f>
        <v>-5069.914527</v>
      </c>
      <c r="E10" s="434"/>
      <c r="F10" s="278"/>
      <c r="G10" s="434">
        <f>G9*'Lista de precios'!E4</f>
        <v>-5565.559881</v>
      </c>
      <c r="H10" s="434"/>
      <c r="I10" s="278"/>
      <c r="J10" s="434">
        <f>J9*'Lista de precios'!G4</f>
        <v>0</v>
      </c>
      <c r="K10" s="434"/>
      <c r="L10" s="278"/>
      <c r="M10" s="434" t="str">
        <f>M9*'Lista de precios'!I4</f>
        <v>#DIV/0!</v>
      </c>
      <c r="N10" s="434"/>
      <c r="O10" s="278"/>
      <c r="P10" s="434" t="str">
        <f>P9*'Lista de precios'!K4</f>
        <v>#DIV/0!</v>
      </c>
      <c r="Q10" s="434"/>
      <c r="R10" s="278"/>
      <c r="S10" s="434" t="str">
        <f>S9*'Lista de precios'!M4</f>
        <v>#DIV/0!</v>
      </c>
    </row>
    <row r="11">
      <c r="A11" s="430" t="s">
        <v>152</v>
      </c>
      <c r="B11" s="284"/>
      <c r="C11" s="281">
        <f>B72</f>
        <v>0</v>
      </c>
      <c r="D11" s="284"/>
      <c r="E11" s="284"/>
      <c r="F11" s="281">
        <f>H72</f>
        <v>0</v>
      </c>
      <c r="G11" s="284"/>
      <c r="H11" s="284"/>
      <c r="I11" s="281">
        <f>N72</f>
        <v>0</v>
      </c>
      <c r="J11" s="284"/>
      <c r="K11" s="284"/>
      <c r="L11" s="281">
        <f>T72</f>
        <v>0</v>
      </c>
      <c r="M11" s="284"/>
      <c r="N11" s="284"/>
      <c r="O11" s="281">
        <f>Z72</f>
        <v>0</v>
      </c>
      <c r="P11" s="284"/>
      <c r="Q11" s="284"/>
      <c r="R11" s="281">
        <f>AF72</f>
        <v>0</v>
      </c>
      <c r="S11" s="284"/>
    </row>
    <row r="12">
      <c r="A12" s="282" t="s">
        <v>153</v>
      </c>
      <c r="B12" s="284"/>
      <c r="C12" s="281">
        <f>CULTIVO!D52</f>
        <v>0</v>
      </c>
      <c r="D12" s="284"/>
      <c r="E12" s="284"/>
      <c r="F12" s="281">
        <f>CULTIVO!G52</f>
        <v>0</v>
      </c>
      <c r="G12" s="284"/>
      <c r="H12" s="284"/>
      <c r="I12" s="281" t="str">
        <f>CULTIVO!J52</f>
        <v>#DIV/0!</v>
      </c>
      <c r="J12" s="284"/>
      <c r="K12" s="284"/>
      <c r="L12" s="281" t="str">
        <f>CULTIVO!M52</f>
        <v>#DIV/0!</v>
      </c>
      <c r="M12" s="284"/>
      <c r="N12" s="284"/>
      <c r="O12" s="281">
        <f>CULTIVO!P52</f>
        <v>0</v>
      </c>
      <c r="P12" s="284"/>
      <c r="Q12" s="284"/>
      <c r="R12" s="281" t="str">
        <f>CULTIVO!S52</f>
        <v>#DIV/0!</v>
      </c>
      <c r="S12" s="284"/>
    </row>
    <row r="13">
      <c r="A13" s="283" t="s">
        <v>154</v>
      </c>
      <c r="B13" s="284"/>
      <c r="C13" s="284">
        <f>CULTIVO!D77</f>
        <v>0</v>
      </c>
      <c r="D13" s="435"/>
      <c r="E13" s="284"/>
      <c r="F13" s="284">
        <f>CULTIVO!G77</f>
        <v>0</v>
      </c>
      <c r="G13" s="435"/>
      <c r="H13" s="284"/>
      <c r="I13" s="284">
        <f>CULTIVO!J88</f>
        <v>0</v>
      </c>
      <c r="J13" s="435"/>
      <c r="K13" s="284"/>
      <c r="L13" s="284">
        <f>CULTIVO!M88</f>
        <v>0</v>
      </c>
      <c r="M13" s="435"/>
      <c r="N13" s="284"/>
      <c r="O13" s="284">
        <f>CULTIVO!P88</f>
        <v>0</v>
      </c>
      <c r="P13" s="435"/>
      <c r="Q13" s="284"/>
      <c r="R13" s="284">
        <f>CULTIVO!S88</f>
        <v>0</v>
      </c>
      <c r="S13" s="435"/>
    </row>
    <row r="14">
      <c r="A14" s="286" t="s">
        <v>155</v>
      </c>
      <c r="B14" s="284"/>
      <c r="C14" s="265"/>
      <c r="D14" s="435"/>
      <c r="E14" s="284"/>
      <c r="F14" s="265"/>
      <c r="G14" s="435"/>
      <c r="H14" s="284"/>
      <c r="I14" s="265"/>
      <c r="J14" s="435"/>
      <c r="K14" s="284"/>
      <c r="L14" s="265"/>
      <c r="M14" s="435"/>
      <c r="N14" s="284"/>
      <c r="O14" s="287"/>
      <c r="P14" s="435"/>
      <c r="Q14" s="284"/>
      <c r="R14" s="287"/>
      <c r="S14" s="435"/>
    </row>
    <row r="15">
      <c r="A15" s="430" t="s">
        <v>156</v>
      </c>
      <c r="B15" s="284"/>
      <c r="C15" s="265"/>
      <c r="D15" s="435">
        <f>D10-C11-C12-C13</f>
        <v>-5069.914527</v>
      </c>
      <c r="E15" s="284"/>
      <c r="F15" s="265"/>
      <c r="G15" s="435">
        <f>G10-F11-F12-F13</f>
        <v>-5565.559881</v>
      </c>
      <c r="H15" s="284"/>
      <c r="I15" s="265"/>
      <c r="J15" s="435" t="str">
        <f>J10-I11-I12-I13</f>
        <v>#DIV/0!</v>
      </c>
      <c r="K15" s="284"/>
      <c r="L15" s="265"/>
      <c r="M15" s="435" t="str">
        <f>M10-L11-L12-L13</f>
        <v>#DIV/0!</v>
      </c>
      <c r="N15" s="284"/>
      <c r="O15" s="265"/>
      <c r="P15" s="435" t="str">
        <f>P10-O11-O12-O13-O14</f>
        <v>#DIV/0!</v>
      </c>
      <c r="Q15" s="284"/>
      <c r="R15" s="265"/>
      <c r="S15" s="435" t="str">
        <f>S10-R11-R12-R13</f>
        <v>#DIV/0!</v>
      </c>
    </row>
    <row r="16">
      <c r="A16" s="430" t="s">
        <v>157</v>
      </c>
      <c r="B16" s="148"/>
      <c r="C16" s="148"/>
      <c r="D16" s="148">
        <f>D15/'Lista de precios'!C4</f>
        <v>-4.777304619</v>
      </c>
      <c r="E16" s="148"/>
      <c r="F16" s="148"/>
      <c r="G16" s="148">
        <f>G15/'Lista de precios'!E4</f>
        <v>-4.777304619</v>
      </c>
      <c r="H16" s="148"/>
      <c r="I16" s="148"/>
      <c r="J16" s="148" t="str">
        <f>J15/'Lista de precios'!G4</f>
        <v>#DIV/0!</v>
      </c>
      <c r="K16" s="148"/>
      <c r="L16" s="148"/>
      <c r="M16" s="148" t="str">
        <f>M15/'Lista de precios'!I4</f>
        <v>#DIV/0!</v>
      </c>
      <c r="N16" s="148"/>
      <c r="O16" s="148"/>
      <c r="P16" s="148" t="str">
        <f>P15/'Lista de precios'!K4</f>
        <v>#DIV/0!</v>
      </c>
      <c r="Q16" s="148"/>
      <c r="R16" s="148"/>
      <c r="S16" s="148" t="str">
        <f>S15/'Lista de precios'!M4</f>
        <v>#DIV/0!</v>
      </c>
    </row>
    <row r="19" ht="26.25" customHeight="1">
      <c r="A19" s="291" t="s">
        <v>158</v>
      </c>
      <c r="B19" s="292"/>
      <c r="C19" s="293"/>
      <c r="D19" s="98"/>
      <c r="E19" s="98"/>
      <c r="F19" s="98"/>
    </row>
    <row r="20" ht="27.75" customHeight="1">
      <c r="A20" s="294" t="s">
        <v>159</v>
      </c>
      <c r="B20" s="294" t="s">
        <v>160</v>
      </c>
      <c r="C20" s="295" t="s">
        <v>161</v>
      </c>
      <c r="D20" s="296" t="s">
        <v>162</v>
      </c>
      <c r="E20" s="296" t="s">
        <v>163</v>
      </c>
      <c r="F20" s="296" t="s">
        <v>164</v>
      </c>
      <c r="G20" s="296" t="s">
        <v>165</v>
      </c>
      <c r="H20" s="296" t="s">
        <v>166</v>
      </c>
      <c r="I20" s="296" t="s">
        <v>167</v>
      </c>
      <c r="J20" s="296" t="s">
        <v>168</v>
      </c>
      <c r="K20" s="296" t="s">
        <v>169</v>
      </c>
      <c r="L20" s="296" t="s">
        <v>170</v>
      </c>
      <c r="M20" s="296" t="s">
        <v>171</v>
      </c>
      <c r="N20" s="296" t="s">
        <v>172</v>
      </c>
    </row>
    <row r="21">
      <c r="A21" s="151"/>
      <c r="B21" s="151"/>
      <c r="D21" s="148"/>
      <c r="E21" s="148"/>
      <c r="F21" s="148"/>
      <c r="G21" s="148"/>
      <c r="H21" s="151"/>
      <c r="I21" s="148"/>
      <c r="J21" s="148"/>
      <c r="K21" s="148"/>
      <c r="L21" s="148"/>
      <c r="M21" s="148"/>
      <c r="N21" s="148"/>
    </row>
    <row r="22">
      <c r="A22" s="151"/>
      <c r="B22" s="151"/>
      <c r="C22" s="148"/>
      <c r="D22" s="148"/>
      <c r="E22" s="148"/>
      <c r="F22" s="148"/>
      <c r="G22" s="148"/>
      <c r="H22" s="148"/>
      <c r="I22" s="148"/>
      <c r="J22" s="148"/>
      <c r="K22" s="148"/>
      <c r="L22" s="151"/>
      <c r="M22" s="148"/>
      <c r="N22" s="148"/>
    </row>
    <row r="23">
      <c r="A23" s="151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51"/>
      <c r="N23" s="148"/>
    </row>
    <row r="24">
      <c r="A24" s="148"/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</row>
    <row r="25">
      <c r="A25" s="148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</row>
    <row r="26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</row>
    <row r="27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</row>
    <row r="28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</row>
    <row r="29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</row>
    <row r="30">
      <c r="A30" s="148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</row>
    <row r="31">
      <c r="A31" s="148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</row>
    <row r="32">
      <c r="A32" s="298" t="s">
        <v>177</v>
      </c>
      <c r="B32" s="15"/>
      <c r="C32" s="299">
        <f t="shared" ref="C32:N32" si="1">SUM(C21:C31)</f>
        <v>0</v>
      </c>
      <c r="D32" s="299">
        <f t="shared" si="1"/>
        <v>0</v>
      </c>
      <c r="E32" s="299">
        <f t="shared" si="1"/>
        <v>0</v>
      </c>
      <c r="F32" s="299">
        <f t="shared" si="1"/>
        <v>0</v>
      </c>
      <c r="G32" s="299">
        <f t="shared" si="1"/>
        <v>0</v>
      </c>
      <c r="H32" s="299">
        <f t="shared" si="1"/>
        <v>0</v>
      </c>
      <c r="I32" s="299">
        <f t="shared" si="1"/>
        <v>0</v>
      </c>
      <c r="J32" s="299">
        <f t="shared" si="1"/>
        <v>0</v>
      </c>
      <c r="K32" s="299">
        <f t="shared" si="1"/>
        <v>0</v>
      </c>
      <c r="L32" s="299">
        <f t="shared" si="1"/>
        <v>0</v>
      </c>
      <c r="M32" s="299">
        <f t="shared" si="1"/>
        <v>0</v>
      </c>
      <c r="N32" s="299">
        <f t="shared" si="1"/>
        <v>0</v>
      </c>
    </row>
    <row r="33">
      <c r="A33" s="300" t="s">
        <v>178</v>
      </c>
      <c r="B33" s="15"/>
      <c r="C33" s="300">
        <f>C32+D32</f>
        <v>0</v>
      </c>
      <c r="D33" s="15"/>
      <c r="E33" s="300">
        <f>E32+F32</f>
        <v>0</v>
      </c>
      <c r="F33" s="15"/>
      <c r="G33" s="300">
        <f>G32+H32</f>
        <v>0</v>
      </c>
      <c r="H33" s="15"/>
      <c r="I33" s="300">
        <f>I32+J32</f>
        <v>0</v>
      </c>
      <c r="J33" s="15"/>
      <c r="K33" s="300">
        <f>K32+L32</f>
        <v>0</v>
      </c>
      <c r="L33" s="15"/>
      <c r="M33" s="300">
        <f>M32+N32</f>
        <v>0</v>
      </c>
      <c r="N33" s="15"/>
    </row>
    <row r="36" ht="15.75" customHeight="1"/>
    <row r="37" ht="15.75" customHeight="1"/>
    <row r="38" ht="15.75" customHeight="1"/>
    <row r="39" ht="15.75" customHeight="1">
      <c r="A39" s="97" t="s">
        <v>97</v>
      </c>
      <c r="D39" s="98"/>
    </row>
    <row r="40" ht="15.75" customHeight="1">
      <c r="A40" s="99"/>
      <c r="B40" s="301" t="s">
        <v>161</v>
      </c>
      <c r="C40" s="101"/>
      <c r="D40" s="102"/>
      <c r="E40" s="301" t="s">
        <v>162</v>
      </c>
      <c r="F40" s="101"/>
      <c r="G40" s="102"/>
      <c r="H40" s="301" t="s">
        <v>100</v>
      </c>
      <c r="I40" s="101"/>
      <c r="J40" s="102"/>
      <c r="K40" s="301" t="s">
        <v>101</v>
      </c>
      <c r="L40" s="101"/>
      <c r="M40" s="102"/>
      <c r="N40" s="301" t="s">
        <v>102</v>
      </c>
      <c r="O40" s="101"/>
      <c r="P40" s="102"/>
      <c r="Q40" s="301" t="s">
        <v>103</v>
      </c>
      <c r="R40" s="101"/>
      <c r="S40" s="102"/>
      <c r="T40" s="301" t="s">
        <v>104</v>
      </c>
      <c r="U40" s="101"/>
      <c r="V40" s="102"/>
      <c r="W40" s="301" t="s">
        <v>105</v>
      </c>
      <c r="X40" s="101"/>
      <c r="Y40" s="102"/>
      <c r="Z40" s="301" t="s">
        <v>106</v>
      </c>
      <c r="AA40" s="101"/>
      <c r="AB40" s="102"/>
      <c r="AC40" s="301" t="s">
        <v>107</v>
      </c>
      <c r="AD40" s="101"/>
      <c r="AE40" s="102"/>
      <c r="AF40" s="302" t="s">
        <v>108</v>
      </c>
      <c r="AG40" s="101"/>
      <c r="AH40" s="102"/>
      <c r="AI40" s="302" t="s">
        <v>109</v>
      </c>
      <c r="AJ40" s="101"/>
      <c r="AK40" s="102"/>
    </row>
    <row r="41" ht="15.75" customHeight="1">
      <c r="A41" s="109" t="s">
        <v>110</v>
      </c>
      <c r="B41" s="110" t="s">
        <v>111</v>
      </c>
      <c r="C41" s="111" t="s">
        <v>112</v>
      </c>
      <c r="D41" s="112" t="s">
        <v>113</v>
      </c>
      <c r="E41" s="110" t="s">
        <v>111</v>
      </c>
      <c r="F41" s="111" t="s">
        <v>112</v>
      </c>
      <c r="G41" s="112" t="s">
        <v>113</v>
      </c>
      <c r="H41" s="110" t="s">
        <v>111</v>
      </c>
      <c r="I41" s="111" t="s">
        <v>112</v>
      </c>
      <c r="J41" s="112" t="s">
        <v>113</v>
      </c>
      <c r="K41" s="110" t="s">
        <v>111</v>
      </c>
      <c r="L41" s="111" t="s">
        <v>112</v>
      </c>
      <c r="M41" s="112" t="s">
        <v>113</v>
      </c>
      <c r="N41" s="110" t="s">
        <v>111</v>
      </c>
      <c r="O41" s="111" t="s">
        <v>112</v>
      </c>
      <c r="P41" s="112" t="s">
        <v>113</v>
      </c>
      <c r="Q41" s="110" t="s">
        <v>111</v>
      </c>
      <c r="R41" s="111" t="s">
        <v>112</v>
      </c>
      <c r="S41" s="112" t="s">
        <v>113</v>
      </c>
      <c r="T41" s="110" t="s">
        <v>111</v>
      </c>
      <c r="U41" s="111" t="s">
        <v>112</v>
      </c>
      <c r="V41" s="112" t="s">
        <v>113</v>
      </c>
      <c r="W41" s="110" t="s">
        <v>111</v>
      </c>
      <c r="X41" s="111" t="s">
        <v>112</v>
      </c>
      <c r="Y41" s="112" t="s">
        <v>113</v>
      </c>
      <c r="Z41" s="110" t="s">
        <v>111</v>
      </c>
      <c r="AA41" s="111" t="s">
        <v>112</v>
      </c>
      <c r="AB41" s="112" t="s">
        <v>113</v>
      </c>
      <c r="AC41" s="110" t="s">
        <v>111</v>
      </c>
      <c r="AD41" s="111" t="s">
        <v>112</v>
      </c>
      <c r="AE41" s="112" t="s">
        <v>113</v>
      </c>
      <c r="AF41" s="303" t="s">
        <v>111</v>
      </c>
      <c r="AG41" s="304" t="s">
        <v>112</v>
      </c>
      <c r="AH41" s="305" t="s">
        <v>113</v>
      </c>
      <c r="AI41" s="303" t="s">
        <v>111</v>
      </c>
      <c r="AJ41" s="304" t="s">
        <v>112</v>
      </c>
      <c r="AK41" s="305" t="s">
        <v>113</v>
      </c>
    </row>
    <row r="42" ht="15.75" customHeight="1">
      <c r="A42" s="109"/>
      <c r="B42" s="116"/>
      <c r="C42" s="117"/>
      <c r="D42" s="118"/>
      <c r="E42" s="119"/>
      <c r="F42" s="120"/>
      <c r="G42" s="121"/>
      <c r="H42" s="116"/>
      <c r="I42" s="117"/>
      <c r="J42" s="118"/>
      <c r="K42" s="119"/>
      <c r="L42" s="120"/>
      <c r="M42" s="121"/>
      <c r="N42" s="116"/>
      <c r="O42" s="117"/>
      <c r="P42" s="118"/>
      <c r="Q42" s="119"/>
      <c r="R42" s="120"/>
      <c r="S42" s="121"/>
      <c r="T42" s="116"/>
      <c r="U42" s="117"/>
      <c r="V42" s="118"/>
      <c r="W42" s="119"/>
      <c r="X42" s="120"/>
      <c r="Y42" s="121"/>
      <c r="Z42" s="116"/>
      <c r="AA42" s="117"/>
      <c r="AB42" s="118"/>
      <c r="AC42" s="119"/>
      <c r="AD42" s="120"/>
      <c r="AE42" s="121"/>
      <c r="AF42" s="306"/>
      <c r="AG42" s="123"/>
      <c r="AH42" s="122"/>
      <c r="AI42" s="306"/>
      <c r="AJ42" s="123"/>
      <c r="AK42" s="122"/>
    </row>
    <row r="43" ht="15.75" customHeight="1">
      <c r="A43" s="125" t="s">
        <v>18</v>
      </c>
      <c r="B43" s="126"/>
      <c r="C43" s="127">
        <f>'Lista de precios'!C7</f>
        <v>1114.3125</v>
      </c>
      <c r="D43" s="128">
        <f t="shared" ref="D43:D70" si="2">B43*C43</f>
        <v>0</v>
      </c>
      <c r="E43" s="126"/>
      <c r="F43" s="127">
        <f t="shared" ref="F43:F70" si="3">C43</f>
        <v>1114.3125</v>
      </c>
      <c r="G43" s="128">
        <f t="shared" ref="G43:G70" si="4">F43*E43</f>
        <v>0</v>
      </c>
      <c r="H43" s="126"/>
      <c r="I43" s="127">
        <f>'Lista de precios'!E7</f>
        <v>1223.25</v>
      </c>
      <c r="J43" s="128">
        <f t="shared" ref="J43:J70" si="5">I43*H43</f>
        <v>0</v>
      </c>
      <c r="K43" s="126"/>
      <c r="L43" s="127">
        <f t="shared" ref="L43:L70" si="6">I43</f>
        <v>1223.25</v>
      </c>
      <c r="M43" s="128">
        <f t="shared" ref="M43:M70" si="7">L43*K43</f>
        <v>0</v>
      </c>
      <c r="N43" s="126"/>
      <c r="O43" s="127">
        <f>'Lista de precios'!G7</f>
        <v>0</v>
      </c>
      <c r="P43" s="128">
        <f t="shared" ref="P43:P66" si="8">O43*N43</f>
        <v>0</v>
      </c>
      <c r="Q43" s="126"/>
      <c r="R43" s="127">
        <f t="shared" ref="R43:R66" si="9">O43</f>
        <v>0</v>
      </c>
      <c r="S43" s="128">
        <f t="shared" ref="S43:S66" si="10">R43*Q43</f>
        <v>0</v>
      </c>
      <c r="T43" s="126"/>
      <c r="U43" s="127">
        <f>'Lista de precios'!I7</f>
        <v>0</v>
      </c>
      <c r="V43" s="128">
        <f t="shared" ref="V43:V66" si="11">U43*T43</f>
        <v>0</v>
      </c>
      <c r="W43" s="126"/>
      <c r="X43" s="127">
        <f t="shared" ref="X43:X66" si="12">U43</f>
        <v>0</v>
      </c>
      <c r="Y43" s="128">
        <f t="shared" ref="Y43:Y66" si="13">X43*W43</f>
        <v>0</v>
      </c>
      <c r="Z43" s="126"/>
      <c r="AA43" s="127">
        <f>'Lista de precios'!K7</f>
        <v>0</v>
      </c>
      <c r="AB43" s="128">
        <f t="shared" ref="AB43:AB66" si="14">AA43*Z43</f>
        <v>0</v>
      </c>
      <c r="AC43" s="126"/>
      <c r="AD43" s="127">
        <f t="shared" ref="AD43:AD66" si="15">AA43</f>
        <v>0</v>
      </c>
      <c r="AE43" s="128">
        <f t="shared" ref="AE43:AE66" si="16">AD43*AC43</f>
        <v>0</v>
      </c>
      <c r="AF43" s="307"/>
      <c r="AG43" s="308">
        <f>'Lista de precios'!M7</f>
        <v>0</v>
      </c>
      <c r="AH43" s="309">
        <f t="shared" ref="AH43:AH66" si="17">AG43*AF43</f>
        <v>0</v>
      </c>
      <c r="AI43" s="307"/>
      <c r="AJ43" s="308">
        <f t="shared" ref="AJ43:AJ66" si="18">AG43</f>
        <v>0</v>
      </c>
      <c r="AK43" s="309">
        <f t="shared" ref="AK43:AK66" si="19">AJ43*AI43</f>
        <v>0</v>
      </c>
    </row>
    <row r="44" ht="15.75" customHeight="1">
      <c r="A44" s="125" t="s">
        <v>19</v>
      </c>
      <c r="B44" s="126"/>
      <c r="C44" s="127">
        <f>'Lista de precios'!C8</f>
        <v>1231.05</v>
      </c>
      <c r="D44" s="128">
        <f t="shared" si="2"/>
        <v>0</v>
      </c>
      <c r="E44" s="126"/>
      <c r="F44" s="127">
        <f t="shared" si="3"/>
        <v>1231.05</v>
      </c>
      <c r="G44" s="128">
        <f t="shared" si="4"/>
        <v>0</v>
      </c>
      <c r="H44" s="126"/>
      <c r="I44" s="127">
        <f>'Lista de precios'!E8</f>
        <v>1351.4</v>
      </c>
      <c r="J44" s="128">
        <f t="shared" si="5"/>
        <v>0</v>
      </c>
      <c r="K44" s="126"/>
      <c r="L44" s="127">
        <f t="shared" si="6"/>
        <v>1351.4</v>
      </c>
      <c r="M44" s="128">
        <f t="shared" si="7"/>
        <v>0</v>
      </c>
      <c r="N44" s="126"/>
      <c r="O44" s="127">
        <f>'Lista de precios'!G8</f>
        <v>0</v>
      </c>
      <c r="P44" s="128">
        <f t="shared" si="8"/>
        <v>0</v>
      </c>
      <c r="Q44" s="126"/>
      <c r="R44" s="127">
        <f t="shared" si="9"/>
        <v>0</v>
      </c>
      <c r="S44" s="128">
        <f t="shared" si="10"/>
        <v>0</v>
      </c>
      <c r="T44" s="126"/>
      <c r="U44" s="127">
        <f>'Lista de precios'!I8</f>
        <v>0</v>
      </c>
      <c r="V44" s="128">
        <f t="shared" si="11"/>
        <v>0</v>
      </c>
      <c r="W44" s="126"/>
      <c r="X44" s="127">
        <f t="shared" si="12"/>
        <v>0</v>
      </c>
      <c r="Y44" s="128">
        <f t="shared" si="13"/>
        <v>0</v>
      </c>
      <c r="Z44" s="126"/>
      <c r="AA44" s="127">
        <f>'Lista de precios'!K8</f>
        <v>0</v>
      </c>
      <c r="AB44" s="128">
        <f t="shared" si="14"/>
        <v>0</v>
      </c>
      <c r="AC44" s="126"/>
      <c r="AD44" s="127">
        <f t="shared" si="15"/>
        <v>0</v>
      </c>
      <c r="AE44" s="128">
        <f t="shared" si="16"/>
        <v>0</v>
      </c>
      <c r="AF44" s="307"/>
      <c r="AG44" s="308">
        <f>'Lista de precios'!M8</f>
        <v>0</v>
      </c>
      <c r="AH44" s="309">
        <f t="shared" si="17"/>
        <v>0</v>
      </c>
      <c r="AI44" s="307"/>
      <c r="AJ44" s="308">
        <f t="shared" si="18"/>
        <v>0</v>
      </c>
      <c r="AK44" s="309">
        <f t="shared" si="19"/>
        <v>0</v>
      </c>
    </row>
    <row r="45" ht="15.75" customHeight="1">
      <c r="A45" s="125" t="s">
        <v>20</v>
      </c>
      <c r="B45" s="126"/>
      <c r="C45" s="127">
        <f>'Lista de precios'!C9</f>
        <v>1273.5</v>
      </c>
      <c r="D45" s="128">
        <f t="shared" si="2"/>
        <v>0</v>
      </c>
      <c r="E45" s="126"/>
      <c r="F45" s="127">
        <f t="shared" si="3"/>
        <v>1273.5</v>
      </c>
      <c r="G45" s="128">
        <f t="shared" si="4"/>
        <v>0</v>
      </c>
      <c r="H45" s="126"/>
      <c r="I45" s="127">
        <f>'Lista de precios'!E9</f>
        <v>1398</v>
      </c>
      <c r="J45" s="128">
        <f t="shared" si="5"/>
        <v>0</v>
      </c>
      <c r="K45" s="126"/>
      <c r="L45" s="127">
        <f t="shared" si="6"/>
        <v>1398</v>
      </c>
      <c r="M45" s="128">
        <f t="shared" si="7"/>
        <v>0</v>
      </c>
      <c r="N45" s="126"/>
      <c r="O45" s="127">
        <f>'Lista de precios'!G9</f>
        <v>0</v>
      </c>
      <c r="P45" s="128">
        <f t="shared" si="8"/>
        <v>0</v>
      </c>
      <c r="Q45" s="126"/>
      <c r="R45" s="127">
        <f t="shared" si="9"/>
        <v>0</v>
      </c>
      <c r="S45" s="128">
        <f t="shared" si="10"/>
        <v>0</v>
      </c>
      <c r="T45" s="126"/>
      <c r="U45" s="127">
        <f>'Lista de precios'!I9</f>
        <v>0</v>
      </c>
      <c r="V45" s="128">
        <f t="shared" si="11"/>
        <v>0</v>
      </c>
      <c r="W45" s="126"/>
      <c r="X45" s="127">
        <f t="shared" si="12"/>
        <v>0</v>
      </c>
      <c r="Y45" s="128">
        <f t="shared" si="13"/>
        <v>0</v>
      </c>
      <c r="Z45" s="126"/>
      <c r="AA45" s="127">
        <f>'Lista de precios'!K9</f>
        <v>0</v>
      </c>
      <c r="AB45" s="128">
        <f t="shared" si="14"/>
        <v>0</v>
      </c>
      <c r="AC45" s="126"/>
      <c r="AD45" s="127">
        <f t="shared" si="15"/>
        <v>0</v>
      </c>
      <c r="AE45" s="128">
        <f t="shared" si="16"/>
        <v>0</v>
      </c>
      <c r="AF45" s="307"/>
      <c r="AG45" s="308">
        <f>'Lista de precios'!M9</f>
        <v>0</v>
      </c>
      <c r="AH45" s="309">
        <f t="shared" si="17"/>
        <v>0</v>
      </c>
      <c r="AI45" s="307"/>
      <c r="AJ45" s="308">
        <f t="shared" si="18"/>
        <v>0</v>
      </c>
      <c r="AK45" s="309">
        <f t="shared" si="19"/>
        <v>0</v>
      </c>
    </row>
    <row r="46" ht="15.75" customHeight="1">
      <c r="A46" s="125" t="s">
        <v>21</v>
      </c>
      <c r="B46" s="126"/>
      <c r="C46" s="127">
        <f>'Lista de precios'!C10</f>
        <v>4775.625</v>
      </c>
      <c r="D46" s="128">
        <f t="shared" si="2"/>
        <v>0</v>
      </c>
      <c r="E46" s="126"/>
      <c r="F46" s="127">
        <f t="shared" si="3"/>
        <v>4775.625</v>
      </c>
      <c r="G46" s="128">
        <f t="shared" si="4"/>
        <v>0</v>
      </c>
      <c r="H46" s="126"/>
      <c r="I46" s="127">
        <f>'Lista de precios'!E10</f>
        <v>5242.5</v>
      </c>
      <c r="J46" s="128">
        <f t="shared" si="5"/>
        <v>0</v>
      </c>
      <c r="K46" s="126"/>
      <c r="L46" s="127">
        <f t="shared" si="6"/>
        <v>5242.5</v>
      </c>
      <c r="M46" s="128">
        <f t="shared" si="7"/>
        <v>0</v>
      </c>
      <c r="N46" s="126"/>
      <c r="O46" s="127">
        <f>'Lista de precios'!G10</f>
        <v>0</v>
      </c>
      <c r="P46" s="128">
        <f t="shared" si="8"/>
        <v>0</v>
      </c>
      <c r="Q46" s="126"/>
      <c r="R46" s="127">
        <f t="shared" si="9"/>
        <v>0</v>
      </c>
      <c r="S46" s="128">
        <f t="shared" si="10"/>
        <v>0</v>
      </c>
      <c r="T46" s="126"/>
      <c r="U46" s="127">
        <f>'Lista de precios'!I10</f>
        <v>0</v>
      </c>
      <c r="V46" s="128">
        <f t="shared" si="11"/>
        <v>0</v>
      </c>
      <c r="W46" s="126"/>
      <c r="X46" s="127">
        <f t="shared" si="12"/>
        <v>0</v>
      </c>
      <c r="Y46" s="128">
        <f t="shared" si="13"/>
        <v>0</v>
      </c>
      <c r="Z46" s="126"/>
      <c r="AA46" s="127">
        <f>'Lista de precios'!K10</f>
        <v>0</v>
      </c>
      <c r="AB46" s="128">
        <f t="shared" si="14"/>
        <v>0</v>
      </c>
      <c r="AC46" s="126"/>
      <c r="AD46" s="127">
        <f t="shared" si="15"/>
        <v>0</v>
      </c>
      <c r="AE46" s="128">
        <f t="shared" si="16"/>
        <v>0</v>
      </c>
      <c r="AF46" s="307"/>
      <c r="AG46" s="308">
        <f>'Lista de precios'!M10</f>
        <v>0</v>
      </c>
      <c r="AH46" s="309">
        <f t="shared" si="17"/>
        <v>0</v>
      </c>
      <c r="AI46" s="307"/>
      <c r="AJ46" s="308">
        <f t="shared" si="18"/>
        <v>0</v>
      </c>
      <c r="AK46" s="309">
        <f t="shared" si="19"/>
        <v>0</v>
      </c>
    </row>
    <row r="47" ht="15.75" customHeight="1">
      <c r="A47" s="125" t="s">
        <v>22</v>
      </c>
      <c r="B47" s="126"/>
      <c r="C47" s="127">
        <f>'Lista de precios'!C11</f>
        <v>4775.625</v>
      </c>
      <c r="D47" s="137">
        <f t="shared" si="2"/>
        <v>0</v>
      </c>
      <c r="E47" s="139"/>
      <c r="F47" s="127">
        <f t="shared" si="3"/>
        <v>4775.625</v>
      </c>
      <c r="G47" s="128">
        <f t="shared" si="4"/>
        <v>0</v>
      </c>
      <c r="H47" s="126"/>
      <c r="I47" s="127">
        <f>'Lista de precios'!E11</f>
        <v>5242.5</v>
      </c>
      <c r="J47" s="128">
        <f t="shared" si="5"/>
        <v>0</v>
      </c>
      <c r="K47" s="139"/>
      <c r="L47" s="127">
        <f t="shared" si="6"/>
        <v>5242.5</v>
      </c>
      <c r="M47" s="128">
        <f t="shared" si="7"/>
        <v>0</v>
      </c>
      <c r="N47" s="126"/>
      <c r="O47" s="127">
        <f>'Lista de precios'!G11</f>
        <v>0</v>
      </c>
      <c r="P47" s="128">
        <f t="shared" si="8"/>
        <v>0</v>
      </c>
      <c r="Q47" s="139"/>
      <c r="R47" s="127">
        <f t="shared" si="9"/>
        <v>0</v>
      </c>
      <c r="S47" s="128">
        <f t="shared" si="10"/>
        <v>0</v>
      </c>
      <c r="T47" s="126"/>
      <c r="U47" s="127">
        <f>'Lista de precios'!I11</f>
        <v>0</v>
      </c>
      <c r="V47" s="128">
        <f t="shared" si="11"/>
        <v>0</v>
      </c>
      <c r="W47" s="139"/>
      <c r="X47" s="127">
        <f t="shared" si="12"/>
        <v>0</v>
      </c>
      <c r="Y47" s="128">
        <f t="shared" si="13"/>
        <v>0</v>
      </c>
      <c r="Z47" s="126"/>
      <c r="AA47" s="127">
        <f>'Lista de precios'!K11</f>
        <v>0</v>
      </c>
      <c r="AB47" s="128">
        <f t="shared" si="14"/>
        <v>0</v>
      </c>
      <c r="AC47" s="139"/>
      <c r="AD47" s="127">
        <f t="shared" si="15"/>
        <v>0</v>
      </c>
      <c r="AE47" s="128">
        <f t="shared" si="16"/>
        <v>0</v>
      </c>
      <c r="AF47" s="307"/>
      <c r="AG47" s="308">
        <f>'Lista de precios'!M11</f>
        <v>0</v>
      </c>
      <c r="AH47" s="309">
        <f t="shared" si="17"/>
        <v>0</v>
      </c>
      <c r="AI47" s="172"/>
      <c r="AJ47" s="308">
        <f t="shared" si="18"/>
        <v>0</v>
      </c>
      <c r="AK47" s="309">
        <f t="shared" si="19"/>
        <v>0</v>
      </c>
    </row>
    <row r="48" ht="15.75" customHeight="1">
      <c r="A48" s="125" t="s">
        <v>23</v>
      </c>
      <c r="B48" s="126"/>
      <c r="C48" s="127">
        <f>'Lista de precios'!C12</f>
        <v>4987.875</v>
      </c>
      <c r="D48" s="137">
        <f t="shared" si="2"/>
        <v>0</v>
      </c>
      <c r="E48" s="139"/>
      <c r="F48" s="127">
        <f t="shared" si="3"/>
        <v>4987.875</v>
      </c>
      <c r="G48" s="128">
        <f t="shared" si="4"/>
        <v>0</v>
      </c>
      <c r="H48" s="126"/>
      <c r="I48" s="127">
        <f>'Lista de precios'!E12</f>
        <v>5475.5</v>
      </c>
      <c r="J48" s="128">
        <f t="shared" si="5"/>
        <v>0</v>
      </c>
      <c r="K48" s="139"/>
      <c r="L48" s="127">
        <f t="shared" si="6"/>
        <v>5475.5</v>
      </c>
      <c r="M48" s="128">
        <f t="shared" si="7"/>
        <v>0</v>
      </c>
      <c r="N48" s="126"/>
      <c r="O48" s="127">
        <f>'Lista de precios'!G12</f>
        <v>0</v>
      </c>
      <c r="P48" s="128">
        <f t="shared" si="8"/>
        <v>0</v>
      </c>
      <c r="Q48" s="139"/>
      <c r="R48" s="127">
        <f t="shared" si="9"/>
        <v>0</v>
      </c>
      <c r="S48" s="128">
        <f t="shared" si="10"/>
        <v>0</v>
      </c>
      <c r="T48" s="126"/>
      <c r="U48" s="127">
        <f>'Lista de precios'!I12</f>
        <v>0</v>
      </c>
      <c r="V48" s="128">
        <f t="shared" si="11"/>
        <v>0</v>
      </c>
      <c r="W48" s="139"/>
      <c r="X48" s="127">
        <f t="shared" si="12"/>
        <v>0</v>
      </c>
      <c r="Y48" s="128">
        <f t="shared" si="13"/>
        <v>0</v>
      </c>
      <c r="Z48" s="126"/>
      <c r="AA48" s="127">
        <f>'Lista de precios'!K12</f>
        <v>0</v>
      </c>
      <c r="AB48" s="128">
        <f t="shared" si="14"/>
        <v>0</v>
      </c>
      <c r="AC48" s="139"/>
      <c r="AD48" s="127">
        <f t="shared" si="15"/>
        <v>0</v>
      </c>
      <c r="AE48" s="128">
        <f t="shared" si="16"/>
        <v>0</v>
      </c>
      <c r="AF48" s="307"/>
      <c r="AG48" s="308">
        <f>'Lista de precios'!M12</f>
        <v>0</v>
      </c>
      <c r="AH48" s="309">
        <f t="shared" si="17"/>
        <v>0</v>
      </c>
      <c r="AI48" s="172"/>
      <c r="AJ48" s="308">
        <f t="shared" si="18"/>
        <v>0</v>
      </c>
      <c r="AK48" s="309">
        <f t="shared" si="19"/>
        <v>0</v>
      </c>
    </row>
    <row r="49" ht="15.75" customHeight="1">
      <c r="A49" s="125" t="s">
        <v>24</v>
      </c>
      <c r="B49" s="126"/>
      <c r="C49" s="127">
        <f>'Lista de precios'!C13</f>
        <v>477.5625</v>
      </c>
      <c r="D49" s="137">
        <f t="shared" si="2"/>
        <v>0</v>
      </c>
      <c r="E49" s="139"/>
      <c r="F49" s="127">
        <f t="shared" si="3"/>
        <v>477.5625</v>
      </c>
      <c r="G49" s="128">
        <f t="shared" si="4"/>
        <v>0</v>
      </c>
      <c r="H49" s="126"/>
      <c r="I49" s="127">
        <f>'Lista de precios'!E13</f>
        <v>524.25</v>
      </c>
      <c r="J49" s="128">
        <f t="shared" si="5"/>
        <v>0</v>
      </c>
      <c r="K49" s="139"/>
      <c r="L49" s="127">
        <f t="shared" si="6"/>
        <v>524.25</v>
      </c>
      <c r="M49" s="128">
        <f t="shared" si="7"/>
        <v>0</v>
      </c>
      <c r="N49" s="126"/>
      <c r="O49" s="127">
        <f>'Lista de precios'!G13</f>
        <v>0</v>
      </c>
      <c r="P49" s="128">
        <f t="shared" si="8"/>
        <v>0</v>
      </c>
      <c r="Q49" s="138"/>
      <c r="R49" s="127">
        <f t="shared" si="9"/>
        <v>0</v>
      </c>
      <c r="S49" s="128">
        <f t="shared" si="10"/>
        <v>0</v>
      </c>
      <c r="T49" s="126"/>
      <c r="U49" s="127">
        <f>'Lista de precios'!I13</f>
        <v>0</v>
      </c>
      <c r="V49" s="128">
        <f t="shared" si="11"/>
        <v>0</v>
      </c>
      <c r="W49" s="138"/>
      <c r="X49" s="127">
        <f t="shared" si="12"/>
        <v>0</v>
      </c>
      <c r="Y49" s="128">
        <f t="shared" si="13"/>
        <v>0</v>
      </c>
      <c r="Z49" s="126"/>
      <c r="AA49" s="127">
        <f>'Lista de precios'!K13</f>
        <v>0</v>
      </c>
      <c r="AB49" s="128">
        <f t="shared" si="14"/>
        <v>0</v>
      </c>
      <c r="AC49" s="138"/>
      <c r="AD49" s="127">
        <f t="shared" si="15"/>
        <v>0</v>
      </c>
      <c r="AE49" s="128">
        <f t="shared" si="16"/>
        <v>0</v>
      </c>
      <c r="AF49" s="307"/>
      <c r="AG49" s="308">
        <f>'Lista de precios'!M13</f>
        <v>0</v>
      </c>
      <c r="AH49" s="309">
        <f t="shared" si="17"/>
        <v>0</v>
      </c>
      <c r="AI49" s="172"/>
      <c r="AJ49" s="308">
        <f t="shared" si="18"/>
        <v>0</v>
      </c>
      <c r="AK49" s="309">
        <f t="shared" si="19"/>
        <v>0</v>
      </c>
    </row>
    <row r="50" ht="15.75" customHeight="1">
      <c r="A50" s="125" t="s">
        <v>25</v>
      </c>
      <c r="B50" s="126"/>
      <c r="C50" s="127">
        <f>'Lista de precios'!C14</f>
        <v>742.875</v>
      </c>
      <c r="D50" s="137">
        <f t="shared" si="2"/>
        <v>0</v>
      </c>
      <c r="E50" s="139"/>
      <c r="F50" s="127">
        <f t="shared" si="3"/>
        <v>742.875</v>
      </c>
      <c r="G50" s="128">
        <f t="shared" si="4"/>
        <v>0</v>
      </c>
      <c r="H50" s="126"/>
      <c r="I50" s="127">
        <f>'Lista de precios'!E14</f>
        <v>815.5</v>
      </c>
      <c r="J50" s="128">
        <f t="shared" si="5"/>
        <v>0</v>
      </c>
      <c r="K50" s="139"/>
      <c r="L50" s="127">
        <f t="shared" si="6"/>
        <v>815.5</v>
      </c>
      <c r="M50" s="128">
        <f t="shared" si="7"/>
        <v>0</v>
      </c>
      <c r="N50" s="126"/>
      <c r="O50" s="127">
        <f>'Lista de precios'!G14</f>
        <v>0</v>
      </c>
      <c r="P50" s="128">
        <f t="shared" si="8"/>
        <v>0</v>
      </c>
      <c r="Q50" s="138"/>
      <c r="R50" s="127">
        <f t="shared" si="9"/>
        <v>0</v>
      </c>
      <c r="S50" s="128">
        <f t="shared" si="10"/>
        <v>0</v>
      </c>
      <c r="T50" s="129"/>
      <c r="U50" s="127">
        <f>'Lista de precios'!I14</f>
        <v>0</v>
      </c>
      <c r="V50" s="128">
        <f t="shared" si="11"/>
        <v>0</v>
      </c>
      <c r="W50" s="138"/>
      <c r="X50" s="127">
        <f t="shared" si="12"/>
        <v>0</v>
      </c>
      <c r="Y50" s="128">
        <f t="shared" si="13"/>
        <v>0</v>
      </c>
      <c r="Z50" s="129"/>
      <c r="AA50" s="127">
        <f>'Lista de precios'!K14</f>
        <v>0</v>
      </c>
      <c r="AB50" s="128">
        <f t="shared" si="14"/>
        <v>0</v>
      </c>
      <c r="AC50" s="138"/>
      <c r="AD50" s="127">
        <f t="shared" si="15"/>
        <v>0</v>
      </c>
      <c r="AE50" s="128">
        <f t="shared" si="16"/>
        <v>0</v>
      </c>
      <c r="AF50" s="307"/>
      <c r="AG50" s="308">
        <f>'Lista de precios'!M14</f>
        <v>0</v>
      </c>
      <c r="AH50" s="309">
        <f t="shared" si="17"/>
        <v>0</v>
      </c>
      <c r="AI50" s="436"/>
      <c r="AJ50" s="308">
        <f t="shared" si="18"/>
        <v>0</v>
      </c>
      <c r="AK50" s="309">
        <f t="shared" si="19"/>
        <v>0</v>
      </c>
    </row>
    <row r="51" ht="15.75" customHeight="1">
      <c r="A51" s="125" t="s">
        <v>26</v>
      </c>
      <c r="B51" s="126"/>
      <c r="C51" s="127">
        <f>'Lista de precios'!C15</f>
        <v>2207.4</v>
      </c>
      <c r="D51" s="137">
        <f t="shared" si="2"/>
        <v>0</v>
      </c>
      <c r="E51" s="139"/>
      <c r="F51" s="127">
        <f t="shared" si="3"/>
        <v>2207.4</v>
      </c>
      <c r="G51" s="128">
        <f t="shared" si="4"/>
        <v>0</v>
      </c>
      <c r="H51" s="126"/>
      <c r="I51" s="127">
        <f>'Lista de precios'!E15</f>
        <v>2423.2</v>
      </c>
      <c r="J51" s="128">
        <f t="shared" si="5"/>
        <v>0</v>
      </c>
      <c r="K51" s="139"/>
      <c r="L51" s="127">
        <f t="shared" si="6"/>
        <v>2423.2</v>
      </c>
      <c r="M51" s="128">
        <f t="shared" si="7"/>
        <v>0</v>
      </c>
      <c r="N51" s="126"/>
      <c r="O51" s="127">
        <f>'Lista de precios'!G15</f>
        <v>0</v>
      </c>
      <c r="P51" s="128">
        <f t="shared" si="8"/>
        <v>0</v>
      </c>
      <c r="Q51" s="139"/>
      <c r="R51" s="127">
        <f t="shared" si="9"/>
        <v>0</v>
      </c>
      <c r="S51" s="128">
        <f t="shared" si="10"/>
        <v>0</v>
      </c>
      <c r="T51" s="126"/>
      <c r="U51" s="127">
        <f>'Lista de precios'!I15</f>
        <v>0</v>
      </c>
      <c r="V51" s="128">
        <f t="shared" si="11"/>
        <v>0</v>
      </c>
      <c r="W51" s="139"/>
      <c r="X51" s="127">
        <f t="shared" si="12"/>
        <v>0</v>
      </c>
      <c r="Y51" s="128">
        <f t="shared" si="13"/>
        <v>0</v>
      </c>
      <c r="Z51" s="126"/>
      <c r="AA51" s="127">
        <f>'Lista de precios'!K15</f>
        <v>0</v>
      </c>
      <c r="AB51" s="128">
        <f t="shared" si="14"/>
        <v>0</v>
      </c>
      <c r="AC51" s="139"/>
      <c r="AD51" s="127">
        <f t="shared" si="15"/>
        <v>0</v>
      </c>
      <c r="AE51" s="128">
        <f t="shared" si="16"/>
        <v>0</v>
      </c>
      <c r="AF51" s="307"/>
      <c r="AG51" s="308">
        <f>'Lista de precios'!M15</f>
        <v>0</v>
      </c>
      <c r="AH51" s="309">
        <f t="shared" si="17"/>
        <v>0</v>
      </c>
      <c r="AI51" s="172"/>
      <c r="AJ51" s="308">
        <f t="shared" si="18"/>
        <v>0</v>
      </c>
      <c r="AK51" s="309">
        <f t="shared" si="19"/>
        <v>0</v>
      </c>
    </row>
    <row r="52" ht="15.75" customHeight="1">
      <c r="A52" s="125" t="s">
        <v>27</v>
      </c>
      <c r="B52" s="126"/>
      <c r="C52" s="127">
        <f>'Lista de precios'!C16</f>
        <v>4733.175</v>
      </c>
      <c r="D52" s="137">
        <f t="shared" si="2"/>
        <v>0</v>
      </c>
      <c r="E52" s="139"/>
      <c r="F52" s="127">
        <f t="shared" si="3"/>
        <v>4733.175</v>
      </c>
      <c r="G52" s="128">
        <f t="shared" si="4"/>
        <v>0</v>
      </c>
      <c r="H52" s="126"/>
      <c r="I52" s="127">
        <f>'Lista de precios'!E16</f>
        <v>5195.9</v>
      </c>
      <c r="J52" s="128">
        <f t="shared" si="5"/>
        <v>0</v>
      </c>
      <c r="K52" s="139"/>
      <c r="L52" s="127">
        <f t="shared" si="6"/>
        <v>5195.9</v>
      </c>
      <c r="M52" s="128">
        <f t="shared" si="7"/>
        <v>0</v>
      </c>
      <c r="N52" s="126"/>
      <c r="O52" s="127">
        <f>'Lista de precios'!G16</f>
        <v>0</v>
      </c>
      <c r="P52" s="128">
        <f t="shared" si="8"/>
        <v>0</v>
      </c>
      <c r="Q52" s="139"/>
      <c r="R52" s="127">
        <f t="shared" si="9"/>
        <v>0</v>
      </c>
      <c r="S52" s="128">
        <f t="shared" si="10"/>
        <v>0</v>
      </c>
      <c r="T52" s="126"/>
      <c r="U52" s="127">
        <f>'Lista de precios'!I16</f>
        <v>0</v>
      </c>
      <c r="V52" s="128">
        <f t="shared" si="11"/>
        <v>0</v>
      </c>
      <c r="W52" s="139"/>
      <c r="X52" s="127">
        <f t="shared" si="12"/>
        <v>0</v>
      </c>
      <c r="Y52" s="128">
        <f t="shared" si="13"/>
        <v>0</v>
      </c>
      <c r="Z52" s="126"/>
      <c r="AA52" s="127">
        <f>'Lista de precios'!K16</f>
        <v>0</v>
      </c>
      <c r="AB52" s="128">
        <f t="shared" si="14"/>
        <v>0</v>
      </c>
      <c r="AC52" s="139"/>
      <c r="AD52" s="127">
        <f t="shared" si="15"/>
        <v>0</v>
      </c>
      <c r="AE52" s="128">
        <f t="shared" si="16"/>
        <v>0</v>
      </c>
      <c r="AF52" s="307"/>
      <c r="AG52" s="308">
        <f>'Lista de precios'!M16</f>
        <v>0</v>
      </c>
      <c r="AH52" s="309">
        <f t="shared" si="17"/>
        <v>0</v>
      </c>
      <c r="AI52" s="172"/>
      <c r="AJ52" s="308">
        <f t="shared" si="18"/>
        <v>0</v>
      </c>
      <c r="AK52" s="309">
        <f t="shared" si="19"/>
        <v>0</v>
      </c>
    </row>
    <row r="53" ht="15.75" customHeight="1">
      <c r="A53" s="125" t="s">
        <v>28</v>
      </c>
      <c r="B53" s="126"/>
      <c r="C53" s="127">
        <f>'Lista de precios'!C17</f>
        <v>742.875</v>
      </c>
      <c r="D53" s="137">
        <f t="shared" si="2"/>
        <v>0</v>
      </c>
      <c r="E53" s="139"/>
      <c r="F53" s="127">
        <f t="shared" si="3"/>
        <v>742.875</v>
      </c>
      <c r="G53" s="128">
        <f t="shared" si="4"/>
        <v>0</v>
      </c>
      <c r="H53" s="126"/>
      <c r="I53" s="127">
        <f>'Lista de precios'!E17</f>
        <v>815.5</v>
      </c>
      <c r="J53" s="128">
        <f t="shared" si="5"/>
        <v>0</v>
      </c>
      <c r="K53" s="139"/>
      <c r="L53" s="127">
        <f t="shared" si="6"/>
        <v>815.5</v>
      </c>
      <c r="M53" s="128">
        <f t="shared" si="7"/>
        <v>0</v>
      </c>
      <c r="N53" s="126"/>
      <c r="O53" s="127">
        <f>'Lista de precios'!G17</f>
        <v>0</v>
      </c>
      <c r="P53" s="128">
        <f t="shared" si="8"/>
        <v>0</v>
      </c>
      <c r="Q53" s="139"/>
      <c r="R53" s="127">
        <f t="shared" si="9"/>
        <v>0</v>
      </c>
      <c r="S53" s="128">
        <f t="shared" si="10"/>
        <v>0</v>
      </c>
      <c r="T53" s="126"/>
      <c r="U53" s="127">
        <f>'Lista de precios'!I17</f>
        <v>0</v>
      </c>
      <c r="V53" s="128">
        <f t="shared" si="11"/>
        <v>0</v>
      </c>
      <c r="W53" s="139"/>
      <c r="X53" s="127">
        <f t="shared" si="12"/>
        <v>0</v>
      </c>
      <c r="Y53" s="128">
        <f t="shared" si="13"/>
        <v>0</v>
      </c>
      <c r="Z53" s="126"/>
      <c r="AA53" s="127">
        <f>'Lista de precios'!K17</f>
        <v>0</v>
      </c>
      <c r="AB53" s="128">
        <f t="shared" si="14"/>
        <v>0</v>
      </c>
      <c r="AC53" s="139"/>
      <c r="AD53" s="127">
        <f t="shared" si="15"/>
        <v>0</v>
      </c>
      <c r="AE53" s="128">
        <f t="shared" si="16"/>
        <v>0</v>
      </c>
      <c r="AF53" s="307"/>
      <c r="AG53" s="308">
        <f>'Lista de precios'!M17</f>
        <v>0</v>
      </c>
      <c r="AH53" s="309">
        <f t="shared" si="17"/>
        <v>0</v>
      </c>
      <c r="AI53" s="172"/>
      <c r="AJ53" s="308">
        <f t="shared" si="18"/>
        <v>0</v>
      </c>
      <c r="AK53" s="309">
        <f t="shared" si="19"/>
        <v>0</v>
      </c>
    </row>
    <row r="54" ht="15.75" customHeight="1">
      <c r="A54" s="125" t="s">
        <v>29</v>
      </c>
      <c r="B54" s="126"/>
      <c r="C54" s="127">
        <f>'Lista de precios'!C18</f>
        <v>3289.875</v>
      </c>
      <c r="D54" s="137">
        <f t="shared" si="2"/>
        <v>0</v>
      </c>
      <c r="E54" s="139"/>
      <c r="F54" s="127">
        <f t="shared" si="3"/>
        <v>3289.875</v>
      </c>
      <c r="G54" s="128">
        <f t="shared" si="4"/>
        <v>0</v>
      </c>
      <c r="H54" s="126"/>
      <c r="I54" s="127">
        <f>'Lista de precios'!E18</f>
        <v>3611.5</v>
      </c>
      <c r="J54" s="128">
        <f t="shared" si="5"/>
        <v>0</v>
      </c>
      <c r="K54" s="139"/>
      <c r="L54" s="127">
        <f t="shared" si="6"/>
        <v>3611.5</v>
      </c>
      <c r="M54" s="128">
        <f t="shared" si="7"/>
        <v>0</v>
      </c>
      <c r="N54" s="126"/>
      <c r="O54" s="127">
        <f>'Lista de precios'!G18</f>
        <v>0</v>
      </c>
      <c r="P54" s="128">
        <f t="shared" si="8"/>
        <v>0</v>
      </c>
      <c r="Q54" s="139"/>
      <c r="R54" s="127">
        <f t="shared" si="9"/>
        <v>0</v>
      </c>
      <c r="S54" s="128">
        <f t="shared" si="10"/>
        <v>0</v>
      </c>
      <c r="T54" s="126"/>
      <c r="U54" s="127">
        <f>'Lista de precios'!I18</f>
        <v>0</v>
      </c>
      <c r="V54" s="128">
        <f t="shared" si="11"/>
        <v>0</v>
      </c>
      <c r="W54" s="139"/>
      <c r="X54" s="127">
        <f t="shared" si="12"/>
        <v>0</v>
      </c>
      <c r="Y54" s="128">
        <f t="shared" si="13"/>
        <v>0</v>
      </c>
      <c r="Z54" s="126"/>
      <c r="AA54" s="127">
        <f>'Lista de precios'!K18</f>
        <v>0</v>
      </c>
      <c r="AB54" s="128">
        <f t="shared" si="14"/>
        <v>0</v>
      </c>
      <c r="AC54" s="139"/>
      <c r="AD54" s="127">
        <f t="shared" si="15"/>
        <v>0</v>
      </c>
      <c r="AE54" s="128">
        <f t="shared" si="16"/>
        <v>0</v>
      </c>
      <c r="AF54" s="307"/>
      <c r="AG54" s="308">
        <f>'Lista de precios'!M18</f>
        <v>0</v>
      </c>
      <c r="AH54" s="309">
        <f t="shared" si="17"/>
        <v>0</v>
      </c>
      <c r="AI54" s="172"/>
      <c r="AJ54" s="308">
        <f t="shared" si="18"/>
        <v>0</v>
      </c>
      <c r="AK54" s="309">
        <f t="shared" si="19"/>
        <v>0</v>
      </c>
    </row>
    <row r="55" ht="15.75" customHeight="1">
      <c r="A55" s="125" t="s">
        <v>30</v>
      </c>
      <c r="B55" s="126"/>
      <c r="C55" s="127">
        <f>'Lista de precios'!C19</f>
        <v>530.625</v>
      </c>
      <c r="D55" s="137">
        <f t="shared" si="2"/>
        <v>0</v>
      </c>
      <c r="E55" s="139"/>
      <c r="F55" s="127">
        <f t="shared" si="3"/>
        <v>530.625</v>
      </c>
      <c r="G55" s="128">
        <f t="shared" si="4"/>
        <v>0</v>
      </c>
      <c r="H55" s="126"/>
      <c r="I55" s="127">
        <f>'Lista de precios'!E19</f>
        <v>582.5</v>
      </c>
      <c r="J55" s="128">
        <f t="shared" si="5"/>
        <v>0</v>
      </c>
      <c r="K55" s="139"/>
      <c r="L55" s="127">
        <f t="shared" si="6"/>
        <v>582.5</v>
      </c>
      <c r="M55" s="128">
        <f t="shared" si="7"/>
        <v>0</v>
      </c>
      <c r="N55" s="126"/>
      <c r="O55" s="127">
        <f>'Lista de precios'!G19</f>
        <v>0</v>
      </c>
      <c r="P55" s="128">
        <f t="shared" si="8"/>
        <v>0</v>
      </c>
      <c r="Q55" s="139"/>
      <c r="R55" s="127">
        <f t="shared" si="9"/>
        <v>0</v>
      </c>
      <c r="S55" s="128">
        <f t="shared" si="10"/>
        <v>0</v>
      </c>
      <c r="T55" s="126"/>
      <c r="U55" s="127">
        <f>'Lista de precios'!I19</f>
        <v>0</v>
      </c>
      <c r="V55" s="128">
        <f t="shared" si="11"/>
        <v>0</v>
      </c>
      <c r="W55" s="139"/>
      <c r="X55" s="127">
        <f t="shared" si="12"/>
        <v>0</v>
      </c>
      <c r="Y55" s="128">
        <f t="shared" si="13"/>
        <v>0</v>
      </c>
      <c r="Z55" s="126"/>
      <c r="AA55" s="127">
        <f>'Lista de precios'!K19</f>
        <v>0</v>
      </c>
      <c r="AB55" s="128">
        <f t="shared" si="14"/>
        <v>0</v>
      </c>
      <c r="AC55" s="139"/>
      <c r="AD55" s="127">
        <f t="shared" si="15"/>
        <v>0</v>
      </c>
      <c r="AE55" s="128">
        <f t="shared" si="16"/>
        <v>0</v>
      </c>
      <c r="AF55" s="307"/>
      <c r="AG55" s="308">
        <f>'Lista de precios'!M19</f>
        <v>0</v>
      </c>
      <c r="AH55" s="309">
        <f t="shared" si="17"/>
        <v>0</v>
      </c>
      <c r="AI55" s="172"/>
      <c r="AJ55" s="308">
        <f t="shared" si="18"/>
        <v>0</v>
      </c>
      <c r="AK55" s="309">
        <f t="shared" si="19"/>
        <v>0</v>
      </c>
    </row>
    <row r="56" ht="15.75" customHeight="1">
      <c r="A56" s="125" t="s">
        <v>31</v>
      </c>
      <c r="B56" s="126"/>
      <c r="C56" s="127">
        <f>'Lista de precios'!C20</f>
        <v>647.3625</v>
      </c>
      <c r="D56" s="137">
        <f t="shared" si="2"/>
        <v>0</v>
      </c>
      <c r="E56" s="139"/>
      <c r="F56" s="127">
        <f t="shared" si="3"/>
        <v>647.3625</v>
      </c>
      <c r="G56" s="128">
        <f t="shared" si="4"/>
        <v>0</v>
      </c>
      <c r="H56" s="126"/>
      <c r="I56" s="127">
        <f>'Lista de precios'!E20</f>
        <v>710.65</v>
      </c>
      <c r="J56" s="128">
        <f t="shared" si="5"/>
        <v>0</v>
      </c>
      <c r="K56" s="139"/>
      <c r="L56" s="127">
        <f t="shared" si="6"/>
        <v>710.65</v>
      </c>
      <c r="M56" s="128">
        <f t="shared" si="7"/>
        <v>0</v>
      </c>
      <c r="N56" s="126"/>
      <c r="O56" s="127">
        <f>'Lista de precios'!G20</f>
        <v>0</v>
      </c>
      <c r="P56" s="128">
        <f t="shared" si="8"/>
        <v>0</v>
      </c>
      <c r="Q56" s="139"/>
      <c r="R56" s="127">
        <f t="shared" si="9"/>
        <v>0</v>
      </c>
      <c r="S56" s="128">
        <f t="shared" si="10"/>
        <v>0</v>
      </c>
      <c r="T56" s="126"/>
      <c r="U56" s="127">
        <f>'Lista de precios'!I20</f>
        <v>0</v>
      </c>
      <c r="V56" s="128">
        <f t="shared" si="11"/>
        <v>0</v>
      </c>
      <c r="W56" s="139"/>
      <c r="X56" s="127">
        <f t="shared" si="12"/>
        <v>0</v>
      </c>
      <c r="Y56" s="128">
        <f t="shared" si="13"/>
        <v>0</v>
      </c>
      <c r="Z56" s="126"/>
      <c r="AA56" s="127">
        <f>'Lista de precios'!K20</f>
        <v>0</v>
      </c>
      <c r="AB56" s="128">
        <f t="shared" si="14"/>
        <v>0</v>
      </c>
      <c r="AC56" s="139"/>
      <c r="AD56" s="127">
        <f t="shared" si="15"/>
        <v>0</v>
      </c>
      <c r="AE56" s="128">
        <f t="shared" si="16"/>
        <v>0</v>
      </c>
      <c r="AF56" s="307"/>
      <c r="AG56" s="308">
        <f>'Lista de precios'!M20</f>
        <v>0</v>
      </c>
      <c r="AH56" s="309">
        <f t="shared" si="17"/>
        <v>0</v>
      </c>
      <c r="AI56" s="172"/>
      <c r="AJ56" s="308">
        <f t="shared" si="18"/>
        <v>0</v>
      </c>
      <c r="AK56" s="309">
        <f t="shared" si="19"/>
        <v>0</v>
      </c>
    </row>
    <row r="57" ht="15.75" customHeight="1">
      <c r="A57" s="125" t="s">
        <v>32</v>
      </c>
      <c r="B57" s="126"/>
      <c r="C57" s="127">
        <f>'Lista de precios'!C21</f>
        <v>4775.625</v>
      </c>
      <c r="D57" s="137">
        <f t="shared" si="2"/>
        <v>0</v>
      </c>
      <c r="E57" s="139"/>
      <c r="F57" s="127">
        <f t="shared" si="3"/>
        <v>4775.625</v>
      </c>
      <c r="G57" s="128">
        <f t="shared" si="4"/>
        <v>0</v>
      </c>
      <c r="H57" s="126"/>
      <c r="I57" s="127">
        <f>'Lista de precios'!E21</f>
        <v>5242.5</v>
      </c>
      <c r="J57" s="128">
        <f t="shared" si="5"/>
        <v>0</v>
      </c>
      <c r="K57" s="139"/>
      <c r="L57" s="127">
        <f t="shared" si="6"/>
        <v>5242.5</v>
      </c>
      <c r="M57" s="128">
        <f t="shared" si="7"/>
        <v>0</v>
      </c>
      <c r="N57" s="126"/>
      <c r="O57" s="127">
        <f>'Lista de precios'!G21</f>
        <v>0</v>
      </c>
      <c r="P57" s="128">
        <f t="shared" si="8"/>
        <v>0</v>
      </c>
      <c r="Q57" s="139"/>
      <c r="R57" s="127">
        <f t="shared" si="9"/>
        <v>0</v>
      </c>
      <c r="S57" s="128">
        <f t="shared" si="10"/>
        <v>0</v>
      </c>
      <c r="T57" s="126"/>
      <c r="U57" s="127">
        <f>'Lista de precios'!I21</f>
        <v>0</v>
      </c>
      <c r="V57" s="128">
        <f t="shared" si="11"/>
        <v>0</v>
      </c>
      <c r="W57" s="139"/>
      <c r="X57" s="127">
        <f t="shared" si="12"/>
        <v>0</v>
      </c>
      <c r="Y57" s="128">
        <f t="shared" si="13"/>
        <v>0</v>
      </c>
      <c r="Z57" s="126"/>
      <c r="AA57" s="127">
        <f>'Lista de precios'!K21</f>
        <v>0</v>
      </c>
      <c r="AB57" s="128">
        <f t="shared" si="14"/>
        <v>0</v>
      </c>
      <c r="AC57" s="139"/>
      <c r="AD57" s="127">
        <f t="shared" si="15"/>
        <v>0</v>
      </c>
      <c r="AE57" s="128">
        <f t="shared" si="16"/>
        <v>0</v>
      </c>
      <c r="AF57" s="307"/>
      <c r="AG57" s="308">
        <f>'Lista de precios'!M21</f>
        <v>0</v>
      </c>
      <c r="AH57" s="309">
        <f t="shared" si="17"/>
        <v>0</v>
      </c>
      <c r="AI57" s="172"/>
      <c r="AJ57" s="308">
        <f t="shared" si="18"/>
        <v>0</v>
      </c>
      <c r="AK57" s="309">
        <f t="shared" si="19"/>
        <v>0</v>
      </c>
    </row>
    <row r="58" ht="15.75" customHeight="1">
      <c r="A58" s="125" t="s">
        <v>33</v>
      </c>
      <c r="B58" s="126"/>
      <c r="C58" s="127">
        <f>'Lista de precios'!C22</f>
        <v>4775.625</v>
      </c>
      <c r="D58" s="137">
        <f t="shared" si="2"/>
        <v>0</v>
      </c>
      <c r="E58" s="139"/>
      <c r="F58" s="127">
        <f t="shared" si="3"/>
        <v>4775.625</v>
      </c>
      <c r="G58" s="128">
        <f t="shared" si="4"/>
        <v>0</v>
      </c>
      <c r="H58" s="126"/>
      <c r="I58" s="127">
        <f>'Lista de precios'!E22</f>
        <v>5242.5</v>
      </c>
      <c r="J58" s="128">
        <f t="shared" si="5"/>
        <v>0</v>
      </c>
      <c r="K58" s="139"/>
      <c r="L58" s="127">
        <f t="shared" si="6"/>
        <v>5242.5</v>
      </c>
      <c r="M58" s="128">
        <f t="shared" si="7"/>
        <v>0</v>
      </c>
      <c r="N58" s="126"/>
      <c r="O58" s="127">
        <f>'Lista de precios'!G22</f>
        <v>0</v>
      </c>
      <c r="P58" s="128">
        <f t="shared" si="8"/>
        <v>0</v>
      </c>
      <c r="Q58" s="139"/>
      <c r="R58" s="127">
        <f t="shared" si="9"/>
        <v>0</v>
      </c>
      <c r="S58" s="128">
        <f t="shared" si="10"/>
        <v>0</v>
      </c>
      <c r="T58" s="126"/>
      <c r="U58" s="127">
        <f>'Lista de precios'!I22</f>
        <v>0</v>
      </c>
      <c r="V58" s="128">
        <f t="shared" si="11"/>
        <v>0</v>
      </c>
      <c r="W58" s="139"/>
      <c r="X58" s="127">
        <f t="shared" si="12"/>
        <v>0</v>
      </c>
      <c r="Y58" s="128">
        <f t="shared" si="13"/>
        <v>0</v>
      </c>
      <c r="Z58" s="126"/>
      <c r="AA58" s="127">
        <f>'Lista de precios'!K22</f>
        <v>0</v>
      </c>
      <c r="AB58" s="128">
        <f t="shared" si="14"/>
        <v>0</v>
      </c>
      <c r="AC58" s="139"/>
      <c r="AD58" s="127">
        <f t="shared" si="15"/>
        <v>0</v>
      </c>
      <c r="AE58" s="128">
        <f t="shared" si="16"/>
        <v>0</v>
      </c>
      <c r="AF58" s="307"/>
      <c r="AG58" s="308">
        <f>'Lista de precios'!M22</f>
        <v>0</v>
      </c>
      <c r="AH58" s="309">
        <f t="shared" si="17"/>
        <v>0</v>
      </c>
      <c r="AI58" s="172"/>
      <c r="AJ58" s="308">
        <f t="shared" si="18"/>
        <v>0</v>
      </c>
      <c r="AK58" s="309">
        <f t="shared" si="19"/>
        <v>0</v>
      </c>
    </row>
    <row r="59" ht="15.75" customHeight="1">
      <c r="A59" s="125" t="s">
        <v>34</v>
      </c>
      <c r="B59" s="126"/>
      <c r="C59" s="127">
        <f>'Lista de precios'!C23</f>
        <v>4775.625</v>
      </c>
      <c r="D59" s="137">
        <f t="shared" si="2"/>
        <v>0</v>
      </c>
      <c r="E59" s="139"/>
      <c r="F59" s="127">
        <f t="shared" si="3"/>
        <v>4775.625</v>
      </c>
      <c r="G59" s="128">
        <f t="shared" si="4"/>
        <v>0</v>
      </c>
      <c r="H59" s="126"/>
      <c r="I59" s="127">
        <f>'Lista de precios'!E23</f>
        <v>5242.5</v>
      </c>
      <c r="J59" s="128">
        <f t="shared" si="5"/>
        <v>0</v>
      </c>
      <c r="K59" s="139"/>
      <c r="L59" s="127">
        <f t="shared" si="6"/>
        <v>5242.5</v>
      </c>
      <c r="M59" s="128">
        <f t="shared" si="7"/>
        <v>0</v>
      </c>
      <c r="N59" s="126"/>
      <c r="O59" s="127">
        <f>'Lista de precios'!G23</f>
        <v>0</v>
      </c>
      <c r="P59" s="128">
        <f t="shared" si="8"/>
        <v>0</v>
      </c>
      <c r="Q59" s="139"/>
      <c r="R59" s="127">
        <f t="shared" si="9"/>
        <v>0</v>
      </c>
      <c r="S59" s="128">
        <f t="shared" si="10"/>
        <v>0</v>
      </c>
      <c r="T59" s="126"/>
      <c r="U59" s="127">
        <f>'Lista de precios'!I23</f>
        <v>0</v>
      </c>
      <c r="V59" s="128">
        <f t="shared" si="11"/>
        <v>0</v>
      </c>
      <c r="W59" s="139"/>
      <c r="X59" s="127">
        <f t="shared" si="12"/>
        <v>0</v>
      </c>
      <c r="Y59" s="128">
        <f t="shared" si="13"/>
        <v>0</v>
      </c>
      <c r="Z59" s="126"/>
      <c r="AA59" s="127">
        <f>'Lista de precios'!K23</f>
        <v>0</v>
      </c>
      <c r="AB59" s="128">
        <f t="shared" si="14"/>
        <v>0</v>
      </c>
      <c r="AC59" s="139"/>
      <c r="AD59" s="127">
        <f t="shared" si="15"/>
        <v>0</v>
      </c>
      <c r="AE59" s="128">
        <f t="shared" si="16"/>
        <v>0</v>
      </c>
      <c r="AF59" s="307"/>
      <c r="AG59" s="308">
        <f>'Lista de precios'!M23</f>
        <v>0</v>
      </c>
      <c r="AH59" s="309">
        <f t="shared" si="17"/>
        <v>0</v>
      </c>
      <c r="AI59" s="172"/>
      <c r="AJ59" s="308">
        <f t="shared" si="18"/>
        <v>0</v>
      </c>
      <c r="AK59" s="309">
        <f t="shared" si="19"/>
        <v>0</v>
      </c>
    </row>
    <row r="60" ht="15.75" customHeight="1">
      <c r="A60" s="125" t="s">
        <v>35</v>
      </c>
      <c r="B60" s="126"/>
      <c r="C60" s="127">
        <f>'Lista de precios'!C24</f>
        <v>4775.625</v>
      </c>
      <c r="D60" s="137">
        <f t="shared" si="2"/>
        <v>0</v>
      </c>
      <c r="E60" s="139"/>
      <c r="F60" s="127">
        <f t="shared" si="3"/>
        <v>4775.625</v>
      </c>
      <c r="G60" s="128">
        <f t="shared" si="4"/>
        <v>0</v>
      </c>
      <c r="H60" s="126"/>
      <c r="I60" s="127">
        <f>'Lista de precios'!E24</f>
        <v>5242.5</v>
      </c>
      <c r="J60" s="128">
        <f t="shared" si="5"/>
        <v>0</v>
      </c>
      <c r="K60" s="139"/>
      <c r="L60" s="127">
        <f t="shared" si="6"/>
        <v>5242.5</v>
      </c>
      <c r="M60" s="128">
        <f t="shared" si="7"/>
        <v>0</v>
      </c>
      <c r="N60" s="126"/>
      <c r="O60" s="127">
        <f>'Lista de precios'!G24</f>
        <v>0</v>
      </c>
      <c r="P60" s="128">
        <f t="shared" si="8"/>
        <v>0</v>
      </c>
      <c r="Q60" s="139"/>
      <c r="R60" s="127">
        <f t="shared" si="9"/>
        <v>0</v>
      </c>
      <c r="S60" s="128">
        <f t="shared" si="10"/>
        <v>0</v>
      </c>
      <c r="T60" s="126"/>
      <c r="U60" s="127">
        <f>'Lista de precios'!I24</f>
        <v>0</v>
      </c>
      <c r="V60" s="128">
        <f t="shared" si="11"/>
        <v>0</v>
      </c>
      <c r="W60" s="139"/>
      <c r="X60" s="127">
        <f t="shared" si="12"/>
        <v>0</v>
      </c>
      <c r="Y60" s="128">
        <f t="shared" si="13"/>
        <v>0</v>
      </c>
      <c r="Z60" s="126"/>
      <c r="AA60" s="127">
        <f>'Lista de precios'!K24</f>
        <v>0</v>
      </c>
      <c r="AB60" s="128">
        <f t="shared" si="14"/>
        <v>0</v>
      </c>
      <c r="AC60" s="139"/>
      <c r="AD60" s="127">
        <f t="shared" si="15"/>
        <v>0</v>
      </c>
      <c r="AE60" s="128">
        <f t="shared" si="16"/>
        <v>0</v>
      </c>
      <c r="AF60" s="307"/>
      <c r="AG60" s="308">
        <f>'Lista de precios'!M24</f>
        <v>0</v>
      </c>
      <c r="AH60" s="309">
        <f t="shared" si="17"/>
        <v>0</v>
      </c>
      <c r="AI60" s="172"/>
      <c r="AJ60" s="308">
        <f t="shared" si="18"/>
        <v>0</v>
      </c>
      <c r="AK60" s="309">
        <f t="shared" si="19"/>
        <v>0</v>
      </c>
    </row>
    <row r="61" ht="15.75" customHeight="1">
      <c r="A61" s="125" t="s">
        <v>36</v>
      </c>
      <c r="B61" s="126"/>
      <c r="C61" s="127">
        <f>'Lista de precios'!C25</f>
        <v>1379.625</v>
      </c>
      <c r="D61" s="137">
        <f t="shared" si="2"/>
        <v>0</v>
      </c>
      <c r="E61" s="139"/>
      <c r="F61" s="127">
        <f t="shared" si="3"/>
        <v>1379.625</v>
      </c>
      <c r="G61" s="128">
        <f t="shared" si="4"/>
        <v>0</v>
      </c>
      <c r="H61" s="126"/>
      <c r="I61" s="127">
        <f>'Lista de precios'!E25</f>
        <v>1514.5</v>
      </c>
      <c r="J61" s="128">
        <f t="shared" si="5"/>
        <v>0</v>
      </c>
      <c r="K61" s="139"/>
      <c r="L61" s="127">
        <f t="shared" si="6"/>
        <v>1514.5</v>
      </c>
      <c r="M61" s="128">
        <f t="shared" si="7"/>
        <v>0</v>
      </c>
      <c r="N61" s="126"/>
      <c r="O61" s="127">
        <f>'Lista de precios'!G25</f>
        <v>0</v>
      </c>
      <c r="P61" s="128">
        <f t="shared" si="8"/>
        <v>0</v>
      </c>
      <c r="Q61" s="139"/>
      <c r="R61" s="127">
        <f t="shared" si="9"/>
        <v>0</v>
      </c>
      <c r="S61" s="128">
        <f t="shared" si="10"/>
        <v>0</v>
      </c>
      <c r="T61" s="126"/>
      <c r="U61" s="127">
        <f>'Lista de precios'!I25</f>
        <v>0</v>
      </c>
      <c r="V61" s="128">
        <f t="shared" si="11"/>
        <v>0</v>
      </c>
      <c r="W61" s="139"/>
      <c r="X61" s="127">
        <f t="shared" si="12"/>
        <v>0</v>
      </c>
      <c r="Y61" s="128">
        <f t="shared" si="13"/>
        <v>0</v>
      </c>
      <c r="Z61" s="126"/>
      <c r="AA61" s="127">
        <f>'Lista de precios'!K25</f>
        <v>0</v>
      </c>
      <c r="AB61" s="128">
        <f t="shared" si="14"/>
        <v>0</v>
      </c>
      <c r="AC61" s="139"/>
      <c r="AD61" s="127">
        <f t="shared" si="15"/>
        <v>0</v>
      </c>
      <c r="AE61" s="128">
        <f t="shared" si="16"/>
        <v>0</v>
      </c>
      <c r="AF61" s="307"/>
      <c r="AG61" s="308">
        <f>'Lista de precios'!M25</f>
        <v>0</v>
      </c>
      <c r="AH61" s="309">
        <f t="shared" si="17"/>
        <v>0</v>
      </c>
      <c r="AI61" s="172"/>
      <c r="AJ61" s="308">
        <f t="shared" si="18"/>
        <v>0</v>
      </c>
      <c r="AK61" s="309">
        <f t="shared" si="19"/>
        <v>0</v>
      </c>
    </row>
    <row r="62" ht="15.75" customHeight="1">
      <c r="A62" s="125" t="s">
        <v>37</v>
      </c>
      <c r="B62" s="126"/>
      <c r="C62" s="127">
        <f>'Lista de precios'!C26</f>
        <v>2568.225</v>
      </c>
      <c r="D62" s="128">
        <f t="shared" si="2"/>
        <v>0</v>
      </c>
      <c r="E62" s="126"/>
      <c r="F62" s="127">
        <f t="shared" si="3"/>
        <v>2568.225</v>
      </c>
      <c r="G62" s="128">
        <f t="shared" si="4"/>
        <v>0</v>
      </c>
      <c r="H62" s="126"/>
      <c r="I62" s="127">
        <f>'Lista de precios'!E26</f>
        <v>2819.3</v>
      </c>
      <c r="J62" s="128">
        <f t="shared" si="5"/>
        <v>0</v>
      </c>
      <c r="K62" s="126"/>
      <c r="L62" s="127">
        <f t="shared" si="6"/>
        <v>2819.3</v>
      </c>
      <c r="M62" s="128">
        <f t="shared" si="7"/>
        <v>0</v>
      </c>
      <c r="N62" s="126"/>
      <c r="O62" s="127">
        <f>'Lista de precios'!G26</f>
        <v>0</v>
      </c>
      <c r="P62" s="128">
        <f t="shared" si="8"/>
        <v>0</v>
      </c>
      <c r="Q62" s="126"/>
      <c r="R62" s="127">
        <f t="shared" si="9"/>
        <v>0</v>
      </c>
      <c r="S62" s="128">
        <f t="shared" si="10"/>
        <v>0</v>
      </c>
      <c r="T62" s="126"/>
      <c r="U62" s="127">
        <f>'Lista de precios'!I26</f>
        <v>0</v>
      </c>
      <c r="V62" s="128">
        <f t="shared" si="11"/>
        <v>0</v>
      </c>
      <c r="W62" s="126"/>
      <c r="X62" s="127">
        <f t="shared" si="12"/>
        <v>0</v>
      </c>
      <c r="Y62" s="128">
        <f t="shared" si="13"/>
        <v>0</v>
      </c>
      <c r="Z62" s="126"/>
      <c r="AA62" s="127">
        <f>'Lista de precios'!K26</f>
        <v>0</v>
      </c>
      <c r="AB62" s="128">
        <f t="shared" si="14"/>
        <v>0</v>
      </c>
      <c r="AC62" s="126"/>
      <c r="AD62" s="127">
        <f t="shared" si="15"/>
        <v>0</v>
      </c>
      <c r="AE62" s="128">
        <f t="shared" si="16"/>
        <v>0</v>
      </c>
      <c r="AF62" s="307"/>
      <c r="AG62" s="308">
        <f>'Lista de precios'!M26</f>
        <v>0</v>
      </c>
      <c r="AH62" s="309">
        <f t="shared" si="17"/>
        <v>0</v>
      </c>
      <c r="AI62" s="307"/>
      <c r="AJ62" s="308">
        <f t="shared" si="18"/>
        <v>0</v>
      </c>
      <c r="AK62" s="309">
        <f t="shared" si="19"/>
        <v>0</v>
      </c>
    </row>
    <row r="63" ht="15.75" customHeight="1">
      <c r="A63" s="125" t="s">
        <v>38</v>
      </c>
      <c r="B63" s="126"/>
      <c r="C63" s="127">
        <f>'Lista de precios'!C27</f>
        <v>51258.375</v>
      </c>
      <c r="D63" s="128">
        <f t="shared" si="2"/>
        <v>0</v>
      </c>
      <c r="E63" s="126"/>
      <c r="F63" s="127">
        <f t="shared" si="3"/>
        <v>51258.375</v>
      </c>
      <c r="G63" s="128">
        <f t="shared" si="4"/>
        <v>0</v>
      </c>
      <c r="H63" s="126"/>
      <c r="I63" s="127">
        <f>'Lista de precios'!E27</f>
        <v>56269.5</v>
      </c>
      <c r="J63" s="128">
        <f t="shared" si="5"/>
        <v>0</v>
      </c>
      <c r="K63" s="126"/>
      <c r="L63" s="127">
        <f t="shared" si="6"/>
        <v>56269.5</v>
      </c>
      <c r="M63" s="128">
        <f t="shared" si="7"/>
        <v>0</v>
      </c>
      <c r="N63" s="126"/>
      <c r="O63" s="127">
        <f>'Lista de precios'!G27</f>
        <v>0</v>
      </c>
      <c r="P63" s="128">
        <f t="shared" si="8"/>
        <v>0</v>
      </c>
      <c r="Q63" s="126"/>
      <c r="R63" s="127">
        <f t="shared" si="9"/>
        <v>0</v>
      </c>
      <c r="S63" s="128">
        <f t="shared" si="10"/>
        <v>0</v>
      </c>
      <c r="T63" s="126"/>
      <c r="U63" s="127">
        <f>'Lista de precios'!I27</f>
        <v>0</v>
      </c>
      <c r="V63" s="128">
        <f t="shared" si="11"/>
        <v>0</v>
      </c>
      <c r="W63" s="126"/>
      <c r="X63" s="127">
        <f t="shared" si="12"/>
        <v>0</v>
      </c>
      <c r="Y63" s="128">
        <f t="shared" si="13"/>
        <v>0</v>
      </c>
      <c r="Z63" s="126"/>
      <c r="AA63" s="127">
        <f>'Lista de precios'!K27</f>
        <v>0</v>
      </c>
      <c r="AB63" s="128">
        <f t="shared" si="14"/>
        <v>0</v>
      </c>
      <c r="AC63" s="126"/>
      <c r="AD63" s="127">
        <f t="shared" si="15"/>
        <v>0</v>
      </c>
      <c r="AE63" s="128">
        <f t="shared" si="16"/>
        <v>0</v>
      </c>
      <c r="AF63" s="307"/>
      <c r="AG63" s="308">
        <f>'Lista de precios'!M27</f>
        <v>0</v>
      </c>
      <c r="AH63" s="309">
        <f t="shared" si="17"/>
        <v>0</v>
      </c>
      <c r="AI63" s="307"/>
      <c r="AJ63" s="308">
        <f t="shared" si="18"/>
        <v>0</v>
      </c>
      <c r="AK63" s="309">
        <f t="shared" si="19"/>
        <v>0</v>
      </c>
    </row>
    <row r="64" ht="15.75" customHeight="1">
      <c r="A64" s="125" t="s">
        <v>39</v>
      </c>
      <c r="B64" s="126"/>
      <c r="C64" s="127">
        <f>'Lista de precios'!C28</f>
        <v>700.425</v>
      </c>
      <c r="D64" s="128">
        <f t="shared" si="2"/>
        <v>0</v>
      </c>
      <c r="E64" s="126"/>
      <c r="F64" s="127">
        <f t="shared" si="3"/>
        <v>700.425</v>
      </c>
      <c r="G64" s="128">
        <f t="shared" si="4"/>
        <v>0</v>
      </c>
      <c r="H64" s="126"/>
      <c r="I64" s="127">
        <f>'Lista de precios'!E28</f>
        <v>768.9</v>
      </c>
      <c r="J64" s="128">
        <f t="shared" si="5"/>
        <v>0</v>
      </c>
      <c r="K64" s="126"/>
      <c r="L64" s="127">
        <f t="shared" si="6"/>
        <v>768.9</v>
      </c>
      <c r="M64" s="128">
        <f t="shared" si="7"/>
        <v>0</v>
      </c>
      <c r="N64" s="126"/>
      <c r="O64" s="127">
        <f>'Lista de precios'!G28</f>
        <v>0</v>
      </c>
      <c r="P64" s="128">
        <f t="shared" si="8"/>
        <v>0</v>
      </c>
      <c r="Q64" s="126"/>
      <c r="R64" s="127">
        <f t="shared" si="9"/>
        <v>0</v>
      </c>
      <c r="S64" s="128">
        <f t="shared" si="10"/>
        <v>0</v>
      </c>
      <c r="T64" s="126"/>
      <c r="U64" s="127">
        <f>'Lista de precios'!I28</f>
        <v>0</v>
      </c>
      <c r="V64" s="128">
        <f t="shared" si="11"/>
        <v>0</v>
      </c>
      <c r="W64" s="126"/>
      <c r="X64" s="127">
        <f t="shared" si="12"/>
        <v>0</v>
      </c>
      <c r="Y64" s="128">
        <f t="shared" si="13"/>
        <v>0</v>
      </c>
      <c r="Z64" s="126"/>
      <c r="AA64" s="127">
        <f>'Lista de precios'!K28</f>
        <v>0</v>
      </c>
      <c r="AB64" s="128">
        <f t="shared" si="14"/>
        <v>0</v>
      </c>
      <c r="AC64" s="126"/>
      <c r="AD64" s="127">
        <f t="shared" si="15"/>
        <v>0</v>
      </c>
      <c r="AE64" s="128">
        <f t="shared" si="16"/>
        <v>0</v>
      </c>
      <c r="AF64" s="307"/>
      <c r="AG64" s="308">
        <f>'Lista de precios'!M28</f>
        <v>0</v>
      </c>
      <c r="AH64" s="309">
        <f t="shared" si="17"/>
        <v>0</v>
      </c>
      <c r="AI64" s="307"/>
      <c r="AJ64" s="308">
        <f t="shared" si="18"/>
        <v>0</v>
      </c>
      <c r="AK64" s="309">
        <f t="shared" si="19"/>
        <v>0</v>
      </c>
    </row>
    <row r="65" ht="15.75" customHeight="1">
      <c r="A65" s="125" t="s">
        <v>40</v>
      </c>
      <c r="B65" s="126"/>
      <c r="C65" s="127">
        <f>'Lista de precios'!C29</f>
        <v>26000.625</v>
      </c>
      <c r="D65" s="128">
        <f t="shared" si="2"/>
        <v>0</v>
      </c>
      <c r="E65" s="126"/>
      <c r="F65" s="127">
        <f t="shared" si="3"/>
        <v>26000.625</v>
      </c>
      <c r="G65" s="128">
        <f t="shared" si="4"/>
        <v>0</v>
      </c>
      <c r="H65" s="126"/>
      <c r="I65" s="127">
        <f>'Lista de precios'!E29</f>
        <v>17475</v>
      </c>
      <c r="J65" s="128">
        <f t="shared" si="5"/>
        <v>0</v>
      </c>
      <c r="K65" s="126"/>
      <c r="L65" s="127">
        <f t="shared" si="6"/>
        <v>17475</v>
      </c>
      <c r="M65" s="128">
        <f t="shared" si="7"/>
        <v>0</v>
      </c>
      <c r="N65" s="126"/>
      <c r="O65" s="127">
        <f>'Lista de precios'!G29</f>
        <v>0</v>
      </c>
      <c r="P65" s="128">
        <f t="shared" si="8"/>
        <v>0</v>
      </c>
      <c r="Q65" s="126"/>
      <c r="R65" s="127">
        <f t="shared" si="9"/>
        <v>0</v>
      </c>
      <c r="S65" s="128">
        <f t="shared" si="10"/>
        <v>0</v>
      </c>
      <c r="T65" s="126"/>
      <c r="U65" s="127">
        <f>'Lista de precios'!I29</f>
        <v>0</v>
      </c>
      <c r="V65" s="128">
        <f t="shared" si="11"/>
        <v>0</v>
      </c>
      <c r="W65" s="126"/>
      <c r="X65" s="127">
        <f t="shared" si="12"/>
        <v>0</v>
      </c>
      <c r="Y65" s="128">
        <f t="shared" si="13"/>
        <v>0</v>
      </c>
      <c r="Z65" s="126"/>
      <c r="AA65" s="127">
        <f>'Lista de precios'!K29</f>
        <v>0</v>
      </c>
      <c r="AB65" s="128">
        <f t="shared" si="14"/>
        <v>0</v>
      </c>
      <c r="AC65" s="126"/>
      <c r="AD65" s="127">
        <f t="shared" si="15"/>
        <v>0</v>
      </c>
      <c r="AE65" s="128">
        <f t="shared" si="16"/>
        <v>0</v>
      </c>
      <c r="AF65" s="307"/>
      <c r="AG65" s="308">
        <f>'Lista de precios'!M29</f>
        <v>0</v>
      </c>
      <c r="AH65" s="309">
        <f t="shared" si="17"/>
        <v>0</v>
      </c>
      <c r="AI65" s="307"/>
      <c r="AJ65" s="308">
        <f t="shared" si="18"/>
        <v>0</v>
      </c>
      <c r="AK65" s="309">
        <f t="shared" si="19"/>
        <v>0</v>
      </c>
    </row>
    <row r="66" ht="15.75" customHeight="1">
      <c r="A66" s="437" t="s">
        <v>41</v>
      </c>
      <c r="B66" s="126"/>
      <c r="C66" s="127">
        <f>'Lista de precios'!C30</f>
        <v>711.0375</v>
      </c>
      <c r="D66" s="128">
        <f t="shared" si="2"/>
        <v>0</v>
      </c>
      <c r="E66" s="126"/>
      <c r="F66" s="127">
        <f t="shared" si="3"/>
        <v>711.0375</v>
      </c>
      <c r="G66" s="128">
        <f t="shared" si="4"/>
        <v>0</v>
      </c>
      <c r="H66" s="126"/>
      <c r="I66" s="127">
        <f>'Lista de precios'!E30</f>
        <v>780.55</v>
      </c>
      <c r="J66" s="128">
        <f t="shared" si="5"/>
        <v>0</v>
      </c>
      <c r="K66" s="126"/>
      <c r="L66" s="127">
        <f t="shared" si="6"/>
        <v>780.55</v>
      </c>
      <c r="M66" s="128">
        <f t="shared" si="7"/>
        <v>0</v>
      </c>
      <c r="N66" s="126"/>
      <c r="O66" s="127">
        <f>'Lista de precios'!G30</f>
        <v>0</v>
      </c>
      <c r="P66" s="128">
        <f t="shared" si="8"/>
        <v>0</v>
      </c>
      <c r="Q66" s="126"/>
      <c r="R66" s="127">
        <f t="shared" si="9"/>
        <v>0</v>
      </c>
      <c r="S66" s="128">
        <f t="shared" si="10"/>
        <v>0</v>
      </c>
      <c r="T66" s="126"/>
      <c r="U66" s="127">
        <f>'Lista de precios'!I30</f>
        <v>0</v>
      </c>
      <c r="V66" s="128">
        <f t="shared" si="11"/>
        <v>0</v>
      </c>
      <c r="W66" s="126"/>
      <c r="X66" s="127">
        <f t="shared" si="12"/>
        <v>0</v>
      </c>
      <c r="Y66" s="128">
        <f t="shared" si="13"/>
        <v>0</v>
      </c>
      <c r="Z66" s="126"/>
      <c r="AA66" s="127">
        <f>'Lista de precios'!K30</f>
        <v>0</v>
      </c>
      <c r="AB66" s="128">
        <f t="shared" si="14"/>
        <v>0</v>
      </c>
      <c r="AC66" s="126"/>
      <c r="AD66" s="127">
        <f t="shared" si="15"/>
        <v>0</v>
      </c>
      <c r="AE66" s="128">
        <f t="shared" si="16"/>
        <v>0</v>
      </c>
      <c r="AF66" s="307"/>
      <c r="AG66" s="308">
        <f>'Lista de precios'!M30</f>
        <v>0</v>
      </c>
      <c r="AH66" s="309">
        <f t="shared" si="17"/>
        <v>0</v>
      </c>
      <c r="AI66" s="307"/>
      <c r="AJ66" s="308">
        <f t="shared" si="18"/>
        <v>0</v>
      </c>
      <c r="AK66" s="309">
        <f t="shared" si="19"/>
        <v>0</v>
      </c>
    </row>
    <row r="67" ht="15.75" customHeight="1">
      <c r="A67" s="438" t="s">
        <v>42</v>
      </c>
      <c r="B67" s="147"/>
      <c r="C67" s="127">
        <f>'Lista de precios'!C31</f>
        <v>849</v>
      </c>
      <c r="D67" s="128">
        <f t="shared" si="2"/>
        <v>0</v>
      </c>
      <c r="E67" s="147"/>
      <c r="F67" s="127">
        <f t="shared" si="3"/>
        <v>849</v>
      </c>
      <c r="G67" s="128">
        <f t="shared" si="4"/>
        <v>0</v>
      </c>
      <c r="H67" s="147"/>
      <c r="I67" s="127">
        <f>'Lista de precios'!E31</f>
        <v>932</v>
      </c>
      <c r="J67" s="128">
        <f t="shared" si="5"/>
        <v>0</v>
      </c>
      <c r="K67" s="147"/>
      <c r="L67" s="127">
        <f t="shared" si="6"/>
        <v>932</v>
      </c>
      <c r="M67" s="128">
        <f t="shared" si="7"/>
        <v>0</v>
      </c>
      <c r="N67" s="147"/>
      <c r="O67" s="127"/>
      <c r="P67" s="144"/>
      <c r="Q67" s="147"/>
      <c r="R67" s="127"/>
      <c r="S67" s="144"/>
      <c r="T67" s="147"/>
      <c r="U67" s="127"/>
      <c r="V67" s="144"/>
      <c r="W67" s="147"/>
      <c r="X67" s="127"/>
      <c r="Y67" s="144"/>
      <c r="Z67" s="147"/>
      <c r="AA67" s="127"/>
      <c r="AB67" s="144"/>
      <c r="AC67" s="147"/>
      <c r="AD67" s="127"/>
      <c r="AE67" s="144"/>
      <c r="AF67" s="316"/>
      <c r="AG67" s="308"/>
      <c r="AH67" s="317"/>
      <c r="AI67" s="316"/>
      <c r="AJ67" s="308"/>
      <c r="AK67" s="317"/>
    </row>
    <row r="68" ht="15.75" customHeight="1">
      <c r="A68" s="439" t="s">
        <v>43</v>
      </c>
      <c r="B68" s="147"/>
      <c r="C68" s="127">
        <f>'Lista de precios'!C32</f>
        <v>530.625</v>
      </c>
      <c r="D68" s="128">
        <f t="shared" si="2"/>
        <v>0</v>
      </c>
      <c r="E68" s="147"/>
      <c r="F68" s="127">
        <f t="shared" si="3"/>
        <v>530.625</v>
      </c>
      <c r="G68" s="128">
        <f t="shared" si="4"/>
        <v>0</v>
      </c>
      <c r="H68" s="147"/>
      <c r="I68" s="127">
        <f>'Lista de precios'!E32</f>
        <v>582.5</v>
      </c>
      <c r="J68" s="128">
        <f t="shared" si="5"/>
        <v>0</v>
      </c>
      <c r="K68" s="147"/>
      <c r="L68" s="127">
        <f t="shared" si="6"/>
        <v>582.5</v>
      </c>
      <c r="M68" s="128">
        <f t="shared" si="7"/>
        <v>0</v>
      </c>
      <c r="N68" s="147"/>
      <c r="O68" s="127"/>
      <c r="P68" s="144"/>
      <c r="Q68" s="147"/>
      <c r="R68" s="127"/>
      <c r="S68" s="144"/>
      <c r="T68" s="147"/>
      <c r="U68" s="127"/>
      <c r="V68" s="144"/>
      <c r="W68" s="147"/>
      <c r="X68" s="127"/>
      <c r="Y68" s="144"/>
      <c r="Z68" s="147"/>
      <c r="AA68" s="127"/>
      <c r="AB68" s="144"/>
      <c r="AC68" s="147"/>
      <c r="AD68" s="127"/>
      <c r="AE68" s="144"/>
      <c r="AF68" s="316"/>
      <c r="AG68" s="308"/>
      <c r="AH68" s="317"/>
      <c r="AI68" s="316"/>
      <c r="AJ68" s="308"/>
      <c r="AK68" s="317"/>
    </row>
    <row r="69" ht="15.75" customHeight="1">
      <c r="A69" s="438" t="s">
        <v>44</v>
      </c>
      <c r="B69" s="147"/>
      <c r="C69" s="127">
        <f>'Lista de precios'!C33</f>
        <v>1061.25</v>
      </c>
      <c r="D69" s="128">
        <f t="shared" si="2"/>
        <v>0</v>
      </c>
      <c r="E69" s="147"/>
      <c r="F69" s="127">
        <f t="shared" si="3"/>
        <v>1061.25</v>
      </c>
      <c r="G69" s="128">
        <f t="shared" si="4"/>
        <v>0</v>
      </c>
      <c r="H69" s="147"/>
      <c r="I69" s="127">
        <f>'Lista de precios'!E33</f>
        <v>1165</v>
      </c>
      <c r="J69" s="128">
        <f t="shared" si="5"/>
        <v>0</v>
      </c>
      <c r="K69" s="147"/>
      <c r="L69" s="127">
        <f t="shared" si="6"/>
        <v>1165</v>
      </c>
      <c r="M69" s="128">
        <f t="shared" si="7"/>
        <v>0</v>
      </c>
      <c r="N69" s="147"/>
      <c r="O69" s="127"/>
      <c r="P69" s="144"/>
      <c r="Q69" s="147"/>
      <c r="R69" s="127"/>
      <c r="S69" s="144"/>
      <c r="T69" s="147"/>
      <c r="U69" s="127"/>
      <c r="V69" s="144"/>
      <c r="W69" s="147"/>
      <c r="X69" s="127"/>
      <c r="Y69" s="144"/>
      <c r="Z69" s="147"/>
      <c r="AA69" s="127"/>
      <c r="AB69" s="144"/>
      <c r="AC69" s="147"/>
      <c r="AD69" s="127"/>
      <c r="AE69" s="144"/>
      <c r="AF69" s="316"/>
      <c r="AG69" s="308"/>
      <c r="AH69" s="317"/>
      <c r="AI69" s="316"/>
      <c r="AJ69" s="308"/>
      <c r="AK69" s="317"/>
    </row>
    <row r="70" ht="15.75" customHeight="1">
      <c r="A70" s="440" t="s">
        <v>179</v>
      </c>
      <c r="B70" s="147"/>
      <c r="C70" s="127">
        <f>'Lista de precios'!C34</f>
        <v>3576.4125</v>
      </c>
      <c r="D70" s="128">
        <f t="shared" si="2"/>
        <v>0</v>
      </c>
      <c r="E70" s="147"/>
      <c r="F70" s="127">
        <f t="shared" si="3"/>
        <v>3576.4125</v>
      </c>
      <c r="G70" s="128">
        <f t="shared" si="4"/>
        <v>0</v>
      </c>
      <c r="H70" s="147"/>
      <c r="I70" s="127">
        <f>'Lista de precios'!E34</f>
        <v>3926.05</v>
      </c>
      <c r="J70" s="128">
        <f t="shared" si="5"/>
        <v>0</v>
      </c>
      <c r="K70" s="147"/>
      <c r="L70" s="127">
        <f t="shared" si="6"/>
        <v>3926.05</v>
      </c>
      <c r="M70" s="128">
        <f t="shared" si="7"/>
        <v>0</v>
      </c>
      <c r="N70" s="147"/>
      <c r="O70" s="127"/>
      <c r="P70" s="144"/>
      <c r="Q70" s="147"/>
      <c r="R70" s="127"/>
      <c r="S70" s="144"/>
      <c r="T70" s="147"/>
      <c r="U70" s="127"/>
      <c r="V70" s="144"/>
      <c r="W70" s="147"/>
      <c r="X70" s="127"/>
      <c r="Y70" s="144"/>
      <c r="Z70" s="147"/>
      <c r="AA70" s="127"/>
      <c r="AB70" s="144"/>
      <c r="AC70" s="147"/>
      <c r="AD70" s="127"/>
      <c r="AE70" s="144"/>
      <c r="AF70" s="316"/>
      <c r="AG70" s="308"/>
      <c r="AH70" s="317"/>
      <c r="AI70" s="316"/>
      <c r="AJ70" s="308"/>
      <c r="AK70" s="317"/>
    </row>
    <row r="71" ht="15.75" customHeight="1">
      <c r="A71" s="173" t="s">
        <v>127</v>
      </c>
      <c r="B71" s="174"/>
      <c r="C71" s="175"/>
      <c r="D71" s="319">
        <f>SUM(D43:D70)</f>
        <v>0</v>
      </c>
      <c r="E71" s="177"/>
      <c r="F71" s="178"/>
      <c r="G71" s="320">
        <f>SUM(G43:G70)</f>
        <v>0</v>
      </c>
      <c r="H71" s="174"/>
      <c r="I71" s="127" t="str">
        <f>'Lista de precios'!E35</f>
        <v/>
      </c>
      <c r="J71" s="319">
        <f>SUM(J43:J70)</f>
        <v>0</v>
      </c>
      <c r="K71" s="177"/>
      <c r="L71" s="178"/>
      <c r="M71" s="320">
        <f>SUM(M43:M70)</f>
        <v>0</v>
      </c>
      <c r="N71" s="174"/>
      <c r="O71" s="127">
        <f>'Lista de precios'!G31</f>
        <v>0</v>
      </c>
      <c r="P71" s="319">
        <f>SUM(P43:P66)</f>
        <v>0</v>
      </c>
      <c r="Q71" s="177"/>
      <c r="R71" s="127">
        <f>O71</f>
        <v>0</v>
      </c>
      <c r="S71" s="320">
        <f>SUM(S43:S66)</f>
        <v>0</v>
      </c>
      <c r="T71" s="174"/>
      <c r="U71" s="127">
        <f>'Lista de precios'!M31</f>
        <v>0</v>
      </c>
      <c r="V71" s="319">
        <f>SUM(V43:V66)</f>
        <v>0</v>
      </c>
      <c r="W71" s="177"/>
      <c r="X71" s="127">
        <f>U71</f>
        <v>0</v>
      </c>
      <c r="Y71" s="320">
        <f>SUM(Y43:Y66)</f>
        <v>0</v>
      </c>
      <c r="Z71" s="174"/>
      <c r="AA71" s="127" t="str">
        <f>'Lista de precios'!S31</f>
        <v/>
      </c>
      <c r="AB71" s="319">
        <f>SUM(AB43:AB66)</f>
        <v>0</v>
      </c>
      <c r="AC71" s="177"/>
      <c r="AD71" s="127" t="str">
        <f>AA71</f>
        <v/>
      </c>
      <c r="AE71" s="320">
        <f>SUM(AE43:AE66)</f>
        <v>0</v>
      </c>
      <c r="AF71" s="321"/>
      <c r="AG71" s="322" t="str">
        <f>'Lista de precios'!Y31</f>
        <v/>
      </c>
      <c r="AH71" s="323">
        <f>SUM(AH43:AH66)</f>
        <v>0</v>
      </c>
      <c r="AI71" s="321"/>
      <c r="AJ71" s="322" t="str">
        <f>AG71</f>
        <v/>
      </c>
      <c r="AK71" s="324">
        <f>SUM(AK43:AK66)</f>
        <v>0</v>
      </c>
    </row>
    <row r="72" ht="15.75" customHeight="1">
      <c r="A72" s="181" t="s">
        <v>128</v>
      </c>
      <c r="B72" s="325">
        <f>D71+G71</f>
        <v>0</v>
      </c>
      <c r="C72" s="183"/>
      <c r="D72" s="183"/>
      <c r="E72" s="183"/>
      <c r="F72" s="183"/>
      <c r="G72" s="15"/>
      <c r="H72" s="325">
        <f>J71+M71</f>
        <v>0</v>
      </c>
      <c r="I72" s="183"/>
      <c r="J72" s="183"/>
      <c r="K72" s="183"/>
      <c r="L72" s="183"/>
      <c r="M72" s="15"/>
      <c r="N72" s="325">
        <f>P71+S71</f>
        <v>0</v>
      </c>
      <c r="O72" s="183"/>
      <c r="P72" s="183"/>
      <c r="Q72" s="183"/>
      <c r="R72" s="183"/>
      <c r="S72" s="15"/>
      <c r="T72" s="325">
        <f>V71+Y71</f>
        <v>0</v>
      </c>
      <c r="U72" s="183"/>
      <c r="V72" s="183"/>
      <c r="W72" s="183"/>
      <c r="X72" s="183"/>
      <c r="Y72" s="15"/>
      <c r="Z72" s="325">
        <f>AB71+AE71</f>
        <v>0</v>
      </c>
      <c r="AA72" s="183"/>
      <c r="AB72" s="183"/>
      <c r="AC72" s="183"/>
      <c r="AD72" s="183"/>
      <c r="AE72" s="15"/>
      <c r="AF72" s="326">
        <f>AH71+AK71</f>
        <v>0</v>
      </c>
      <c r="AG72" s="183"/>
      <c r="AH72" s="183"/>
      <c r="AI72" s="183"/>
      <c r="AJ72" s="183"/>
      <c r="AK72" s="15"/>
    </row>
    <row r="73" ht="15.75" customHeight="1"/>
    <row r="74" ht="15.75" customHeight="1"/>
    <row r="75" ht="18.0" customHeight="1"/>
    <row r="76" ht="18.0" customHeight="1"/>
    <row r="77" ht="18.0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53"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W40:Y40"/>
    <mergeCell ref="Z40:AB40"/>
    <mergeCell ref="AC40:AE40"/>
    <mergeCell ref="AF40:AH40"/>
    <mergeCell ref="AI40:AK40"/>
    <mergeCell ref="B40:D40"/>
    <mergeCell ref="E40:G40"/>
    <mergeCell ref="H40:J40"/>
    <mergeCell ref="K40:M40"/>
    <mergeCell ref="N40:P40"/>
    <mergeCell ref="Q40:S40"/>
    <mergeCell ref="T40:V40"/>
    <mergeCell ref="B72:G72"/>
    <mergeCell ref="H72:M72"/>
    <mergeCell ref="N72:S72"/>
    <mergeCell ref="T72:Y72"/>
    <mergeCell ref="Z72:AE72"/>
    <mergeCell ref="AF72:AK72"/>
  </mergeCells>
  <conditionalFormatting sqref="A1:AK1019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