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\Desktop\Facemes CONSUMOS\2025\"/>
    </mc:Choice>
  </mc:AlternateContent>
  <bookViews>
    <workbookView xWindow="0" yWindow="0" windowWidth="15345" windowHeight="5865" tabRatio="533"/>
  </bookViews>
  <sheets>
    <sheet name="DEUDAS" sheetId="1" r:id="rId1"/>
    <sheet name="IngEgr" sheetId="4" r:id="rId2"/>
    <sheet name="ALVAREZ " sheetId="49" r:id="rId3"/>
    <sheet name="AMBROGGIO " sheetId="50" r:id="rId4"/>
    <sheet name="BARRA " sheetId="52" r:id="rId5"/>
    <sheet name="BIOLMOL" sheetId="51" r:id="rId6"/>
    <sheet name="BIGNANTE" sheetId="61" r:id="rId7"/>
    <sheet name="BISIG-DITAMO" sheetId="53" r:id="rId8"/>
    <sheet name="CARRIZO" sheetId="54" r:id="rId9"/>
    <sheet name="CECCHINI" sheetId="55" r:id="rId10"/>
    <sheet name="CELEJ" sheetId="56" r:id="rId11"/>
    <sheet name="CONTIN" sheetId="57" r:id="rId12"/>
    <sheet name="CULTIVO" sheetId="58" r:id="rId13"/>
    <sheet name="DEGANO" sheetId="59" r:id="rId14"/>
    <sheet name="FABRO" sheetId="60" r:id="rId15"/>
    <sheet name="FANANI" sheetId="62" r:id="rId16"/>
    <sheet name="FIDELIO" sheetId="63" r:id="rId17"/>
    <sheet name="GALIANO" sheetId="64" r:id="rId18"/>
    <sheet name="GARBARINO" sheetId="65" r:id="rId19"/>
    <sheet name="GIL" sheetId="66" r:id="rId20"/>
    <sheet name="GOLDRAIJ" sheetId="67" r:id="rId21"/>
    <sheet name="GUIDO" sheetId="68" r:id="rId22"/>
    <sheet name="IRAZOQUI" sheetId="69" r:id="rId23"/>
    <sheet name="LOPEZ" sheetId="70" r:id="rId24"/>
    <sheet name="MONTI" sheetId="71" r:id="rId25"/>
    <sheet name="MONTICH" sheetId="72" r:id="rId26"/>
    <sheet name="OLIVEIRA" sheetId="73" r:id="rId27"/>
    <sheet name="PRUCCA" sheetId="74" r:id="rId28"/>
    <sheet name="ROMERO" sheetId="75" r:id="rId29"/>
    <sheet name="SMANIA" sheetId="76" r:id="rId30"/>
    <sheet name="SOSA" sheetId="77" r:id="rId31"/>
    <sheet name="VALDEZ" sheetId="78" r:id="rId32"/>
    <sheet name="VILCAES" sheetId="79" r:id="rId33"/>
    <sheet name="WILKE" sheetId="80" r:id="rId34"/>
    <sheet name="PROTEINA" sheetId="81" r:id="rId35"/>
    <sheet name="Costos" sheetId="3" r:id="rId36"/>
  </sheets>
  <calcPr calcId="162913"/>
</workbook>
</file>

<file path=xl/calcChain.xml><?xml version="1.0" encoding="utf-8"?>
<calcChain xmlns="http://schemas.openxmlformats.org/spreadsheetml/2006/main">
  <c r="DU23" i="4" l="1"/>
  <c r="CW23" i="4"/>
  <c r="CG23" i="4"/>
  <c r="CC23" i="4"/>
  <c r="BQ23" i="4"/>
  <c r="AG23" i="4"/>
  <c r="Y23" i="4"/>
  <c r="U23" i="4"/>
  <c r="I23" i="4"/>
  <c r="J17" i="79"/>
  <c r="J17" i="77"/>
  <c r="J17" i="80"/>
  <c r="BY23" i="4"/>
  <c r="O17" i="74"/>
  <c r="J17" i="73"/>
  <c r="J17" i="72"/>
  <c r="J17" i="71"/>
  <c r="J17" i="70"/>
  <c r="J17" i="69"/>
  <c r="J17" i="68"/>
  <c r="J17" i="67"/>
  <c r="J17" i="66"/>
  <c r="J17" i="65"/>
  <c r="J17" i="64"/>
  <c r="J17" i="63"/>
  <c r="J17" i="62"/>
  <c r="J17" i="60"/>
  <c r="J17" i="59"/>
  <c r="J17" i="57"/>
  <c r="J17" i="56"/>
  <c r="J17" i="54"/>
  <c r="J17" i="61"/>
  <c r="J17" i="52"/>
  <c r="J17" i="50"/>
  <c r="EC23" i="4" l="1"/>
  <c r="AS23" i="4"/>
  <c r="AK8" i="4" l="1"/>
  <c r="Y8" i="4"/>
  <c r="I8" i="4"/>
  <c r="J17" i="53" l="1"/>
  <c r="DY8" i="4" l="1"/>
  <c r="DE8" i="4"/>
  <c r="CS8" i="4"/>
  <c r="CO8" i="4"/>
  <c r="CK8" i="4"/>
  <c r="BE8" i="4"/>
  <c r="BA8" i="4"/>
  <c r="AG8" i="4"/>
  <c r="J17" i="51"/>
  <c r="M8" i="4"/>
  <c r="E8" i="4"/>
  <c r="J17" i="55" l="1"/>
  <c r="J17" i="74" l="1"/>
  <c r="J17" i="75"/>
  <c r="J17" i="58"/>
  <c r="J17" i="76" l="1"/>
  <c r="J17" i="49"/>
  <c r="J17" i="78"/>
  <c r="J99" i="71" l="1"/>
  <c r="J99" i="75"/>
  <c r="J99" i="78" l="1"/>
  <c r="G98" i="71"/>
  <c r="AR12" i="4" l="1"/>
  <c r="AQ7" i="4"/>
  <c r="AS7" i="4" s="1"/>
  <c r="AS8" i="4" s="1"/>
  <c r="AR27" i="4"/>
  <c r="AR42" i="4"/>
  <c r="AQ37" i="4"/>
  <c r="AS37" i="4" s="1"/>
  <c r="AS38" i="4" s="1"/>
  <c r="AR57" i="4"/>
  <c r="AQ52" i="4"/>
  <c r="AS52" i="4" s="1"/>
  <c r="AS53" i="4" s="1"/>
  <c r="AR72" i="4"/>
  <c r="AR70" i="4"/>
  <c r="AQ67" i="4"/>
  <c r="AS67" i="4" s="1"/>
  <c r="AS68" i="4" s="1"/>
  <c r="AR87" i="4"/>
  <c r="AR85" i="4"/>
  <c r="AQ82" i="4"/>
  <c r="AS82" i="4" s="1"/>
  <c r="AS83" i="4" s="1"/>
  <c r="EI7" i="4"/>
  <c r="EK7" i="4" s="1"/>
  <c r="EK8" i="4" s="1"/>
  <c r="EM7" i="4"/>
  <c r="EO7" i="4" s="1"/>
  <c r="EO8" i="4" s="1"/>
  <c r="EQ7" i="4"/>
  <c r="ES7" i="4" s="1"/>
  <c r="ES8" i="4" s="1"/>
  <c r="EU7" i="4"/>
  <c r="EW7" i="4" s="1"/>
  <c r="EW8" i="4" s="1"/>
  <c r="EJ9" i="4"/>
  <c r="EN9" i="4"/>
  <c r="ER9" i="4"/>
  <c r="EV9" i="4"/>
  <c r="EJ10" i="4"/>
  <c r="EN10" i="4"/>
  <c r="ER10" i="4"/>
  <c r="EV10" i="4"/>
  <c r="EJ11" i="4"/>
  <c r="EN11" i="4"/>
  <c r="ER11" i="4"/>
  <c r="EV11" i="4"/>
  <c r="EJ12" i="4"/>
  <c r="EN12" i="4"/>
  <c r="ER12" i="4"/>
  <c r="EV12" i="4"/>
  <c r="EI22" i="4"/>
  <c r="EM22" i="4"/>
  <c r="EQ22" i="4"/>
  <c r="EU22" i="4"/>
  <c r="EJ24" i="4"/>
  <c r="EN24" i="4"/>
  <c r="ER24" i="4"/>
  <c r="EV24" i="4"/>
  <c r="EJ25" i="4"/>
  <c r="EN25" i="4"/>
  <c r="ER25" i="4"/>
  <c r="EV25" i="4"/>
  <c r="EJ26" i="4"/>
  <c r="EN26" i="4"/>
  <c r="ER26" i="4"/>
  <c r="EV26" i="4"/>
  <c r="EJ27" i="4"/>
  <c r="EN27" i="4"/>
  <c r="ER27" i="4"/>
  <c r="EV27" i="4"/>
  <c r="EI37" i="4"/>
  <c r="EK37" i="4" s="1"/>
  <c r="EK38" i="4" s="1"/>
  <c r="EM37" i="4"/>
  <c r="EO37" i="4" s="1"/>
  <c r="EO38" i="4" s="1"/>
  <c r="EQ37" i="4"/>
  <c r="ES37" i="4" s="1"/>
  <c r="ES38" i="4" s="1"/>
  <c r="EU37" i="4"/>
  <c r="EW37" i="4" s="1"/>
  <c r="EW38" i="4" s="1"/>
  <c r="EJ39" i="4"/>
  <c r="EN39" i="4"/>
  <c r="ER39" i="4"/>
  <c r="EV39" i="4"/>
  <c r="EW39" i="4" s="1"/>
  <c r="EJ40" i="4"/>
  <c r="EN40" i="4"/>
  <c r="ER40" i="4"/>
  <c r="EV40" i="4"/>
  <c r="EJ41" i="4"/>
  <c r="EN41" i="4"/>
  <c r="ER41" i="4"/>
  <c r="EV41" i="4"/>
  <c r="EJ42" i="4"/>
  <c r="EN42" i="4"/>
  <c r="ER42" i="4"/>
  <c r="EV42" i="4"/>
  <c r="EI52" i="4"/>
  <c r="EK52" i="4" s="1"/>
  <c r="EK53" i="4" s="1"/>
  <c r="EM52" i="4"/>
  <c r="EO52" i="4" s="1"/>
  <c r="EO53" i="4" s="1"/>
  <c r="EQ52" i="4"/>
  <c r="ES52" i="4" s="1"/>
  <c r="ES53" i="4" s="1"/>
  <c r="EU52" i="4"/>
  <c r="EW52" i="4" s="1"/>
  <c r="EW53" i="4" s="1"/>
  <c r="EJ54" i="4"/>
  <c r="EN54" i="4"/>
  <c r="ER54" i="4"/>
  <c r="EV54" i="4"/>
  <c r="EJ55" i="4"/>
  <c r="EN55" i="4"/>
  <c r="ER55" i="4"/>
  <c r="EV55" i="4"/>
  <c r="EJ56" i="4"/>
  <c r="EN56" i="4"/>
  <c r="ER56" i="4"/>
  <c r="EV56" i="4"/>
  <c r="EJ57" i="4"/>
  <c r="EN57" i="4"/>
  <c r="ER57" i="4"/>
  <c r="EV57" i="4"/>
  <c r="EI67" i="4"/>
  <c r="EK67" i="4" s="1"/>
  <c r="EK68" i="4" s="1"/>
  <c r="EM67" i="4"/>
  <c r="EO67" i="4" s="1"/>
  <c r="EO68" i="4" s="1"/>
  <c r="EQ67" i="4"/>
  <c r="ES67" i="4" s="1"/>
  <c r="ES68" i="4" s="1"/>
  <c r="EU67" i="4"/>
  <c r="EW67" i="4" s="1"/>
  <c r="EW68" i="4" s="1"/>
  <c r="EJ69" i="4"/>
  <c r="EN69" i="4"/>
  <c r="ER69" i="4"/>
  <c r="ES69" i="4" s="1"/>
  <c r="EV69" i="4"/>
  <c r="EJ70" i="4"/>
  <c r="EN70" i="4"/>
  <c r="ER70" i="4"/>
  <c r="EV70" i="4"/>
  <c r="EJ71" i="4"/>
  <c r="EN71" i="4"/>
  <c r="ER71" i="4"/>
  <c r="EV71" i="4"/>
  <c r="EJ72" i="4"/>
  <c r="EN72" i="4"/>
  <c r="ER72" i="4"/>
  <c r="EV72" i="4"/>
  <c r="EI82" i="4"/>
  <c r="EK82" i="4" s="1"/>
  <c r="EK83" i="4" s="1"/>
  <c r="EM82" i="4"/>
  <c r="EO82" i="4" s="1"/>
  <c r="EO83" i="4" s="1"/>
  <c r="EQ82" i="4"/>
  <c r="ES82" i="4" s="1"/>
  <c r="ES83" i="4" s="1"/>
  <c r="EU82" i="4"/>
  <c r="EW82" i="4" s="1"/>
  <c r="EW83" i="4" s="1"/>
  <c r="EJ84" i="4"/>
  <c r="EN84" i="4"/>
  <c r="ER84" i="4"/>
  <c r="EV84" i="4"/>
  <c r="EJ85" i="4"/>
  <c r="EN85" i="4"/>
  <c r="ER85" i="4"/>
  <c r="EV85" i="4"/>
  <c r="EK84" i="4" l="1"/>
  <c r="EK54" i="4"/>
  <c r="EK55" i="4" s="1"/>
  <c r="EK56" i="4" s="1"/>
  <c r="EK57" i="4" s="1"/>
  <c r="EK60" i="4" s="1"/>
  <c r="EW84" i="4"/>
  <c r="EO84" i="4"/>
  <c r="EW69" i="4"/>
  <c r="EW54" i="4"/>
  <c r="EW55" i="4" s="1"/>
  <c r="EW56" i="4" s="1"/>
  <c r="EW57" i="4" s="1"/>
  <c r="EW60" i="4" s="1"/>
  <c r="EO54" i="4"/>
  <c r="ES39" i="4"/>
  <c r="ES40" i="4" s="1"/>
  <c r="ES41" i="4" s="1"/>
  <c r="ES42" i="4" s="1"/>
  <c r="ES45" i="4" s="1"/>
  <c r="EW40" i="4"/>
  <c r="EW41" i="4" s="1"/>
  <c r="EW42" i="4" s="1"/>
  <c r="EW45" i="4" s="1"/>
  <c r="EW85" i="4"/>
  <c r="ES84" i="4"/>
  <c r="ES85" i="4" s="1"/>
  <c r="EW70" i="4"/>
  <c r="EW71" i="4" s="1"/>
  <c r="EW72" i="4" s="1"/>
  <c r="EW75" i="4" s="1"/>
  <c r="EK39" i="4"/>
  <c r="EK40" i="4" s="1"/>
  <c r="EK41" i="4" s="1"/>
  <c r="EK42" i="4" s="1"/>
  <c r="EK45" i="4" s="1"/>
  <c r="ES9" i="4"/>
  <c r="ES10" i="4" s="1"/>
  <c r="ES11" i="4" s="1"/>
  <c r="ES12" i="4" s="1"/>
  <c r="ES15" i="4" s="1"/>
  <c r="ES21" i="4" s="1"/>
  <c r="ES22" i="4" s="1"/>
  <c r="ES23" i="4" s="1"/>
  <c r="ES24" i="4" s="1"/>
  <c r="ES25" i="4" s="1"/>
  <c r="ES26" i="4" s="1"/>
  <c r="ES27" i="4" s="1"/>
  <c r="ES30" i="4" s="1"/>
  <c r="EK9" i="4"/>
  <c r="EK10" i="4" s="1"/>
  <c r="EK11" i="4" s="1"/>
  <c r="EK12" i="4" s="1"/>
  <c r="EK15" i="4" s="1"/>
  <c r="EK21" i="4" s="1"/>
  <c r="EK22" i="4" s="1"/>
  <c r="EK23" i="4" s="1"/>
  <c r="EK24" i="4" s="1"/>
  <c r="EK25" i="4" s="1"/>
  <c r="EK26" i="4" s="1"/>
  <c r="EK27" i="4" s="1"/>
  <c r="EK30" i="4" s="1"/>
  <c r="EW9" i="4"/>
  <c r="EW10" i="4" s="1"/>
  <c r="EW11" i="4" s="1"/>
  <c r="EW12" i="4" s="1"/>
  <c r="EW15" i="4" s="1"/>
  <c r="EW21" i="4" s="1"/>
  <c r="EW22" i="4" s="1"/>
  <c r="EW23" i="4" s="1"/>
  <c r="EW24" i="4" s="1"/>
  <c r="EW25" i="4" s="1"/>
  <c r="EW26" i="4" s="1"/>
  <c r="EW27" i="4" s="1"/>
  <c r="EW30" i="4" s="1"/>
  <c r="EO9" i="4"/>
  <c r="EO10" i="4" s="1"/>
  <c r="EO11" i="4" s="1"/>
  <c r="EO12" i="4" s="1"/>
  <c r="EO15" i="4" s="1"/>
  <c r="EO21" i="4" s="1"/>
  <c r="EO22" i="4" s="1"/>
  <c r="EO23" i="4" s="1"/>
  <c r="EO24" i="4" s="1"/>
  <c r="EO25" i="4" s="1"/>
  <c r="EO26" i="4" s="1"/>
  <c r="EO27" i="4" s="1"/>
  <c r="EO30" i="4" s="1"/>
  <c r="EK85" i="4"/>
  <c r="ES70" i="4"/>
  <c r="ES71" i="4" s="1"/>
  <c r="ES72" i="4" s="1"/>
  <c r="ES75" i="4" s="1"/>
  <c r="EO69" i="4"/>
  <c r="EO70" i="4" s="1"/>
  <c r="EO71" i="4" s="1"/>
  <c r="EO72" i="4" s="1"/>
  <c r="EO75" i="4" s="1"/>
  <c r="EK69" i="4"/>
  <c r="EK70" i="4" s="1"/>
  <c r="EK71" i="4" s="1"/>
  <c r="EK72" i="4" s="1"/>
  <c r="EK75" i="4" s="1"/>
  <c r="ES54" i="4"/>
  <c r="ES55" i="4" s="1"/>
  <c r="ES56" i="4" s="1"/>
  <c r="ES57" i="4" s="1"/>
  <c r="ES60" i="4" s="1"/>
  <c r="EO55" i="4"/>
  <c r="EO56" i="4" s="1"/>
  <c r="EO57" i="4" s="1"/>
  <c r="EO60" i="4" s="1"/>
  <c r="EO85" i="4"/>
  <c r="EO39" i="4"/>
  <c r="EO40" i="4" s="1"/>
  <c r="EO41" i="4" s="1"/>
  <c r="EO42" i="4" s="1"/>
  <c r="EO45" i="4" s="1"/>
  <c r="AM82" i="4"/>
  <c r="EB87" i="4"/>
  <c r="EB85" i="4"/>
  <c r="EA82" i="4"/>
  <c r="EB72" i="4"/>
  <c r="EB70" i="4"/>
  <c r="EA67" i="4"/>
  <c r="EC82" i="4"/>
  <c r="EC83" i="4" s="1"/>
  <c r="EC67" i="4"/>
  <c r="EC68" i="4" s="1"/>
  <c r="EB57" i="4"/>
  <c r="EB55" i="4"/>
  <c r="EA52" i="4"/>
  <c r="EC52" i="4" s="1"/>
  <c r="EC53" i="4" s="1"/>
  <c r="EB42" i="4"/>
  <c r="EA37" i="4"/>
  <c r="EC37" i="4" s="1"/>
  <c r="EC38" i="4" s="1"/>
  <c r="EB27" i="4"/>
  <c r="EA22" i="4"/>
  <c r="EB12" i="4"/>
  <c r="EA7" i="4"/>
  <c r="EC7" i="4" s="1"/>
  <c r="EC8" i="4" s="1"/>
  <c r="DX87" i="4"/>
  <c r="DX85" i="4"/>
  <c r="DW82" i="4"/>
  <c r="DX72" i="4"/>
  <c r="DX70" i="4"/>
  <c r="DW67" i="4"/>
  <c r="DY82" i="4"/>
  <c r="DY83" i="4" s="1"/>
  <c r="DY67" i="4"/>
  <c r="DY68" i="4" s="1"/>
  <c r="DX57" i="4"/>
  <c r="DW52" i="4"/>
  <c r="DY52" i="4" s="1"/>
  <c r="DY53" i="4" s="1"/>
  <c r="DX42" i="4"/>
  <c r="DW37" i="4"/>
  <c r="DY37" i="4" s="1"/>
  <c r="DY38" i="4" s="1"/>
  <c r="DX27" i="4"/>
  <c r="DW22" i="4"/>
  <c r="DX12" i="4"/>
  <c r="DW7" i="4"/>
  <c r="DY7" i="4" s="1"/>
  <c r="DT87" i="4" l="1"/>
  <c r="DT85" i="4"/>
  <c r="DS82" i="4"/>
  <c r="DU82" i="4" s="1"/>
  <c r="DU83" i="4" s="1"/>
  <c r="DT72" i="4"/>
  <c r="DT70" i="4"/>
  <c r="DS67" i="4"/>
  <c r="DT57" i="4"/>
  <c r="DS52" i="4"/>
  <c r="DU52" i="4" s="1"/>
  <c r="DU53" i="4" s="1"/>
  <c r="DT42" i="4"/>
  <c r="DS37" i="4"/>
  <c r="DU37" i="4" s="1"/>
  <c r="DU38" i="4" s="1"/>
  <c r="DT27" i="4"/>
  <c r="DS22" i="4"/>
  <c r="DS7" i="4"/>
  <c r="DU67" i="4"/>
  <c r="DU68" i="4" s="1"/>
  <c r="DU7" i="4"/>
  <c r="DU8" i="4" s="1"/>
  <c r="DP87" i="4" l="1"/>
  <c r="DP85" i="4"/>
  <c r="DO82" i="4"/>
  <c r="DP72" i="4"/>
  <c r="DP70" i="4"/>
  <c r="DO67" i="4"/>
  <c r="DQ82" i="4"/>
  <c r="DQ83" i="4" s="1"/>
  <c r="DQ67" i="4"/>
  <c r="DQ68" i="4" s="1"/>
  <c r="DP57" i="4"/>
  <c r="DO52" i="4"/>
  <c r="DQ52" i="4" s="1"/>
  <c r="DQ53" i="4" s="1"/>
  <c r="DP42" i="4"/>
  <c r="DO37" i="4"/>
  <c r="DQ37" i="4" s="1"/>
  <c r="DQ38" i="4" s="1"/>
  <c r="DP27" i="4"/>
  <c r="DP12" i="4"/>
  <c r="DO7" i="4"/>
  <c r="DQ7" i="4" s="1"/>
  <c r="DQ8" i="4" s="1"/>
  <c r="DL27" i="4"/>
  <c r="DK22" i="4"/>
  <c r="DL12" i="4"/>
  <c r="DK7" i="4"/>
  <c r="DM7" i="4" s="1"/>
  <c r="DM8" i="4" s="1"/>
  <c r="DL87" i="4"/>
  <c r="DL85" i="4"/>
  <c r="DK82" i="4"/>
  <c r="DM82" i="4" s="1"/>
  <c r="DM83" i="4" s="1"/>
  <c r="DL72" i="4"/>
  <c r="DL70" i="4"/>
  <c r="DK67" i="4"/>
  <c r="DM67" i="4"/>
  <c r="DM68" i="4" s="1"/>
  <c r="DL57" i="4"/>
  <c r="DK52" i="4"/>
  <c r="DL42" i="4"/>
  <c r="DK37" i="4"/>
  <c r="DM52" i="4"/>
  <c r="DM53" i="4" s="1"/>
  <c r="DM37" i="4"/>
  <c r="DM38" i="4" s="1"/>
  <c r="DH87" i="4"/>
  <c r="DH85" i="4"/>
  <c r="DG82" i="4"/>
  <c r="DH72" i="4"/>
  <c r="DH70" i="4"/>
  <c r="DG67" i="4"/>
  <c r="DI82" i="4"/>
  <c r="DI83" i="4" s="1"/>
  <c r="DI67" i="4"/>
  <c r="DI68" i="4" s="1"/>
  <c r="DH57" i="4"/>
  <c r="DG52" i="4"/>
  <c r="DI52" i="4" s="1"/>
  <c r="DI53" i="4" s="1"/>
  <c r="DH42" i="4"/>
  <c r="DG37" i="4"/>
  <c r="DI37" i="4" s="1"/>
  <c r="DI38" i="4" s="1"/>
  <c r="DH27" i="4"/>
  <c r="DH12" i="4"/>
  <c r="DG7" i="4"/>
  <c r="DI7" i="4" s="1"/>
  <c r="DI8" i="4" s="1"/>
  <c r="DD12" i="4"/>
  <c r="DC7" i="4"/>
  <c r="DD27" i="4"/>
  <c r="DE7" i="4"/>
  <c r="DD42" i="4"/>
  <c r="DD57" i="4"/>
  <c r="DC52" i="4"/>
  <c r="DE52" i="4" s="1"/>
  <c r="DE53" i="4" s="1"/>
  <c r="DC37" i="4"/>
  <c r="DE37" i="4" s="1"/>
  <c r="DE38" i="4" s="1"/>
  <c r="CV57" i="4"/>
  <c r="CU52" i="4"/>
  <c r="CW52" i="4" s="1"/>
  <c r="CW53" i="4" s="1"/>
  <c r="CZ57" i="4"/>
  <c r="CY52" i="4"/>
  <c r="DA52" i="4" s="1"/>
  <c r="DA53" i="4" s="1"/>
  <c r="CZ42" i="4"/>
  <c r="CY37" i="4"/>
  <c r="DD72" i="4"/>
  <c r="DD70" i="4"/>
  <c r="DC67" i="4"/>
  <c r="DD87" i="4"/>
  <c r="DD85" i="4"/>
  <c r="DC82" i="4"/>
  <c r="DE67" i="4"/>
  <c r="DE68" i="4" s="1"/>
  <c r="DE82" i="4"/>
  <c r="DE83" i="4" s="1"/>
  <c r="CZ87" i="4"/>
  <c r="CZ85" i="4"/>
  <c r="CY82" i="4"/>
  <c r="CZ72" i="4"/>
  <c r="CZ70" i="4"/>
  <c r="CY67" i="4"/>
  <c r="DA82" i="4"/>
  <c r="DA83" i="4" s="1"/>
  <c r="DA67" i="4"/>
  <c r="DA68" i="4" s="1"/>
  <c r="DA37" i="4"/>
  <c r="DA38" i="4" s="1"/>
  <c r="CZ27" i="4"/>
  <c r="CZ12" i="4"/>
  <c r="CY7" i="4"/>
  <c r="DA7" i="4" s="1"/>
  <c r="DA8" i="4" s="1"/>
  <c r="CV42" i="4"/>
  <c r="CU37" i="4"/>
  <c r="CV27" i="4"/>
  <c r="CU22" i="4"/>
  <c r="CW37" i="4"/>
  <c r="CW38" i="4" s="1"/>
  <c r="CV12" i="4"/>
  <c r="CU7" i="4"/>
  <c r="CW7" i="4" s="1"/>
  <c r="CW8" i="4" s="1"/>
  <c r="T87" i="4"/>
  <c r="T85" i="4"/>
  <c r="S82" i="4"/>
  <c r="U82" i="4" s="1"/>
  <c r="U83" i="4" s="1"/>
  <c r="T72" i="4"/>
  <c r="T70" i="4"/>
  <c r="S67" i="4"/>
  <c r="U67" i="4"/>
  <c r="U68" i="4" s="1"/>
  <c r="T57" i="4"/>
  <c r="S52" i="4"/>
  <c r="U52" i="4" s="1"/>
  <c r="U53" i="4" s="1"/>
  <c r="T42" i="4"/>
  <c r="S37" i="4"/>
  <c r="U37" i="4" s="1"/>
  <c r="U38" i="4" s="1"/>
  <c r="T27" i="4"/>
  <c r="S22" i="4"/>
  <c r="T12" i="4"/>
  <c r="S7" i="4"/>
  <c r="U7" i="4" s="1"/>
  <c r="U8" i="4" s="1"/>
  <c r="P87" i="4"/>
  <c r="P85" i="4"/>
  <c r="O82" i="4"/>
  <c r="Q82" i="4" s="1"/>
  <c r="Q83" i="4" s="1"/>
  <c r="P72" i="4"/>
  <c r="P70" i="4"/>
  <c r="O67" i="4"/>
  <c r="Q67" i="4" s="1"/>
  <c r="Q68" i="4" s="1"/>
  <c r="P57" i="4"/>
  <c r="O52" i="4"/>
  <c r="Q52" i="4" s="1"/>
  <c r="Q53" i="4" s="1"/>
  <c r="P42" i="4"/>
  <c r="O37" i="4"/>
  <c r="Q37" i="4" s="1"/>
  <c r="Q38" i="4" s="1"/>
  <c r="P27" i="4"/>
  <c r="P12" i="4"/>
  <c r="CV87" i="4" l="1"/>
  <c r="CV85" i="4"/>
  <c r="CU67" i="4"/>
  <c r="CW67" i="4" s="1"/>
  <c r="CW68" i="4" s="1"/>
  <c r="CV72" i="4"/>
  <c r="CV70" i="4"/>
  <c r="CU82" i="4"/>
  <c r="CW82" i="4"/>
  <c r="CW83" i="4" s="1"/>
  <c r="CR72" i="4"/>
  <c r="CR70" i="4"/>
  <c r="CR87" i="4"/>
  <c r="CR85" i="4"/>
  <c r="CQ82" i="4"/>
  <c r="CQ67" i="4"/>
  <c r="CS82" i="4"/>
  <c r="CS83" i="4" s="1"/>
  <c r="CS67" i="4"/>
  <c r="CS68" i="4" s="1"/>
  <c r="CR57" i="4"/>
  <c r="CQ52" i="4"/>
  <c r="CS52" i="4" s="1"/>
  <c r="CS53" i="4" s="1"/>
  <c r="CR42" i="4"/>
  <c r="CQ37" i="4"/>
  <c r="CS37" i="4" s="1"/>
  <c r="CS38" i="4" s="1"/>
  <c r="CR27" i="4"/>
  <c r="CQ22" i="4"/>
  <c r="CR12" i="4"/>
  <c r="CQ7" i="4"/>
  <c r="CS7" i="4"/>
  <c r="CN12" i="4"/>
  <c r="CM7" i="4"/>
  <c r="CN27" i="4"/>
  <c r="CM22" i="4"/>
  <c r="CO7" i="4"/>
  <c r="CN42" i="4"/>
  <c r="CM37" i="4"/>
  <c r="CO37" i="4" s="1"/>
  <c r="CO38" i="4" s="1"/>
  <c r="CN57" i="4"/>
  <c r="CM52" i="4"/>
  <c r="CO52" i="4" s="1"/>
  <c r="CO53" i="4" s="1"/>
  <c r="CM67" i="4"/>
  <c r="CN70" i="4"/>
  <c r="CN72" i="4"/>
  <c r="CN87" i="4"/>
  <c r="CN85" i="4"/>
  <c r="CM82" i="4"/>
  <c r="CO67" i="4"/>
  <c r="CO68" i="4" s="1"/>
  <c r="CO82" i="4"/>
  <c r="CO83" i="4" s="1"/>
  <c r="F215" i="3" l="1"/>
  <c r="F214" i="3"/>
  <c r="E210" i="3"/>
  <c r="C210" i="3"/>
  <c r="B210" i="3"/>
  <c r="E209" i="3"/>
  <c r="C209" i="3"/>
  <c r="B209" i="3"/>
  <c r="C207" i="3"/>
  <c r="E207" i="3" s="1"/>
  <c r="B207" i="3"/>
  <c r="C202" i="3"/>
  <c r="E202" i="3" s="1"/>
  <c r="B202" i="3"/>
  <c r="E200" i="3"/>
  <c r="C200" i="3"/>
  <c r="B200" i="3"/>
  <c r="E195" i="3"/>
  <c r="C195" i="3"/>
  <c r="B195" i="3"/>
  <c r="F193" i="3"/>
  <c r="G193" i="3" s="1"/>
  <c r="C193" i="3"/>
  <c r="E193" i="3" s="1"/>
  <c r="E196" i="3" s="1"/>
  <c r="B193" i="3"/>
  <c r="E188" i="3"/>
  <c r="C188" i="3"/>
  <c r="B188" i="3"/>
  <c r="E186" i="3"/>
  <c r="E189" i="3" s="1"/>
  <c r="F186" i="3" s="1"/>
  <c r="G186" i="3" s="1"/>
  <c r="C186" i="3"/>
  <c r="B186" i="3"/>
  <c r="E181" i="3"/>
  <c r="C181" i="3"/>
  <c r="B181" i="3"/>
  <c r="E180" i="3"/>
  <c r="C180" i="3"/>
  <c r="B180" i="3"/>
  <c r="E179" i="3"/>
  <c r="E182" i="3" s="1"/>
  <c r="F179" i="3" s="1"/>
  <c r="G179" i="3" s="1"/>
  <c r="C179" i="3"/>
  <c r="B179" i="3"/>
  <c r="E173" i="3"/>
  <c r="C173" i="3"/>
  <c r="B173" i="3"/>
  <c r="E172" i="3"/>
  <c r="C172" i="3"/>
  <c r="B172" i="3"/>
  <c r="E171" i="3"/>
  <c r="E174" i="3" s="1"/>
  <c r="F171" i="3" s="1"/>
  <c r="G171" i="3" s="1"/>
  <c r="C171" i="3"/>
  <c r="B171" i="3"/>
  <c r="E165" i="3"/>
  <c r="C165" i="3"/>
  <c r="B165" i="3"/>
  <c r="E164" i="3"/>
  <c r="C164" i="3"/>
  <c r="B164" i="3"/>
  <c r="E163" i="3"/>
  <c r="C163" i="3"/>
  <c r="B163" i="3"/>
  <c r="E161" i="3"/>
  <c r="C161" i="3"/>
  <c r="B161" i="3"/>
  <c r="G156" i="3"/>
  <c r="F156" i="3"/>
  <c r="E156" i="3"/>
  <c r="C156" i="3"/>
  <c r="B156" i="3"/>
  <c r="E150" i="3"/>
  <c r="C150" i="3"/>
  <c r="B150" i="3"/>
  <c r="F149" i="3"/>
  <c r="G149" i="3" s="1"/>
  <c r="C149" i="3"/>
  <c r="E149" i="3" s="1"/>
  <c r="E151" i="3" s="1"/>
  <c r="B149" i="3"/>
  <c r="E144" i="3"/>
  <c r="E143" i="3"/>
  <c r="C143" i="3"/>
  <c r="B143" i="3"/>
  <c r="G142" i="3"/>
  <c r="F142" i="3"/>
  <c r="E142" i="3"/>
  <c r="C142" i="3"/>
  <c r="B142" i="3"/>
  <c r="G141" i="3"/>
  <c r="F141" i="3"/>
  <c r="E141" i="3"/>
  <c r="C141" i="3"/>
  <c r="B141" i="3"/>
  <c r="G136" i="3"/>
  <c r="F136" i="3"/>
  <c r="E136" i="3"/>
  <c r="E135" i="3"/>
  <c r="C135" i="3"/>
  <c r="B135" i="3"/>
  <c r="E129" i="3"/>
  <c r="C129" i="3"/>
  <c r="B129" i="3"/>
  <c r="E127" i="3"/>
  <c r="E130" i="3" s="1"/>
  <c r="F127" i="3" s="1"/>
  <c r="G127" i="3" s="1"/>
  <c r="C127" i="3"/>
  <c r="B127" i="3"/>
  <c r="E122" i="3"/>
  <c r="C122" i="3"/>
  <c r="B122" i="3"/>
  <c r="C120" i="3"/>
  <c r="E120" i="3" s="1"/>
  <c r="B120" i="3"/>
  <c r="E119" i="3"/>
  <c r="C119" i="3"/>
  <c r="B119" i="3"/>
  <c r="E114" i="3"/>
  <c r="C114" i="3"/>
  <c r="B114" i="3"/>
  <c r="E112" i="3"/>
  <c r="C112" i="3"/>
  <c r="B112" i="3"/>
  <c r="E111" i="3"/>
  <c r="C111" i="3"/>
  <c r="B111" i="3"/>
  <c r="C110" i="3"/>
  <c r="E110" i="3" s="1"/>
  <c r="B110" i="3"/>
  <c r="E109" i="3"/>
  <c r="C109" i="3"/>
  <c r="B109" i="3"/>
  <c r="E108" i="3"/>
  <c r="C108" i="3"/>
  <c r="B108" i="3"/>
  <c r="E103" i="3"/>
  <c r="C103" i="3"/>
  <c r="B103" i="3"/>
  <c r="E101" i="3"/>
  <c r="C101" i="3"/>
  <c r="B101" i="3"/>
  <c r="E100" i="3"/>
  <c r="C100" i="3"/>
  <c r="B100" i="3"/>
  <c r="E99" i="3"/>
  <c r="C99" i="3"/>
  <c r="B99" i="3"/>
  <c r="E98" i="3"/>
  <c r="C98" i="3"/>
  <c r="B98" i="3"/>
  <c r="E97" i="3"/>
  <c r="C97" i="3"/>
  <c r="B97" i="3"/>
  <c r="E92" i="3"/>
  <c r="B92" i="3"/>
  <c r="E90" i="3"/>
  <c r="C90" i="3"/>
  <c r="B90" i="3"/>
  <c r="C89" i="3"/>
  <c r="E89" i="3" s="1"/>
  <c r="B89" i="3"/>
  <c r="C88" i="3"/>
  <c r="E88" i="3" s="1"/>
  <c r="B88" i="3"/>
  <c r="E87" i="3"/>
  <c r="C87" i="3"/>
  <c r="B87" i="3"/>
  <c r="E81" i="3"/>
  <c r="C81" i="3"/>
  <c r="B81" i="3"/>
  <c r="E80" i="3"/>
  <c r="C80" i="3"/>
  <c r="B80" i="3"/>
  <c r="C79" i="3"/>
  <c r="E79" i="3" s="1"/>
  <c r="B79" i="3"/>
  <c r="E78" i="3"/>
  <c r="C78" i="3"/>
  <c r="B78" i="3"/>
  <c r="F74" i="3"/>
  <c r="C74" i="3"/>
  <c r="F73" i="3"/>
  <c r="C73" i="3"/>
  <c r="F72" i="3"/>
  <c r="C72" i="3"/>
  <c r="F71" i="3"/>
  <c r="C71" i="3"/>
  <c r="G70" i="3"/>
  <c r="F70" i="3"/>
  <c r="F69" i="3"/>
  <c r="B69" i="3"/>
  <c r="G66" i="3"/>
  <c r="F66" i="3"/>
  <c r="F65" i="3"/>
  <c r="F64" i="3"/>
  <c r="B64" i="3"/>
  <c r="G60" i="3"/>
  <c r="F60" i="3"/>
  <c r="G59" i="3"/>
  <c r="F59" i="3"/>
  <c r="F58" i="3"/>
  <c r="B58" i="3"/>
  <c r="G55" i="3"/>
  <c r="F54" i="3"/>
  <c r="F55" i="3" s="1"/>
  <c r="B54" i="3"/>
  <c r="F51" i="3"/>
  <c r="B51" i="3"/>
  <c r="G51" i="3" s="1"/>
  <c r="F50" i="3"/>
  <c r="F49" i="3"/>
  <c r="F45" i="3"/>
  <c r="G44" i="3" s="1"/>
  <c r="F44" i="3"/>
  <c r="F43" i="3"/>
  <c r="B43" i="3"/>
  <c r="F41" i="3"/>
  <c r="F40" i="3"/>
  <c r="G39" i="3"/>
  <c r="F39" i="3"/>
  <c r="F38" i="3"/>
  <c r="B38" i="3"/>
  <c r="K22" i="3"/>
  <c r="K21" i="3"/>
  <c r="K20" i="3"/>
  <c r="AK25" i="80" s="1"/>
  <c r="K17" i="3"/>
  <c r="K16" i="3"/>
  <c r="K15" i="3"/>
  <c r="AK99" i="81"/>
  <c r="AH99" i="81"/>
  <c r="AE99" i="81"/>
  <c r="AB99" i="81"/>
  <c r="Y99" i="81"/>
  <c r="V99" i="81"/>
  <c r="S99" i="81"/>
  <c r="P99" i="81"/>
  <c r="M99" i="81"/>
  <c r="J99" i="81"/>
  <c r="G99" i="81"/>
  <c r="D99" i="81"/>
  <c r="AK98" i="81"/>
  <c r="AJ98" i="81"/>
  <c r="AH98" i="81"/>
  <c r="AG98" i="81"/>
  <c r="AE98" i="81"/>
  <c r="AD98" i="81"/>
  <c r="AB98" i="81"/>
  <c r="AA98" i="81"/>
  <c r="Y98" i="81"/>
  <c r="X98" i="81"/>
  <c r="V98" i="81"/>
  <c r="U98" i="81"/>
  <c r="S98" i="81"/>
  <c r="R98" i="81"/>
  <c r="P98" i="81"/>
  <c r="O98" i="81"/>
  <c r="M98" i="81"/>
  <c r="L98" i="81"/>
  <c r="J98" i="81"/>
  <c r="I98" i="81"/>
  <c r="G98" i="81"/>
  <c r="F98" i="81"/>
  <c r="D98" i="81"/>
  <c r="C98" i="81"/>
  <c r="AK97" i="81"/>
  <c r="AJ97" i="81"/>
  <c r="AH97" i="81"/>
  <c r="AG97" i="81"/>
  <c r="AE97" i="81"/>
  <c r="AD97" i="81"/>
  <c r="AB97" i="81"/>
  <c r="AA97" i="81"/>
  <c r="Y97" i="81"/>
  <c r="X97" i="81"/>
  <c r="V97" i="81"/>
  <c r="U97" i="81"/>
  <c r="S97" i="81"/>
  <c r="R97" i="81"/>
  <c r="P97" i="81"/>
  <c r="O97" i="81"/>
  <c r="M97" i="81"/>
  <c r="L97" i="81"/>
  <c r="J97" i="81"/>
  <c r="I97" i="81"/>
  <c r="G97" i="81"/>
  <c r="F97" i="81"/>
  <c r="D97" i="81"/>
  <c r="C97" i="81"/>
  <c r="AK96" i="81"/>
  <c r="AJ96" i="81"/>
  <c r="AH96" i="81"/>
  <c r="AG96" i="81"/>
  <c r="AE96" i="81"/>
  <c r="AD96" i="81"/>
  <c r="AB96" i="81"/>
  <c r="AA96" i="81"/>
  <c r="Y96" i="81"/>
  <c r="X96" i="81"/>
  <c r="V96" i="81"/>
  <c r="U96" i="81"/>
  <c r="S96" i="81"/>
  <c r="R96" i="81"/>
  <c r="P96" i="81"/>
  <c r="O96" i="81"/>
  <c r="M96" i="81"/>
  <c r="L96" i="81"/>
  <c r="J96" i="81"/>
  <c r="I96" i="81"/>
  <c r="G96" i="81"/>
  <c r="F96" i="81"/>
  <c r="D96" i="81"/>
  <c r="C96" i="81"/>
  <c r="AK95" i="81"/>
  <c r="AJ95" i="81"/>
  <c r="AH95" i="81"/>
  <c r="AG95" i="81"/>
  <c r="AE95" i="81"/>
  <c r="AD95" i="81"/>
  <c r="AB95" i="81"/>
  <c r="AA95" i="81"/>
  <c r="Y95" i="81"/>
  <c r="X95" i="81"/>
  <c r="V95" i="81"/>
  <c r="U95" i="81"/>
  <c r="S95" i="81"/>
  <c r="R95" i="81"/>
  <c r="P95" i="81"/>
  <c r="O95" i="81"/>
  <c r="M95" i="81"/>
  <c r="L95" i="81"/>
  <c r="J95" i="81"/>
  <c r="I95" i="81"/>
  <c r="G95" i="81"/>
  <c r="F95" i="81"/>
  <c r="D95" i="81"/>
  <c r="C95" i="81"/>
  <c r="AK94" i="81"/>
  <c r="AJ94" i="81"/>
  <c r="AH94" i="81"/>
  <c r="AG94" i="81"/>
  <c r="AE94" i="81"/>
  <c r="AD94" i="81"/>
  <c r="AB94" i="81"/>
  <c r="AA94" i="81"/>
  <c r="Y94" i="81"/>
  <c r="X94" i="81"/>
  <c r="V94" i="81"/>
  <c r="U94" i="81"/>
  <c r="S94" i="81"/>
  <c r="R94" i="81"/>
  <c r="P94" i="81"/>
  <c r="O94" i="81"/>
  <c r="M94" i="81"/>
  <c r="L94" i="81"/>
  <c r="J94" i="81"/>
  <c r="I94" i="81"/>
  <c r="G94" i="81"/>
  <c r="F94" i="81"/>
  <c r="D94" i="81"/>
  <c r="C94" i="81"/>
  <c r="AK93" i="81"/>
  <c r="AJ93" i="81"/>
  <c r="AH93" i="81"/>
  <c r="AG93" i="81"/>
  <c r="AE93" i="81"/>
  <c r="AD93" i="81"/>
  <c r="AB93" i="81"/>
  <c r="AA93" i="81"/>
  <c r="Y93" i="81"/>
  <c r="X93" i="81"/>
  <c r="V93" i="81"/>
  <c r="U93" i="81"/>
  <c r="S93" i="81"/>
  <c r="R93" i="81"/>
  <c r="P93" i="81"/>
  <c r="O93" i="81"/>
  <c r="M93" i="81"/>
  <c r="L93" i="81"/>
  <c r="J93" i="81"/>
  <c r="I93" i="81"/>
  <c r="G93" i="81"/>
  <c r="F93" i="81"/>
  <c r="D93" i="81"/>
  <c r="C93" i="81"/>
  <c r="AK92" i="81"/>
  <c r="AJ92" i="81"/>
  <c r="AH92" i="81"/>
  <c r="AG92" i="81"/>
  <c r="AE92" i="81"/>
  <c r="AD92" i="81"/>
  <c r="AB92" i="81"/>
  <c r="AA92" i="81"/>
  <c r="Y92" i="81"/>
  <c r="X92" i="81"/>
  <c r="V92" i="81"/>
  <c r="U92" i="81"/>
  <c r="S92" i="81"/>
  <c r="R92" i="81"/>
  <c r="P92" i="81"/>
  <c r="O92" i="81"/>
  <c r="M92" i="81"/>
  <c r="L92" i="81"/>
  <c r="J92" i="81"/>
  <c r="I92" i="81"/>
  <c r="G92" i="81"/>
  <c r="F92" i="81"/>
  <c r="D92" i="81"/>
  <c r="C92" i="81"/>
  <c r="AK91" i="81"/>
  <c r="AJ91" i="81"/>
  <c r="AH91" i="81"/>
  <c r="AG91" i="81"/>
  <c r="AE91" i="81"/>
  <c r="AD91" i="81"/>
  <c r="AB91" i="81"/>
  <c r="AA91" i="81"/>
  <c r="Y91" i="81"/>
  <c r="X91" i="81"/>
  <c r="V91" i="81"/>
  <c r="U91" i="81"/>
  <c r="S91" i="81"/>
  <c r="R91" i="81"/>
  <c r="P91" i="81"/>
  <c r="O91" i="81"/>
  <c r="M91" i="81"/>
  <c r="L91" i="81"/>
  <c r="J91" i="81"/>
  <c r="I91" i="81"/>
  <c r="G91" i="81"/>
  <c r="F91" i="81"/>
  <c r="D91" i="81"/>
  <c r="C91" i="81"/>
  <c r="AK90" i="81"/>
  <c r="AJ90" i="81"/>
  <c r="AH90" i="81"/>
  <c r="AG90" i="81"/>
  <c r="AE90" i="81"/>
  <c r="AD90" i="81"/>
  <c r="AB90" i="81"/>
  <c r="AA90" i="81"/>
  <c r="Y90" i="81"/>
  <c r="X90" i="81"/>
  <c r="V90" i="81"/>
  <c r="U90" i="81"/>
  <c r="S90" i="81"/>
  <c r="R90" i="81"/>
  <c r="P90" i="81"/>
  <c r="O90" i="81"/>
  <c r="M90" i="81"/>
  <c r="L90" i="81"/>
  <c r="J90" i="81"/>
  <c r="I90" i="81"/>
  <c r="G90" i="81"/>
  <c r="F90" i="81"/>
  <c r="D90" i="81"/>
  <c r="C90" i="81"/>
  <c r="AK89" i="81"/>
  <c r="AJ89" i="81"/>
  <c r="AH89" i="81"/>
  <c r="AG89" i="81"/>
  <c r="AE89" i="81"/>
  <c r="AD89" i="81"/>
  <c r="AB89" i="81"/>
  <c r="AA89" i="81"/>
  <c r="Y89" i="81"/>
  <c r="X89" i="81"/>
  <c r="V89" i="81"/>
  <c r="U89" i="81"/>
  <c r="S89" i="81"/>
  <c r="R89" i="81"/>
  <c r="P89" i="81"/>
  <c r="O89" i="81"/>
  <c r="M89" i="81"/>
  <c r="L89" i="81"/>
  <c r="J89" i="81"/>
  <c r="I89" i="81"/>
  <c r="G89" i="81"/>
  <c r="F89" i="81"/>
  <c r="D89" i="81"/>
  <c r="C89" i="81"/>
  <c r="AK80" i="81"/>
  <c r="AJ80" i="81"/>
  <c r="AH80" i="81"/>
  <c r="AG80" i="81"/>
  <c r="AE80" i="81"/>
  <c r="AD80" i="81"/>
  <c r="AB80" i="81"/>
  <c r="AA80" i="81"/>
  <c r="Y80" i="81"/>
  <c r="X80" i="81"/>
  <c r="V80" i="81"/>
  <c r="U80" i="81"/>
  <c r="S80" i="81"/>
  <c r="R80" i="81"/>
  <c r="P80" i="81"/>
  <c r="O80" i="81"/>
  <c r="M80" i="81"/>
  <c r="L80" i="81"/>
  <c r="J80" i="81"/>
  <c r="I80" i="81"/>
  <c r="G80" i="81"/>
  <c r="F80" i="81"/>
  <c r="D80" i="81"/>
  <c r="C80" i="81"/>
  <c r="AJ79" i="81"/>
  <c r="AG79" i="81"/>
  <c r="AD79" i="81"/>
  <c r="AE79" i="81" s="1"/>
  <c r="AE81" i="81" s="1"/>
  <c r="EB56" i="4" s="1"/>
  <c r="AA79" i="81"/>
  <c r="AB79" i="81" s="1"/>
  <c r="AB81" i="81" s="1"/>
  <c r="EB41" i="4" s="1"/>
  <c r="X79" i="81"/>
  <c r="Y79" i="81" s="1"/>
  <c r="Y81" i="81" s="1"/>
  <c r="EB26" i="4" s="1"/>
  <c r="U79" i="81"/>
  <c r="V79" i="81" s="1"/>
  <c r="V81" i="81" s="1"/>
  <c r="EB11" i="4" s="1"/>
  <c r="R79" i="81"/>
  <c r="S79" i="81" s="1"/>
  <c r="S81" i="81" s="1"/>
  <c r="O79" i="81"/>
  <c r="P79" i="81" s="1"/>
  <c r="P81" i="81" s="1"/>
  <c r="L79" i="81"/>
  <c r="M79" i="81" s="1"/>
  <c r="M81" i="81" s="1"/>
  <c r="I79" i="81"/>
  <c r="J79" i="81" s="1"/>
  <c r="F79" i="81"/>
  <c r="G79" i="81" s="1"/>
  <c r="C79" i="81"/>
  <c r="D79" i="81" s="1"/>
  <c r="D81" i="81" s="1"/>
  <c r="AK78" i="81"/>
  <c r="AJ78" i="81"/>
  <c r="AH78" i="81"/>
  <c r="AG78" i="81"/>
  <c r="AE78" i="81"/>
  <c r="AD78" i="81"/>
  <c r="AB78" i="81"/>
  <c r="AA78" i="81"/>
  <c r="Y78" i="81"/>
  <c r="X78" i="81"/>
  <c r="V78" i="81"/>
  <c r="U78" i="81"/>
  <c r="S78" i="81"/>
  <c r="R78" i="81"/>
  <c r="P78" i="81"/>
  <c r="O78" i="81"/>
  <c r="M78" i="81"/>
  <c r="L78" i="81"/>
  <c r="J78" i="81"/>
  <c r="I78" i="81"/>
  <c r="G78" i="81"/>
  <c r="F78" i="81"/>
  <c r="D78" i="81"/>
  <c r="C78" i="81"/>
  <c r="AK73" i="81"/>
  <c r="AH73" i="81"/>
  <c r="AK72" i="81"/>
  <c r="AJ72" i="81"/>
  <c r="AH72" i="81"/>
  <c r="AG72" i="81"/>
  <c r="AK71" i="81"/>
  <c r="AJ71" i="81"/>
  <c r="AH71" i="81"/>
  <c r="AG71" i="81"/>
  <c r="AK70" i="81"/>
  <c r="AJ70" i="81"/>
  <c r="AH70" i="81"/>
  <c r="AG70" i="81"/>
  <c r="AK69" i="81"/>
  <c r="AJ69" i="81"/>
  <c r="AH69" i="81"/>
  <c r="AG69" i="81"/>
  <c r="AK68" i="81"/>
  <c r="AJ68" i="81"/>
  <c r="AH68" i="81"/>
  <c r="AG68" i="81"/>
  <c r="AK67" i="81"/>
  <c r="AJ67" i="81"/>
  <c r="AH67" i="81"/>
  <c r="AG67" i="81"/>
  <c r="AK66" i="81"/>
  <c r="AJ66" i="81"/>
  <c r="AH66" i="81"/>
  <c r="AG66" i="81"/>
  <c r="AK65" i="81"/>
  <c r="AJ65" i="81"/>
  <c r="AH65" i="81"/>
  <c r="AG65" i="81"/>
  <c r="AK64" i="81"/>
  <c r="AJ64" i="81"/>
  <c r="AH64" i="81"/>
  <c r="AG64" i="81"/>
  <c r="AK63" i="81"/>
  <c r="AJ63" i="81"/>
  <c r="AH63" i="81"/>
  <c r="AG63" i="81"/>
  <c r="AK62" i="81"/>
  <c r="AJ62" i="81"/>
  <c r="AH62" i="81"/>
  <c r="AG62" i="81"/>
  <c r="AE62" i="81"/>
  <c r="AD62" i="81"/>
  <c r="AB62" i="81"/>
  <c r="AA62" i="81"/>
  <c r="Y62" i="81"/>
  <c r="X62" i="81"/>
  <c r="V62" i="81"/>
  <c r="U62" i="81"/>
  <c r="S62" i="81"/>
  <c r="R62" i="81"/>
  <c r="P62" i="81"/>
  <c r="O62" i="81"/>
  <c r="M62" i="81"/>
  <c r="L62" i="81"/>
  <c r="J62" i="81"/>
  <c r="I62" i="81"/>
  <c r="G62" i="81"/>
  <c r="F62" i="81"/>
  <c r="D62" i="81"/>
  <c r="C62" i="81"/>
  <c r="AK61" i="81"/>
  <c r="AJ61" i="81"/>
  <c r="AH61" i="81"/>
  <c r="AG61" i="81"/>
  <c r="AK60" i="81"/>
  <c r="AJ60" i="81"/>
  <c r="AH60" i="81"/>
  <c r="AG60" i="81"/>
  <c r="AE60" i="81"/>
  <c r="AD60" i="81"/>
  <c r="AB60" i="81"/>
  <c r="AA60" i="81"/>
  <c r="Y60" i="81"/>
  <c r="X60" i="81"/>
  <c r="V60" i="81"/>
  <c r="U60" i="81"/>
  <c r="S60" i="81"/>
  <c r="R60" i="81"/>
  <c r="P60" i="81"/>
  <c r="O60" i="81"/>
  <c r="M60" i="81"/>
  <c r="L60" i="81"/>
  <c r="J60" i="81"/>
  <c r="I60" i="81"/>
  <c r="G60" i="81"/>
  <c r="F60" i="81"/>
  <c r="D60" i="81"/>
  <c r="C60" i="81"/>
  <c r="AK59" i="81"/>
  <c r="AJ59" i="81"/>
  <c r="AH59" i="81"/>
  <c r="AG59" i="81"/>
  <c r="AE59" i="81"/>
  <c r="AD59" i="81"/>
  <c r="AB59" i="81"/>
  <c r="AA59" i="81"/>
  <c r="Y59" i="81"/>
  <c r="X59" i="81"/>
  <c r="V59" i="81"/>
  <c r="U59" i="81"/>
  <c r="S59" i="81"/>
  <c r="R59" i="81"/>
  <c r="P59" i="81"/>
  <c r="O59" i="81"/>
  <c r="M59" i="81"/>
  <c r="L59" i="81"/>
  <c r="J59" i="81"/>
  <c r="I59" i="81"/>
  <c r="G59" i="81"/>
  <c r="F59" i="81"/>
  <c r="D59" i="81"/>
  <c r="C59" i="81"/>
  <c r="AK58" i="81"/>
  <c r="AJ58" i="81"/>
  <c r="AH58" i="81"/>
  <c r="AG58" i="81"/>
  <c r="AE58" i="81"/>
  <c r="AD58" i="81"/>
  <c r="AB58" i="81"/>
  <c r="AA58" i="81"/>
  <c r="Y58" i="81"/>
  <c r="X58" i="81"/>
  <c r="V58" i="81"/>
  <c r="U58" i="81"/>
  <c r="S58" i="81"/>
  <c r="R58" i="81"/>
  <c r="P58" i="81"/>
  <c r="O58" i="81"/>
  <c r="M58" i="81"/>
  <c r="L58" i="81"/>
  <c r="J58" i="81"/>
  <c r="I58" i="81"/>
  <c r="G58" i="81"/>
  <c r="F58" i="81"/>
  <c r="D58" i="81"/>
  <c r="C58" i="81"/>
  <c r="AK57" i="81"/>
  <c r="AJ57" i="81"/>
  <c r="AH57" i="81"/>
  <c r="AG57" i="81"/>
  <c r="AK56" i="81"/>
  <c r="AJ56" i="81"/>
  <c r="AH56" i="81"/>
  <c r="AG56" i="81"/>
  <c r="AK55" i="81"/>
  <c r="AJ55" i="81"/>
  <c r="AH55" i="81"/>
  <c r="AG55" i="81"/>
  <c r="AK54" i="81"/>
  <c r="AJ54" i="81"/>
  <c r="AH54" i="81"/>
  <c r="AG54" i="81"/>
  <c r="AK53" i="81"/>
  <c r="AJ53" i="81"/>
  <c r="AH53" i="81"/>
  <c r="AG53" i="81"/>
  <c r="AK52" i="81"/>
  <c r="AJ52" i="81"/>
  <c r="AH52" i="81"/>
  <c r="AG52" i="81"/>
  <c r="AK51" i="81"/>
  <c r="AJ51" i="81"/>
  <c r="AH51" i="81"/>
  <c r="AG51" i="81"/>
  <c r="AK50" i="81"/>
  <c r="AJ50" i="81"/>
  <c r="AH50" i="81"/>
  <c r="AG50" i="81"/>
  <c r="AK49" i="81"/>
  <c r="AJ49" i="81"/>
  <c r="AH49" i="81"/>
  <c r="AG49" i="81"/>
  <c r="AK48" i="81"/>
  <c r="AJ48" i="81"/>
  <c r="AH48" i="81"/>
  <c r="AG48" i="81"/>
  <c r="AK47" i="81"/>
  <c r="AJ47" i="81"/>
  <c r="AH47" i="81"/>
  <c r="AG47" i="81"/>
  <c r="AE47" i="81"/>
  <c r="AD47" i="81"/>
  <c r="AB47" i="81"/>
  <c r="AA47" i="81"/>
  <c r="Y47" i="81"/>
  <c r="X47" i="81"/>
  <c r="V47" i="81"/>
  <c r="U47" i="81"/>
  <c r="S47" i="81"/>
  <c r="R47" i="81"/>
  <c r="P47" i="81"/>
  <c r="O47" i="81"/>
  <c r="M47" i="81"/>
  <c r="L47" i="81"/>
  <c r="J47" i="81"/>
  <c r="I47" i="81"/>
  <c r="G47" i="81"/>
  <c r="F47" i="81"/>
  <c r="D47" i="81"/>
  <c r="C47" i="81"/>
  <c r="AK46" i="81"/>
  <c r="AJ46" i="81"/>
  <c r="AH46" i="81"/>
  <c r="AG46" i="81"/>
  <c r="AE46" i="81"/>
  <c r="AD46" i="81"/>
  <c r="AB46" i="81"/>
  <c r="AA46" i="81"/>
  <c r="Y46" i="81"/>
  <c r="X46" i="81"/>
  <c r="V46" i="81"/>
  <c r="U46" i="81"/>
  <c r="S46" i="81"/>
  <c r="R46" i="81"/>
  <c r="P46" i="81"/>
  <c r="O46" i="81"/>
  <c r="M46" i="81"/>
  <c r="L46" i="81"/>
  <c r="J46" i="81"/>
  <c r="I46" i="81"/>
  <c r="G46" i="81"/>
  <c r="F46" i="81"/>
  <c r="D46" i="81"/>
  <c r="C46" i="81"/>
  <c r="AK45" i="81"/>
  <c r="AJ45" i="81"/>
  <c r="AH45" i="81"/>
  <c r="AG45" i="81"/>
  <c r="AK44" i="81"/>
  <c r="AJ44" i="81"/>
  <c r="AH44" i="81"/>
  <c r="AG44" i="81"/>
  <c r="AE44" i="81"/>
  <c r="AD44" i="81"/>
  <c r="AB44" i="81"/>
  <c r="AA44" i="81"/>
  <c r="Y44" i="81"/>
  <c r="X44" i="81"/>
  <c r="V44" i="81"/>
  <c r="U44" i="81"/>
  <c r="S44" i="81"/>
  <c r="R44" i="81"/>
  <c r="P44" i="81"/>
  <c r="O44" i="81"/>
  <c r="M44" i="81"/>
  <c r="L44" i="81"/>
  <c r="J44" i="81"/>
  <c r="I44" i="81"/>
  <c r="G44" i="81"/>
  <c r="F44" i="81"/>
  <c r="D44" i="81"/>
  <c r="C44" i="81"/>
  <c r="AK43" i="81"/>
  <c r="AJ43" i="81"/>
  <c r="AH43" i="81"/>
  <c r="AG43" i="81"/>
  <c r="AD43" i="81"/>
  <c r="AE43" i="81" s="1"/>
  <c r="AA43" i="81"/>
  <c r="AB43" i="81" s="1"/>
  <c r="X43" i="81"/>
  <c r="Y43" i="81" s="1"/>
  <c r="U43" i="81"/>
  <c r="V43" i="81" s="1"/>
  <c r="R43" i="81"/>
  <c r="S43" i="81" s="1"/>
  <c r="O43" i="81"/>
  <c r="P43" i="81" s="1"/>
  <c r="L43" i="81"/>
  <c r="M43" i="81" s="1"/>
  <c r="I43" i="81"/>
  <c r="J43" i="81" s="1"/>
  <c r="F43" i="81"/>
  <c r="G43" i="81" s="1"/>
  <c r="C43" i="81"/>
  <c r="D43" i="81" s="1"/>
  <c r="AK42" i="81"/>
  <c r="AJ42" i="81"/>
  <c r="AH42" i="81"/>
  <c r="AG42" i="81"/>
  <c r="AK41" i="81"/>
  <c r="AJ41" i="81"/>
  <c r="AH41" i="81"/>
  <c r="AG41" i="81"/>
  <c r="AD41" i="81"/>
  <c r="AE41" i="81" s="1"/>
  <c r="AA41" i="81"/>
  <c r="AB41" i="81" s="1"/>
  <c r="X41" i="81"/>
  <c r="Y41" i="81" s="1"/>
  <c r="U41" i="81"/>
  <c r="V41" i="81" s="1"/>
  <c r="R41" i="81"/>
  <c r="S41" i="81" s="1"/>
  <c r="O41" i="81"/>
  <c r="P41" i="81" s="1"/>
  <c r="L41" i="81"/>
  <c r="M41" i="81" s="1"/>
  <c r="I41" i="81"/>
  <c r="J41" i="81" s="1"/>
  <c r="F41" i="81"/>
  <c r="G41" i="81" s="1"/>
  <c r="C41" i="81"/>
  <c r="D41" i="81" s="1"/>
  <c r="AK40" i="81"/>
  <c r="AJ40" i="81"/>
  <c r="AH40" i="81"/>
  <c r="AG40" i="81"/>
  <c r="AD40" i="81"/>
  <c r="AE40" i="81" s="1"/>
  <c r="X40" i="81"/>
  <c r="Y40" i="81" s="1"/>
  <c r="R40" i="81"/>
  <c r="S40" i="81" s="1"/>
  <c r="L40" i="81"/>
  <c r="M40" i="81" s="1"/>
  <c r="F40" i="81"/>
  <c r="G40" i="81" s="1"/>
  <c r="AK39" i="81"/>
  <c r="AJ39" i="81"/>
  <c r="AH39" i="81"/>
  <c r="AG39" i="81"/>
  <c r="M39" i="81"/>
  <c r="AK38" i="81"/>
  <c r="AJ38" i="81"/>
  <c r="AH38" i="81"/>
  <c r="AG38" i="81"/>
  <c r="M38" i="81"/>
  <c r="AK37" i="81"/>
  <c r="AJ37" i="81"/>
  <c r="AH37" i="81"/>
  <c r="AG37" i="81"/>
  <c r="M37" i="81"/>
  <c r="AK36" i="81"/>
  <c r="AJ36" i="81"/>
  <c r="AH36" i="81"/>
  <c r="AG36" i="81"/>
  <c r="M36" i="81"/>
  <c r="AK35" i="81"/>
  <c r="AJ35" i="81"/>
  <c r="AH35" i="81"/>
  <c r="AG35" i="81"/>
  <c r="AD35" i="81"/>
  <c r="AE35" i="81" s="1"/>
  <c r="AA35" i="81"/>
  <c r="AB35" i="81" s="1"/>
  <c r="X35" i="81"/>
  <c r="Y35" i="81" s="1"/>
  <c r="U35" i="81"/>
  <c r="V35" i="81" s="1"/>
  <c r="R35" i="81"/>
  <c r="S35" i="81" s="1"/>
  <c r="O35" i="81"/>
  <c r="P35" i="81" s="1"/>
  <c r="L35" i="81"/>
  <c r="M35" i="81" s="1"/>
  <c r="I35" i="81"/>
  <c r="J35" i="81" s="1"/>
  <c r="F35" i="81"/>
  <c r="G35" i="81" s="1"/>
  <c r="C35" i="81"/>
  <c r="D35" i="81" s="1"/>
  <c r="AI28" i="81"/>
  <c r="EB69" i="4" s="1"/>
  <c r="EC69" i="4" s="1"/>
  <c r="EC70" i="4" s="1"/>
  <c r="W28" i="81"/>
  <c r="EB9" i="4" s="1"/>
  <c r="EC9" i="4" s="1"/>
  <c r="AL27" i="81"/>
  <c r="AK27" i="81"/>
  <c r="AI27" i="81"/>
  <c r="AH27" i="81"/>
  <c r="AF27" i="81"/>
  <c r="AE27" i="81"/>
  <c r="AC27" i="81"/>
  <c r="AB27" i="81"/>
  <c r="Z27" i="81"/>
  <c r="Y27" i="81"/>
  <c r="W27" i="81"/>
  <c r="V27" i="81"/>
  <c r="T27" i="81"/>
  <c r="S27" i="81"/>
  <c r="Q27" i="81"/>
  <c r="P27" i="81"/>
  <c r="N27" i="81"/>
  <c r="M27" i="81"/>
  <c r="K27" i="81"/>
  <c r="J27" i="81"/>
  <c r="H27" i="81"/>
  <c r="G27" i="81"/>
  <c r="E27" i="81"/>
  <c r="D27" i="81"/>
  <c r="AL26" i="81"/>
  <c r="AK26" i="81"/>
  <c r="AI26" i="81"/>
  <c r="AH26" i="81"/>
  <c r="AF26" i="81"/>
  <c r="AE26" i="81"/>
  <c r="AC26" i="81"/>
  <c r="AB26" i="81"/>
  <c r="Z26" i="81"/>
  <c r="Y26" i="81"/>
  <c r="W26" i="81"/>
  <c r="V26" i="81"/>
  <c r="T26" i="81"/>
  <c r="S26" i="81"/>
  <c r="Q26" i="81"/>
  <c r="P26" i="81"/>
  <c r="N26" i="81"/>
  <c r="M26" i="81"/>
  <c r="K26" i="81"/>
  <c r="J26" i="81"/>
  <c r="H26" i="81"/>
  <c r="G26" i="81"/>
  <c r="E26" i="81"/>
  <c r="D26" i="81"/>
  <c r="AK25" i="81"/>
  <c r="AL25" i="81" s="1"/>
  <c r="AL28" i="81" s="1"/>
  <c r="EB84" i="4" s="1"/>
  <c r="EC84" i="4" s="1"/>
  <c r="EC85" i="4" s="1"/>
  <c r="AH25" i="81"/>
  <c r="AI25" i="81" s="1"/>
  <c r="AE25" i="81"/>
  <c r="AF25" i="81" s="1"/>
  <c r="AF28" i="81" s="1"/>
  <c r="EB54" i="4" s="1"/>
  <c r="EC54" i="4" s="1"/>
  <c r="EC55" i="4" s="1"/>
  <c r="AB25" i="81"/>
  <c r="AC25" i="81" s="1"/>
  <c r="AC28" i="81" s="1"/>
  <c r="EB39" i="4" s="1"/>
  <c r="EC39" i="4" s="1"/>
  <c r="Y25" i="81"/>
  <c r="Z25" i="81" s="1"/>
  <c r="Z28" i="81" s="1"/>
  <c r="EB24" i="4" s="1"/>
  <c r="V25" i="81"/>
  <c r="W25" i="81" s="1"/>
  <c r="S25" i="81"/>
  <c r="T25" i="81" s="1"/>
  <c r="T28" i="81" s="1"/>
  <c r="P25" i="81"/>
  <c r="Q25" i="81" s="1"/>
  <c r="Q28" i="81" s="1"/>
  <c r="M25" i="81"/>
  <c r="N25" i="81" s="1"/>
  <c r="N28" i="81" s="1"/>
  <c r="J25" i="81"/>
  <c r="G25" i="81"/>
  <c r="D25" i="81"/>
  <c r="E25" i="81" s="1"/>
  <c r="E28" i="81" s="1"/>
  <c r="O17" i="81"/>
  <c r="N17" i="81"/>
  <c r="M17" i="81"/>
  <c r="L17" i="81"/>
  <c r="K17" i="81"/>
  <c r="J17" i="81"/>
  <c r="I17" i="81"/>
  <c r="H17" i="81"/>
  <c r="G17" i="81"/>
  <c r="F17" i="81"/>
  <c r="E17" i="81"/>
  <c r="D17" i="81"/>
  <c r="C17" i="81"/>
  <c r="O16" i="81"/>
  <c r="O15" i="81"/>
  <c r="O14" i="81"/>
  <c r="O13" i="81"/>
  <c r="O12" i="81"/>
  <c r="O11" i="81"/>
  <c r="O10" i="81"/>
  <c r="O9" i="81"/>
  <c r="O8" i="81"/>
  <c r="O7" i="81"/>
  <c r="O6" i="81"/>
  <c r="AK99" i="80"/>
  <c r="AH99" i="80"/>
  <c r="AE99" i="80"/>
  <c r="AB99" i="80"/>
  <c r="Y99" i="80"/>
  <c r="V99" i="80"/>
  <c r="S99" i="80"/>
  <c r="P99" i="80"/>
  <c r="M99" i="80"/>
  <c r="J99" i="80"/>
  <c r="G99" i="80"/>
  <c r="D99" i="80"/>
  <c r="AK98" i="80"/>
  <c r="AJ98" i="80"/>
  <c r="AH98" i="80"/>
  <c r="AG98" i="80"/>
  <c r="AE98" i="80"/>
  <c r="AD98" i="80"/>
  <c r="AB98" i="80"/>
  <c r="AA98" i="80"/>
  <c r="Y98" i="80"/>
  <c r="X98" i="80"/>
  <c r="V98" i="80"/>
  <c r="U98" i="80"/>
  <c r="S98" i="80"/>
  <c r="R98" i="80"/>
  <c r="P98" i="80"/>
  <c r="O98" i="80"/>
  <c r="M98" i="80"/>
  <c r="L98" i="80"/>
  <c r="J98" i="80"/>
  <c r="I98" i="80"/>
  <c r="G98" i="80"/>
  <c r="F98" i="80"/>
  <c r="D98" i="80"/>
  <c r="C98" i="80"/>
  <c r="AK97" i="80"/>
  <c r="AJ97" i="80"/>
  <c r="AH97" i="80"/>
  <c r="AG97" i="80"/>
  <c r="AE97" i="80"/>
  <c r="AD97" i="80"/>
  <c r="AB97" i="80"/>
  <c r="AA97" i="80"/>
  <c r="Y97" i="80"/>
  <c r="X97" i="80"/>
  <c r="V97" i="80"/>
  <c r="U97" i="80"/>
  <c r="S97" i="80"/>
  <c r="R97" i="80"/>
  <c r="P97" i="80"/>
  <c r="O97" i="80"/>
  <c r="M97" i="80"/>
  <c r="L97" i="80"/>
  <c r="J97" i="80"/>
  <c r="I97" i="80"/>
  <c r="G97" i="80"/>
  <c r="F97" i="80"/>
  <c r="D97" i="80"/>
  <c r="C97" i="80"/>
  <c r="AK96" i="80"/>
  <c r="AJ96" i="80"/>
  <c r="AH96" i="80"/>
  <c r="AG96" i="80"/>
  <c r="AE96" i="80"/>
  <c r="AD96" i="80"/>
  <c r="AB96" i="80"/>
  <c r="AA96" i="80"/>
  <c r="Y96" i="80"/>
  <c r="X96" i="80"/>
  <c r="V96" i="80"/>
  <c r="U96" i="80"/>
  <c r="S96" i="80"/>
  <c r="R96" i="80"/>
  <c r="P96" i="80"/>
  <c r="O96" i="80"/>
  <c r="M96" i="80"/>
  <c r="L96" i="80"/>
  <c r="J96" i="80"/>
  <c r="I96" i="80"/>
  <c r="G96" i="80"/>
  <c r="F96" i="80"/>
  <c r="D96" i="80"/>
  <c r="C96" i="80"/>
  <c r="AK95" i="80"/>
  <c r="AJ95" i="80"/>
  <c r="AH95" i="80"/>
  <c r="AG95" i="80"/>
  <c r="AE95" i="80"/>
  <c r="AD95" i="80"/>
  <c r="AB95" i="80"/>
  <c r="AA95" i="80"/>
  <c r="Y95" i="80"/>
  <c r="X95" i="80"/>
  <c r="V95" i="80"/>
  <c r="U95" i="80"/>
  <c r="S95" i="80"/>
  <c r="R95" i="80"/>
  <c r="P95" i="80"/>
  <c r="O95" i="80"/>
  <c r="M95" i="80"/>
  <c r="L95" i="80"/>
  <c r="J95" i="80"/>
  <c r="I95" i="80"/>
  <c r="G95" i="80"/>
  <c r="F95" i="80"/>
  <c r="D95" i="80"/>
  <c r="C95" i="80"/>
  <c r="AK94" i="80"/>
  <c r="AJ94" i="80"/>
  <c r="AH94" i="80"/>
  <c r="AG94" i="80"/>
  <c r="AE94" i="80"/>
  <c r="AD94" i="80"/>
  <c r="AB94" i="80"/>
  <c r="AA94" i="80"/>
  <c r="Y94" i="80"/>
  <c r="X94" i="80"/>
  <c r="V94" i="80"/>
  <c r="U94" i="80"/>
  <c r="S94" i="80"/>
  <c r="R94" i="80"/>
  <c r="P94" i="80"/>
  <c r="O94" i="80"/>
  <c r="M94" i="80"/>
  <c r="L94" i="80"/>
  <c r="J94" i="80"/>
  <c r="I94" i="80"/>
  <c r="G94" i="80"/>
  <c r="F94" i="80"/>
  <c r="D94" i="80"/>
  <c r="C94" i="80"/>
  <c r="AK93" i="80"/>
  <c r="AJ93" i="80"/>
  <c r="AH93" i="80"/>
  <c r="AG93" i="80"/>
  <c r="AE93" i="80"/>
  <c r="AD93" i="80"/>
  <c r="AB93" i="80"/>
  <c r="AA93" i="80"/>
  <c r="Y93" i="80"/>
  <c r="X93" i="80"/>
  <c r="V93" i="80"/>
  <c r="U93" i="80"/>
  <c r="S93" i="80"/>
  <c r="R93" i="80"/>
  <c r="P93" i="80"/>
  <c r="O93" i="80"/>
  <c r="M93" i="80"/>
  <c r="L93" i="80"/>
  <c r="J93" i="80"/>
  <c r="I93" i="80"/>
  <c r="G93" i="80"/>
  <c r="F93" i="80"/>
  <c r="D93" i="80"/>
  <c r="C93" i="80"/>
  <c r="AK92" i="80"/>
  <c r="AJ92" i="80"/>
  <c r="AH92" i="80"/>
  <c r="AG92" i="80"/>
  <c r="AE92" i="80"/>
  <c r="AD92" i="80"/>
  <c r="AB92" i="80"/>
  <c r="AA92" i="80"/>
  <c r="Y92" i="80"/>
  <c r="X92" i="80"/>
  <c r="V92" i="80"/>
  <c r="U92" i="80"/>
  <c r="S92" i="80"/>
  <c r="R92" i="80"/>
  <c r="P92" i="80"/>
  <c r="O92" i="80"/>
  <c r="M92" i="80"/>
  <c r="L92" i="80"/>
  <c r="J92" i="80"/>
  <c r="I92" i="80"/>
  <c r="G92" i="80"/>
  <c r="F92" i="80"/>
  <c r="D92" i="80"/>
  <c r="C92" i="80"/>
  <c r="AK91" i="80"/>
  <c r="AJ91" i="80"/>
  <c r="AH91" i="80"/>
  <c r="AG91" i="80"/>
  <c r="AE91" i="80"/>
  <c r="AD91" i="80"/>
  <c r="AB91" i="80"/>
  <c r="AA91" i="80"/>
  <c r="Y91" i="80"/>
  <c r="X91" i="80"/>
  <c r="V91" i="80"/>
  <c r="U91" i="80"/>
  <c r="S91" i="80"/>
  <c r="R91" i="80"/>
  <c r="P91" i="80"/>
  <c r="O91" i="80"/>
  <c r="M91" i="80"/>
  <c r="L91" i="80"/>
  <c r="J91" i="80"/>
  <c r="I91" i="80"/>
  <c r="G91" i="80"/>
  <c r="F91" i="80"/>
  <c r="D91" i="80"/>
  <c r="C91" i="80"/>
  <c r="AK90" i="80"/>
  <c r="AJ90" i="80"/>
  <c r="AH90" i="80"/>
  <c r="AG90" i="80"/>
  <c r="AE90" i="80"/>
  <c r="AD90" i="80"/>
  <c r="AB90" i="80"/>
  <c r="AA90" i="80"/>
  <c r="Y90" i="80"/>
  <c r="X90" i="80"/>
  <c r="V90" i="80"/>
  <c r="U90" i="80"/>
  <c r="S90" i="80"/>
  <c r="R90" i="80"/>
  <c r="P90" i="80"/>
  <c r="O90" i="80"/>
  <c r="M90" i="80"/>
  <c r="L90" i="80"/>
  <c r="J90" i="80"/>
  <c r="I90" i="80"/>
  <c r="G90" i="80"/>
  <c r="F90" i="80"/>
  <c r="D90" i="80"/>
  <c r="C90" i="80"/>
  <c r="AK89" i="80"/>
  <c r="AJ89" i="80"/>
  <c r="AH89" i="80"/>
  <c r="AG89" i="80"/>
  <c r="AE89" i="80"/>
  <c r="AD89" i="80"/>
  <c r="AB89" i="80"/>
  <c r="AA89" i="80"/>
  <c r="Y89" i="80"/>
  <c r="X89" i="80"/>
  <c r="V89" i="80"/>
  <c r="U89" i="80"/>
  <c r="S89" i="80"/>
  <c r="R89" i="80"/>
  <c r="P89" i="80"/>
  <c r="O89" i="80"/>
  <c r="M89" i="80"/>
  <c r="L89" i="80"/>
  <c r="J89" i="80"/>
  <c r="I89" i="80"/>
  <c r="G89" i="80"/>
  <c r="F89" i="80"/>
  <c r="D89" i="80"/>
  <c r="C89" i="80"/>
  <c r="AK80" i="80"/>
  <c r="AJ80" i="80"/>
  <c r="AH80" i="80"/>
  <c r="AG80" i="80"/>
  <c r="AE80" i="80"/>
  <c r="AD80" i="80"/>
  <c r="AB80" i="80"/>
  <c r="AA80" i="80"/>
  <c r="Y80" i="80"/>
  <c r="X80" i="80"/>
  <c r="V80" i="80"/>
  <c r="U80" i="80"/>
  <c r="S80" i="80"/>
  <c r="R80" i="80"/>
  <c r="P80" i="80"/>
  <c r="O80" i="80"/>
  <c r="M80" i="80"/>
  <c r="L80" i="80"/>
  <c r="J80" i="80"/>
  <c r="I80" i="80"/>
  <c r="G80" i="80"/>
  <c r="F80" i="80"/>
  <c r="D80" i="80"/>
  <c r="C80" i="80"/>
  <c r="AJ79" i="80"/>
  <c r="AG79" i="80"/>
  <c r="AD79" i="80"/>
  <c r="AE79" i="80" s="1"/>
  <c r="AE81" i="80" s="1"/>
  <c r="DX56" i="4" s="1"/>
  <c r="AA79" i="80"/>
  <c r="AB79" i="80" s="1"/>
  <c r="AB81" i="80" s="1"/>
  <c r="DX41" i="4" s="1"/>
  <c r="X79" i="80"/>
  <c r="Y79" i="80" s="1"/>
  <c r="Y81" i="80" s="1"/>
  <c r="DX26" i="4" s="1"/>
  <c r="U79" i="80"/>
  <c r="V79" i="80" s="1"/>
  <c r="V81" i="80" s="1"/>
  <c r="DX11" i="4" s="1"/>
  <c r="R79" i="80"/>
  <c r="S79" i="80" s="1"/>
  <c r="S81" i="80" s="1"/>
  <c r="O79" i="80"/>
  <c r="P79" i="80" s="1"/>
  <c r="P81" i="80" s="1"/>
  <c r="L79" i="80"/>
  <c r="M79" i="80" s="1"/>
  <c r="M81" i="80" s="1"/>
  <c r="I79" i="80"/>
  <c r="J79" i="80" s="1"/>
  <c r="F79" i="80"/>
  <c r="G79" i="80" s="1"/>
  <c r="G81" i="80" s="1"/>
  <c r="C79" i="80"/>
  <c r="D79" i="80" s="1"/>
  <c r="D81" i="80" s="1"/>
  <c r="AK78" i="80"/>
  <c r="AJ78" i="80"/>
  <c r="AH78" i="80"/>
  <c r="AG78" i="80"/>
  <c r="AE78" i="80"/>
  <c r="AD78" i="80"/>
  <c r="AB78" i="80"/>
  <c r="AA78" i="80"/>
  <c r="Y78" i="80"/>
  <c r="X78" i="80"/>
  <c r="V78" i="80"/>
  <c r="U78" i="80"/>
  <c r="S78" i="80"/>
  <c r="R78" i="80"/>
  <c r="P78" i="80"/>
  <c r="O78" i="80"/>
  <c r="M78" i="80"/>
  <c r="L78" i="80"/>
  <c r="J78" i="80"/>
  <c r="I78" i="80"/>
  <c r="G78" i="80"/>
  <c r="F78" i="80"/>
  <c r="D78" i="80"/>
  <c r="C78" i="80"/>
  <c r="AK73" i="80"/>
  <c r="AH73" i="80"/>
  <c r="AK72" i="80"/>
  <c r="AJ72" i="80"/>
  <c r="AH72" i="80"/>
  <c r="AG72" i="80"/>
  <c r="AK71" i="80"/>
  <c r="AJ71" i="80"/>
  <c r="AH71" i="80"/>
  <c r="AG71" i="80"/>
  <c r="AK70" i="80"/>
  <c r="AJ70" i="80"/>
  <c r="AH70" i="80"/>
  <c r="AG70" i="80"/>
  <c r="AK69" i="80"/>
  <c r="AJ69" i="80"/>
  <c r="AH69" i="80"/>
  <c r="AG69" i="80"/>
  <c r="AK68" i="80"/>
  <c r="AJ68" i="80"/>
  <c r="AH68" i="80"/>
  <c r="AG68" i="80"/>
  <c r="AK67" i="80"/>
  <c r="AJ67" i="80"/>
  <c r="AH67" i="80"/>
  <c r="AG67" i="80"/>
  <c r="L67" i="80"/>
  <c r="M67" i="80" s="1"/>
  <c r="AK66" i="80"/>
  <c r="AJ66" i="80"/>
  <c r="AH66" i="80"/>
  <c r="AG66" i="80"/>
  <c r="AD66" i="80"/>
  <c r="AE66" i="80" s="1"/>
  <c r="AA66" i="80"/>
  <c r="AB66" i="80" s="1"/>
  <c r="X66" i="80"/>
  <c r="Y66" i="80" s="1"/>
  <c r="U66" i="80"/>
  <c r="V66" i="80" s="1"/>
  <c r="R66" i="80"/>
  <c r="S66" i="80" s="1"/>
  <c r="O66" i="80"/>
  <c r="P66" i="80" s="1"/>
  <c r="L66" i="80"/>
  <c r="M66" i="80" s="1"/>
  <c r="I66" i="80"/>
  <c r="J66" i="80" s="1"/>
  <c r="F66" i="80"/>
  <c r="G66" i="80" s="1"/>
  <c r="C66" i="80"/>
  <c r="D66" i="80" s="1"/>
  <c r="AK65" i="80"/>
  <c r="AJ65" i="80"/>
  <c r="AH65" i="80"/>
  <c r="AG65" i="80"/>
  <c r="R65" i="80"/>
  <c r="S65" i="80" s="1"/>
  <c r="AK64" i="80"/>
  <c r="AJ64" i="80"/>
  <c r="AH64" i="80"/>
  <c r="AG64" i="80"/>
  <c r="AK63" i="80"/>
  <c r="AJ63" i="80"/>
  <c r="AH63" i="80"/>
  <c r="AG63" i="80"/>
  <c r="AK62" i="80"/>
  <c r="AJ62" i="80"/>
  <c r="AH62" i="80"/>
  <c r="AG62" i="80"/>
  <c r="AE62" i="80"/>
  <c r="AD62" i="80"/>
  <c r="AB62" i="80"/>
  <c r="AA62" i="80"/>
  <c r="Y62" i="80"/>
  <c r="X62" i="80"/>
  <c r="V62" i="80"/>
  <c r="U62" i="80"/>
  <c r="S62" i="80"/>
  <c r="R62" i="80"/>
  <c r="P62" i="80"/>
  <c r="O62" i="80"/>
  <c r="M62" i="80"/>
  <c r="L62" i="80"/>
  <c r="J62" i="80"/>
  <c r="I62" i="80"/>
  <c r="G62" i="80"/>
  <c r="F62" i="80"/>
  <c r="D62" i="80"/>
  <c r="C62" i="80"/>
  <c r="AK61" i="80"/>
  <c r="AJ61" i="80"/>
  <c r="AH61" i="80"/>
  <c r="AG61" i="80"/>
  <c r="X61" i="80"/>
  <c r="Y61" i="80" s="1"/>
  <c r="AK60" i="80"/>
  <c r="AJ60" i="80"/>
  <c r="AH60" i="80"/>
  <c r="AG60" i="80"/>
  <c r="AE60" i="80"/>
  <c r="AD60" i="80"/>
  <c r="AB60" i="80"/>
  <c r="AA60" i="80"/>
  <c r="Y60" i="80"/>
  <c r="X60" i="80"/>
  <c r="V60" i="80"/>
  <c r="U60" i="80"/>
  <c r="S60" i="80"/>
  <c r="R60" i="80"/>
  <c r="P60" i="80"/>
  <c r="O60" i="80"/>
  <c r="M60" i="80"/>
  <c r="L60" i="80"/>
  <c r="J60" i="80"/>
  <c r="I60" i="80"/>
  <c r="G60" i="80"/>
  <c r="F60" i="80"/>
  <c r="D60" i="80"/>
  <c r="C60" i="80"/>
  <c r="AK59" i="80"/>
  <c r="AJ59" i="80"/>
  <c r="AH59" i="80"/>
  <c r="AG59" i="80"/>
  <c r="AE59" i="80"/>
  <c r="AD59" i="80"/>
  <c r="AB59" i="80"/>
  <c r="AA59" i="80"/>
  <c r="Y59" i="80"/>
  <c r="X59" i="80"/>
  <c r="V59" i="80"/>
  <c r="U59" i="80"/>
  <c r="S59" i="80"/>
  <c r="R59" i="80"/>
  <c r="P59" i="80"/>
  <c r="O59" i="80"/>
  <c r="M59" i="80"/>
  <c r="L59" i="80"/>
  <c r="J59" i="80"/>
  <c r="I59" i="80"/>
  <c r="G59" i="80"/>
  <c r="F59" i="80"/>
  <c r="D59" i="80"/>
  <c r="C59" i="80"/>
  <c r="AK58" i="80"/>
  <c r="AJ58" i="80"/>
  <c r="AH58" i="80"/>
  <c r="AG58" i="80"/>
  <c r="AE58" i="80"/>
  <c r="AD58" i="80"/>
  <c r="AB58" i="80"/>
  <c r="AA58" i="80"/>
  <c r="Y58" i="80"/>
  <c r="X58" i="80"/>
  <c r="V58" i="80"/>
  <c r="U58" i="80"/>
  <c r="S58" i="80"/>
  <c r="R58" i="80"/>
  <c r="P58" i="80"/>
  <c r="O58" i="80"/>
  <c r="M58" i="80"/>
  <c r="L58" i="80"/>
  <c r="J58" i="80"/>
  <c r="I58" i="80"/>
  <c r="G58" i="80"/>
  <c r="F58" i="80"/>
  <c r="D58" i="80"/>
  <c r="C58" i="80"/>
  <c r="AK57" i="80"/>
  <c r="AJ57" i="80"/>
  <c r="AH57" i="80"/>
  <c r="AG57" i="80"/>
  <c r="AD57" i="80"/>
  <c r="AE57" i="80" s="1"/>
  <c r="F57" i="80"/>
  <c r="G57" i="80" s="1"/>
  <c r="AK56" i="80"/>
  <c r="AJ56" i="80"/>
  <c r="AH56" i="80"/>
  <c r="AG56" i="80"/>
  <c r="AK55" i="80"/>
  <c r="AJ55" i="80"/>
  <c r="AH55" i="80"/>
  <c r="AG55" i="80"/>
  <c r="AK54" i="80"/>
  <c r="AJ54" i="80"/>
  <c r="AH54" i="80"/>
  <c r="AG54" i="80"/>
  <c r="AK53" i="80"/>
  <c r="AJ53" i="80"/>
  <c r="AH53" i="80"/>
  <c r="AG53" i="80"/>
  <c r="AK52" i="80"/>
  <c r="AJ52" i="80"/>
  <c r="AH52" i="80"/>
  <c r="AG52" i="80"/>
  <c r="AK51" i="80"/>
  <c r="AJ51" i="80"/>
  <c r="AH51" i="80"/>
  <c r="AG51" i="80"/>
  <c r="AK50" i="80"/>
  <c r="AJ50" i="80"/>
  <c r="AH50" i="80"/>
  <c r="AG50" i="80"/>
  <c r="AK49" i="80"/>
  <c r="AJ49" i="80"/>
  <c r="AH49" i="80"/>
  <c r="AG49" i="80"/>
  <c r="AK48" i="80"/>
  <c r="AJ48" i="80"/>
  <c r="AH48" i="80"/>
  <c r="AG48" i="80"/>
  <c r="AK47" i="80"/>
  <c r="AJ47" i="80"/>
  <c r="AH47" i="80"/>
  <c r="AG47" i="80"/>
  <c r="AE47" i="80"/>
  <c r="AD47" i="80"/>
  <c r="AB47" i="80"/>
  <c r="AA47" i="80"/>
  <c r="Y47" i="80"/>
  <c r="X47" i="80"/>
  <c r="V47" i="80"/>
  <c r="U47" i="80"/>
  <c r="S47" i="80"/>
  <c r="R47" i="80"/>
  <c r="P47" i="80"/>
  <c r="O47" i="80"/>
  <c r="M47" i="80"/>
  <c r="L47" i="80"/>
  <c r="J47" i="80"/>
  <c r="I47" i="80"/>
  <c r="G47" i="80"/>
  <c r="F47" i="80"/>
  <c r="D47" i="80"/>
  <c r="C47" i="80"/>
  <c r="AK46" i="80"/>
  <c r="AJ46" i="80"/>
  <c r="AH46" i="80"/>
  <c r="AG46" i="80"/>
  <c r="AE46" i="80"/>
  <c r="AD46" i="80"/>
  <c r="AB46" i="80"/>
  <c r="AA46" i="80"/>
  <c r="Y46" i="80"/>
  <c r="X46" i="80"/>
  <c r="V46" i="80"/>
  <c r="U46" i="80"/>
  <c r="S46" i="80"/>
  <c r="R46" i="80"/>
  <c r="P46" i="80"/>
  <c r="O46" i="80"/>
  <c r="M46" i="80"/>
  <c r="L46" i="80"/>
  <c r="J46" i="80"/>
  <c r="I46" i="80"/>
  <c r="G46" i="80"/>
  <c r="F46" i="80"/>
  <c r="D46" i="80"/>
  <c r="C46" i="80"/>
  <c r="AK45" i="80"/>
  <c r="AJ45" i="80"/>
  <c r="AH45" i="80"/>
  <c r="AG45" i="80"/>
  <c r="AK44" i="80"/>
  <c r="AJ44" i="80"/>
  <c r="AH44" i="80"/>
  <c r="AG44" i="80"/>
  <c r="AE44" i="80"/>
  <c r="AD44" i="80"/>
  <c r="AB44" i="80"/>
  <c r="AA44" i="80"/>
  <c r="Y44" i="80"/>
  <c r="X44" i="80"/>
  <c r="V44" i="80"/>
  <c r="U44" i="80"/>
  <c r="S44" i="80"/>
  <c r="R44" i="80"/>
  <c r="P44" i="80"/>
  <c r="O44" i="80"/>
  <c r="M44" i="80"/>
  <c r="L44" i="80"/>
  <c r="J44" i="80"/>
  <c r="I44" i="80"/>
  <c r="G44" i="80"/>
  <c r="F44" i="80"/>
  <c r="D44" i="80"/>
  <c r="C44" i="80"/>
  <c r="AK43" i="80"/>
  <c r="AJ43" i="80"/>
  <c r="AH43" i="80"/>
  <c r="AG43" i="80"/>
  <c r="AK42" i="80"/>
  <c r="AJ42" i="80"/>
  <c r="AH42" i="80"/>
  <c r="AG42" i="80"/>
  <c r="AK41" i="80"/>
  <c r="AJ41" i="80"/>
  <c r="AH41" i="80"/>
  <c r="AG41" i="80"/>
  <c r="AK40" i="80"/>
  <c r="AJ40" i="80"/>
  <c r="AH40" i="80"/>
  <c r="AG40" i="80"/>
  <c r="AK39" i="80"/>
  <c r="AJ39" i="80"/>
  <c r="AH39" i="80"/>
  <c r="AG39" i="80"/>
  <c r="M39" i="80"/>
  <c r="AK38" i="80"/>
  <c r="AJ38" i="80"/>
  <c r="AH38" i="80"/>
  <c r="AG38" i="80"/>
  <c r="M38" i="80"/>
  <c r="AK37" i="80"/>
  <c r="AJ37" i="80"/>
  <c r="AH37" i="80"/>
  <c r="AG37" i="80"/>
  <c r="AA37" i="80"/>
  <c r="AB37" i="80" s="1"/>
  <c r="U37" i="80"/>
  <c r="V37" i="80" s="1"/>
  <c r="R37" i="80"/>
  <c r="S37" i="80" s="1"/>
  <c r="O37" i="80"/>
  <c r="P37" i="80" s="1"/>
  <c r="AK36" i="80"/>
  <c r="AJ36" i="80"/>
  <c r="AH36" i="80"/>
  <c r="AG36" i="80"/>
  <c r="AE36" i="80"/>
  <c r="AD36" i="80"/>
  <c r="AB36" i="80"/>
  <c r="AA36" i="80"/>
  <c r="Y36" i="80"/>
  <c r="X36" i="80"/>
  <c r="V36" i="80"/>
  <c r="U36" i="80"/>
  <c r="S36" i="80"/>
  <c r="R36" i="80"/>
  <c r="P36" i="80"/>
  <c r="O36" i="80"/>
  <c r="M36" i="80"/>
  <c r="L36" i="80"/>
  <c r="J36" i="80"/>
  <c r="I36" i="80"/>
  <c r="G36" i="80"/>
  <c r="F36" i="80"/>
  <c r="D36" i="80"/>
  <c r="C36" i="80"/>
  <c r="AK35" i="80"/>
  <c r="AJ35" i="80"/>
  <c r="AH35" i="80"/>
  <c r="AG35" i="80"/>
  <c r="AE35" i="80"/>
  <c r="AD35" i="80"/>
  <c r="AB35" i="80"/>
  <c r="AA35" i="80"/>
  <c r="Y35" i="80"/>
  <c r="X35" i="80"/>
  <c r="V35" i="80"/>
  <c r="U35" i="80"/>
  <c r="S35" i="80"/>
  <c r="R35" i="80"/>
  <c r="P35" i="80"/>
  <c r="O35" i="80"/>
  <c r="M35" i="80"/>
  <c r="L35" i="80"/>
  <c r="J35" i="80"/>
  <c r="I35" i="80"/>
  <c r="G35" i="80"/>
  <c r="F35" i="80"/>
  <c r="D35" i="80"/>
  <c r="C35" i="80"/>
  <c r="AL27" i="80"/>
  <c r="AK27" i="80"/>
  <c r="AI27" i="80"/>
  <c r="AH27" i="80"/>
  <c r="AF27" i="80"/>
  <c r="AE27" i="80"/>
  <c r="AC27" i="80"/>
  <c r="AB27" i="80"/>
  <c r="Z27" i="80"/>
  <c r="Y27" i="80"/>
  <c r="W27" i="80"/>
  <c r="V27" i="80"/>
  <c r="T27" i="80"/>
  <c r="S27" i="80"/>
  <c r="Q27" i="80"/>
  <c r="P27" i="80"/>
  <c r="N27" i="80"/>
  <c r="M27" i="80"/>
  <c r="K27" i="80"/>
  <c r="J27" i="80"/>
  <c r="H27" i="80"/>
  <c r="G27" i="80"/>
  <c r="E27" i="80"/>
  <c r="D27" i="80"/>
  <c r="AL26" i="80"/>
  <c r="AK26" i="80"/>
  <c r="AI26" i="80"/>
  <c r="AH26" i="80"/>
  <c r="AF26" i="80"/>
  <c r="AE26" i="80"/>
  <c r="AC26" i="80"/>
  <c r="AB26" i="80"/>
  <c r="Z26" i="80"/>
  <c r="Y26" i="80"/>
  <c r="W26" i="80"/>
  <c r="V26" i="80"/>
  <c r="T26" i="80"/>
  <c r="S26" i="80"/>
  <c r="Q26" i="80"/>
  <c r="P26" i="80"/>
  <c r="N26" i="80"/>
  <c r="M26" i="80"/>
  <c r="K26" i="80"/>
  <c r="J26" i="80"/>
  <c r="H26" i="80"/>
  <c r="G26" i="80"/>
  <c r="E26" i="80"/>
  <c r="D26" i="80"/>
  <c r="AL25" i="80"/>
  <c r="AL28" i="80" s="1"/>
  <c r="DX84" i="4" s="1"/>
  <c r="DY84" i="4" s="1"/>
  <c r="DY85" i="4" s="1"/>
  <c r="O17" i="80"/>
  <c r="N17" i="80"/>
  <c r="M17" i="80"/>
  <c r="L17" i="80"/>
  <c r="K17" i="80"/>
  <c r="I17" i="80"/>
  <c r="H17" i="80"/>
  <c r="G17" i="80"/>
  <c r="F17" i="80"/>
  <c r="E17" i="80"/>
  <c r="D17" i="80"/>
  <c r="C17" i="80"/>
  <c r="O16" i="80"/>
  <c r="O15" i="80"/>
  <c r="O14" i="80"/>
  <c r="O13" i="80"/>
  <c r="O12" i="80"/>
  <c r="O11" i="80"/>
  <c r="O10" i="80"/>
  <c r="O9" i="80"/>
  <c r="O8" i="80"/>
  <c r="O7" i="80"/>
  <c r="O6" i="80"/>
  <c r="AK99" i="79"/>
  <c r="AH99" i="79"/>
  <c r="AE99" i="79"/>
  <c r="AB99" i="79"/>
  <c r="Y99" i="79"/>
  <c r="S99" i="79"/>
  <c r="J99" i="79"/>
  <c r="G99" i="79"/>
  <c r="D99" i="79"/>
  <c r="AK98" i="79"/>
  <c r="AJ98" i="79"/>
  <c r="AH98" i="79"/>
  <c r="AG98" i="79"/>
  <c r="AE98" i="79"/>
  <c r="AD98" i="79"/>
  <c r="AB98" i="79"/>
  <c r="AA98" i="79"/>
  <c r="Y98" i="79"/>
  <c r="X98" i="79"/>
  <c r="V98" i="79"/>
  <c r="U98" i="79"/>
  <c r="S98" i="79"/>
  <c r="R98" i="79"/>
  <c r="P98" i="79"/>
  <c r="O98" i="79"/>
  <c r="M98" i="79"/>
  <c r="L98" i="79"/>
  <c r="J98" i="79"/>
  <c r="I98" i="79"/>
  <c r="G98" i="79"/>
  <c r="F98" i="79"/>
  <c r="D98" i="79"/>
  <c r="C98" i="79"/>
  <c r="AK97" i="79"/>
  <c r="AJ97" i="79"/>
  <c r="AH97" i="79"/>
  <c r="AG97" i="79"/>
  <c r="AE97" i="79"/>
  <c r="AD97" i="79"/>
  <c r="AB97" i="79"/>
  <c r="AA97" i="79"/>
  <c r="Y97" i="79"/>
  <c r="X97" i="79"/>
  <c r="V97" i="79"/>
  <c r="U97" i="79"/>
  <c r="S97" i="79"/>
  <c r="R97" i="79"/>
  <c r="P97" i="79"/>
  <c r="O97" i="79"/>
  <c r="M97" i="79"/>
  <c r="L97" i="79"/>
  <c r="J97" i="79"/>
  <c r="I97" i="79"/>
  <c r="G97" i="79"/>
  <c r="F97" i="79"/>
  <c r="D97" i="79"/>
  <c r="C97" i="79"/>
  <c r="AK96" i="79"/>
  <c r="AJ96" i="79"/>
  <c r="AH96" i="79"/>
  <c r="AG96" i="79"/>
  <c r="AE96" i="79"/>
  <c r="AD96" i="79"/>
  <c r="AB96" i="79"/>
  <c r="AA96" i="79"/>
  <c r="Y96" i="79"/>
  <c r="X96" i="79"/>
  <c r="V96" i="79"/>
  <c r="U96" i="79"/>
  <c r="S96" i="79"/>
  <c r="R96" i="79"/>
  <c r="P96" i="79"/>
  <c r="O96" i="79"/>
  <c r="M96" i="79"/>
  <c r="L96" i="79"/>
  <c r="J96" i="79"/>
  <c r="I96" i="79"/>
  <c r="G96" i="79"/>
  <c r="F96" i="79"/>
  <c r="D96" i="79"/>
  <c r="C96" i="79"/>
  <c r="AK95" i="79"/>
  <c r="AJ95" i="79"/>
  <c r="AH95" i="79"/>
  <c r="AG95" i="79"/>
  <c r="AE95" i="79"/>
  <c r="AD95" i="79"/>
  <c r="AB95" i="79"/>
  <c r="AA95" i="79"/>
  <c r="Y95" i="79"/>
  <c r="X95" i="79"/>
  <c r="V95" i="79"/>
  <c r="U95" i="79"/>
  <c r="S95" i="79"/>
  <c r="R95" i="79"/>
  <c r="P95" i="79"/>
  <c r="O95" i="79"/>
  <c r="M95" i="79"/>
  <c r="L95" i="79"/>
  <c r="J95" i="79"/>
  <c r="I95" i="79"/>
  <c r="G95" i="79"/>
  <c r="F95" i="79"/>
  <c r="D95" i="79"/>
  <c r="C95" i="79"/>
  <c r="AK94" i="79"/>
  <c r="AJ94" i="79"/>
  <c r="AH94" i="79"/>
  <c r="AG94" i="79"/>
  <c r="AE94" i="79"/>
  <c r="AD94" i="79"/>
  <c r="AB94" i="79"/>
  <c r="AA94" i="79"/>
  <c r="Y94" i="79"/>
  <c r="X94" i="79"/>
  <c r="V94" i="79"/>
  <c r="U94" i="79"/>
  <c r="S94" i="79"/>
  <c r="R94" i="79"/>
  <c r="P94" i="79"/>
  <c r="O94" i="79"/>
  <c r="M94" i="79"/>
  <c r="L94" i="79"/>
  <c r="J94" i="79"/>
  <c r="I94" i="79"/>
  <c r="G94" i="79"/>
  <c r="F94" i="79"/>
  <c r="D94" i="79"/>
  <c r="C94" i="79"/>
  <c r="AK93" i="79"/>
  <c r="AJ93" i="79"/>
  <c r="AH93" i="79"/>
  <c r="AG93" i="79"/>
  <c r="AE93" i="79"/>
  <c r="AD93" i="79"/>
  <c r="AB93" i="79"/>
  <c r="AA93" i="79"/>
  <c r="Y93" i="79"/>
  <c r="X93" i="79"/>
  <c r="V93" i="79"/>
  <c r="U93" i="79"/>
  <c r="S93" i="79"/>
  <c r="R93" i="79"/>
  <c r="P93" i="79"/>
  <c r="O93" i="79"/>
  <c r="M93" i="79"/>
  <c r="L93" i="79"/>
  <c r="J93" i="79"/>
  <c r="I93" i="79"/>
  <c r="G93" i="79"/>
  <c r="F93" i="79"/>
  <c r="D93" i="79"/>
  <c r="C93" i="79"/>
  <c r="AK92" i="79"/>
  <c r="AJ92" i="79"/>
  <c r="AH92" i="79"/>
  <c r="AG92" i="79"/>
  <c r="AE92" i="79"/>
  <c r="AD92" i="79"/>
  <c r="AB92" i="79"/>
  <c r="AA92" i="79"/>
  <c r="Y92" i="79"/>
  <c r="X92" i="79"/>
  <c r="V92" i="79"/>
  <c r="U92" i="79"/>
  <c r="S92" i="79"/>
  <c r="R92" i="79"/>
  <c r="P92" i="79"/>
  <c r="O92" i="79"/>
  <c r="M92" i="79"/>
  <c r="L92" i="79"/>
  <c r="J92" i="79"/>
  <c r="I92" i="79"/>
  <c r="G92" i="79"/>
  <c r="F92" i="79"/>
  <c r="D92" i="79"/>
  <c r="C92" i="79"/>
  <c r="AK91" i="79"/>
  <c r="AJ91" i="79"/>
  <c r="AH91" i="79"/>
  <c r="AG91" i="79"/>
  <c r="AE91" i="79"/>
  <c r="AD91" i="79"/>
  <c r="AB91" i="79"/>
  <c r="AA91" i="79"/>
  <c r="Y91" i="79"/>
  <c r="X91" i="79"/>
  <c r="V91" i="79"/>
  <c r="U91" i="79"/>
  <c r="S91" i="79"/>
  <c r="R91" i="79"/>
  <c r="P91" i="79"/>
  <c r="O91" i="79"/>
  <c r="M91" i="79"/>
  <c r="L91" i="79"/>
  <c r="J91" i="79"/>
  <c r="I91" i="79"/>
  <c r="G91" i="79"/>
  <c r="F91" i="79"/>
  <c r="D91" i="79"/>
  <c r="C91" i="79"/>
  <c r="AK90" i="79"/>
  <c r="AJ90" i="79"/>
  <c r="AH90" i="79"/>
  <c r="AG90" i="79"/>
  <c r="AE90" i="79"/>
  <c r="AD90" i="79"/>
  <c r="AB90" i="79"/>
  <c r="AA90" i="79"/>
  <c r="Y90" i="79"/>
  <c r="X90" i="79"/>
  <c r="V90" i="79"/>
  <c r="U90" i="79"/>
  <c r="S90" i="79"/>
  <c r="R90" i="79"/>
  <c r="P90" i="79"/>
  <c r="O90" i="79"/>
  <c r="M90" i="79"/>
  <c r="L90" i="79"/>
  <c r="J90" i="79"/>
  <c r="I90" i="79"/>
  <c r="G90" i="79"/>
  <c r="F90" i="79"/>
  <c r="D90" i="79"/>
  <c r="C90" i="79"/>
  <c r="AK89" i="79"/>
  <c r="AJ89" i="79"/>
  <c r="AH89" i="79"/>
  <c r="AG89" i="79"/>
  <c r="AE89" i="79"/>
  <c r="AD89" i="79"/>
  <c r="AB89" i="79"/>
  <c r="AA89" i="79"/>
  <c r="Y89" i="79"/>
  <c r="X89" i="79"/>
  <c r="V89" i="79"/>
  <c r="V99" i="79" s="1"/>
  <c r="DT12" i="4" s="1"/>
  <c r="U89" i="79"/>
  <c r="S89" i="79"/>
  <c r="R89" i="79"/>
  <c r="P89" i="79"/>
  <c r="P99" i="79" s="1"/>
  <c r="O89" i="79"/>
  <c r="M89" i="79"/>
  <c r="M99" i="79" s="1"/>
  <c r="L89" i="79"/>
  <c r="J89" i="79"/>
  <c r="I89" i="79"/>
  <c r="G89" i="79"/>
  <c r="F89" i="79"/>
  <c r="D89" i="79"/>
  <c r="C89" i="79"/>
  <c r="AK80" i="79"/>
  <c r="AJ80" i="79"/>
  <c r="AH80" i="79"/>
  <c r="AG80" i="79"/>
  <c r="AE80" i="79"/>
  <c r="AD80" i="79"/>
  <c r="AB80" i="79"/>
  <c r="AA80" i="79"/>
  <c r="Y80" i="79"/>
  <c r="X80" i="79"/>
  <c r="V80" i="79"/>
  <c r="U80" i="79"/>
  <c r="S80" i="79"/>
  <c r="R80" i="79"/>
  <c r="P80" i="79"/>
  <c r="O80" i="79"/>
  <c r="M80" i="79"/>
  <c r="L80" i="79"/>
  <c r="J80" i="79"/>
  <c r="I80" i="79"/>
  <c r="G80" i="79"/>
  <c r="F80" i="79"/>
  <c r="D80" i="79"/>
  <c r="C80" i="79"/>
  <c r="AJ79" i="79"/>
  <c r="AG79" i="79"/>
  <c r="AD79" i="79"/>
  <c r="AE79" i="79" s="1"/>
  <c r="AE81" i="79" s="1"/>
  <c r="DT56" i="4" s="1"/>
  <c r="AA79" i="79"/>
  <c r="AB79" i="79" s="1"/>
  <c r="AB81" i="79" s="1"/>
  <c r="DT41" i="4" s="1"/>
  <c r="X79" i="79"/>
  <c r="Y79" i="79" s="1"/>
  <c r="Y81" i="79" s="1"/>
  <c r="DT26" i="4" s="1"/>
  <c r="U79" i="79"/>
  <c r="V79" i="79" s="1"/>
  <c r="V81" i="79" s="1"/>
  <c r="DT11" i="4" s="1"/>
  <c r="R79" i="79"/>
  <c r="S79" i="79" s="1"/>
  <c r="S81" i="79" s="1"/>
  <c r="O79" i="79"/>
  <c r="P79" i="79" s="1"/>
  <c r="P81" i="79" s="1"/>
  <c r="L79" i="79"/>
  <c r="M79" i="79" s="1"/>
  <c r="M81" i="79" s="1"/>
  <c r="I79" i="79"/>
  <c r="J79" i="79" s="1"/>
  <c r="F79" i="79"/>
  <c r="G79" i="79" s="1"/>
  <c r="C79" i="79"/>
  <c r="D79" i="79" s="1"/>
  <c r="D81" i="79" s="1"/>
  <c r="AK78" i="79"/>
  <c r="AJ78" i="79"/>
  <c r="AH78" i="79"/>
  <c r="AG78" i="79"/>
  <c r="AE78" i="79"/>
  <c r="AD78" i="79"/>
  <c r="AB78" i="79"/>
  <c r="AA78" i="79"/>
  <c r="Y78" i="79"/>
  <c r="X78" i="79"/>
  <c r="V78" i="79"/>
  <c r="U78" i="79"/>
  <c r="S78" i="79"/>
  <c r="R78" i="79"/>
  <c r="P78" i="79"/>
  <c r="O78" i="79"/>
  <c r="M78" i="79"/>
  <c r="L78" i="79"/>
  <c r="J78" i="79"/>
  <c r="I78" i="79"/>
  <c r="G78" i="79"/>
  <c r="F78" i="79"/>
  <c r="D78" i="79"/>
  <c r="C78" i="79"/>
  <c r="AK73" i="79"/>
  <c r="AH73" i="79"/>
  <c r="AK72" i="79"/>
  <c r="AJ72" i="79"/>
  <c r="AH72" i="79"/>
  <c r="AG72" i="79"/>
  <c r="AK71" i="79"/>
  <c r="AJ71" i="79"/>
  <c r="AH71" i="79"/>
  <c r="AG71" i="79"/>
  <c r="AK70" i="79"/>
  <c r="AJ70" i="79"/>
  <c r="AH70" i="79"/>
  <c r="AG70" i="79"/>
  <c r="AK69" i="79"/>
  <c r="AJ69" i="79"/>
  <c r="AH69" i="79"/>
  <c r="AG69" i="79"/>
  <c r="AK68" i="79"/>
  <c r="AJ68" i="79"/>
  <c r="AH68" i="79"/>
  <c r="AG68" i="79"/>
  <c r="L68" i="79"/>
  <c r="M68" i="79" s="1"/>
  <c r="AK67" i="79"/>
  <c r="AJ67" i="79"/>
  <c r="AH67" i="79"/>
  <c r="AG67" i="79"/>
  <c r="R67" i="79"/>
  <c r="S67" i="79" s="1"/>
  <c r="AK66" i="79"/>
  <c r="AJ66" i="79"/>
  <c r="AH66" i="79"/>
  <c r="AG66" i="79"/>
  <c r="AD66" i="79"/>
  <c r="AE66" i="79" s="1"/>
  <c r="AA66" i="79"/>
  <c r="AB66" i="79" s="1"/>
  <c r="X66" i="79"/>
  <c r="Y66" i="79" s="1"/>
  <c r="U66" i="79"/>
  <c r="V66" i="79" s="1"/>
  <c r="R66" i="79"/>
  <c r="S66" i="79" s="1"/>
  <c r="O66" i="79"/>
  <c r="P66" i="79" s="1"/>
  <c r="L66" i="79"/>
  <c r="M66" i="79" s="1"/>
  <c r="I66" i="79"/>
  <c r="J66" i="79" s="1"/>
  <c r="F66" i="79"/>
  <c r="G66" i="79" s="1"/>
  <c r="C66" i="79"/>
  <c r="D66" i="79" s="1"/>
  <c r="AK65" i="79"/>
  <c r="AJ65" i="79"/>
  <c r="AH65" i="79"/>
  <c r="AG65" i="79"/>
  <c r="X65" i="79"/>
  <c r="Y65" i="79" s="1"/>
  <c r="AK64" i="79"/>
  <c r="AJ64" i="79"/>
  <c r="AH64" i="79"/>
  <c r="AG64" i="79"/>
  <c r="AK63" i="79"/>
  <c r="AJ63" i="79"/>
  <c r="AH63" i="79"/>
  <c r="AG63" i="79"/>
  <c r="AK62" i="79"/>
  <c r="AJ62" i="79"/>
  <c r="AH62" i="79"/>
  <c r="AG62" i="79"/>
  <c r="AE62" i="79"/>
  <c r="AD62" i="79"/>
  <c r="AB62" i="79"/>
  <c r="AA62" i="79"/>
  <c r="Y62" i="79"/>
  <c r="X62" i="79"/>
  <c r="V62" i="79"/>
  <c r="U62" i="79"/>
  <c r="S62" i="79"/>
  <c r="R62" i="79"/>
  <c r="P62" i="79"/>
  <c r="O62" i="79"/>
  <c r="M62" i="79"/>
  <c r="L62" i="79"/>
  <c r="J62" i="79"/>
  <c r="I62" i="79"/>
  <c r="G62" i="79"/>
  <c r="F62" i="79"/>
  <c r="D62" i="79"/>
  <c r="C62" i="79"/>
  <c r="AK61" i="79"/>
  <c r="AJ61" i="79"/>
  <c r="AH61" i="79"/>
  <c r="AG61" i="79"/>
  <c r="AD61" i="79"/>
  <c r="AE61" i="79" s="1"/>
  <c r="F61" i="79"/>
  <c r="G61" i="79" s="1"/>
  <c r="AK60" i="79"/>
  <c r="AJ60" i="79"/>
  <c r="AH60" i="79"/>
  <c r="AG60" i="79"/>
  <c r="AE60" i="79"/>
  <c r="AD60" i="79"/>
  <c r="AB60" i="79"/>
  <c r="AA60" i="79"/>
  <c r="Y60" i="79"/>
  <c r="X60" i="79"/>
  <c r="V60" i="79"/>
  <c r="U60" i="79"/>
  <c r="S60" i="79"/>
  <c r="R60" i="79"/>
  <c r="P60" i="79"/>
  <c r="O60" i="79"/>
  <c r="M60" i="79"/>
  <c r="L60" i="79"/>
  <c r="J60" i="79"/>
  <c r="I60" i="79"/>
  <c r="G60" i="79"/>
  <c r="F60" i="79"/>
  <c r="D60" i="79"/>
  <c r="C60" i="79"/>
  <c r="AK59" i="79"/>
  <c r="AJ59" i="79"/>
  <c r="AH59" i="79"/>
  <c r="AG59" i="79"/>
  <c r="AE59" i="79"/>
  <c r="AD59" i="79"/>
  <c r="AB59" i="79"/>
  <c r="AA59" i="79"/>
  <c r="Y59" i="79"/>
  <c r="X59" i="79"/>
  <c r="V59" i="79"/>
  <c r="U59" i="79"/>
  <c r="S59" i="79"/>
  <c r="R59" i="79"/>
  <c r="P59" i="79"/>
  <c r="O59" i="79"/>
  <c r="M59" i="79"/>
  <c r="L59" i="79"/>
  <c r="J59" i="79"/>
  <c r="I59" i="79"/>
  <c r="G59" i="79"/>
  <c r="F59" i="79"/>
  <c r="D59" i="79"/>
  <c r="C59" i="79"/>
  <c r="AK58" i="79"/>
  <c r="AJ58" i="79"/>
  <c r="AH58" i="79"/>
  <c r="AG58" i="79"/>
  <c r="AE58" i="79"/>
  <c r="AD58" i="79"/>
  <c r="AB58" i="79"/>
  <c r="AA58" i="79"/>
  <c r="Y58" i="79"/>
  <c r="X58" i="79"/>
  <c r="V58" i="79"/>
  <c r="U58" i="79"/>
  <c r="S58" i="79"/>
  <c r="R58" i="79"/>
  <c r="P58" i="79"/>
  <c r="O58" i="79"/>
  <c r="M58" i="79"/>
  <c r="L58" i="79"/>
  <c r="J58" i="79"/>
  <c r="I58" i="79"/>
  <c r="G58" i="79"/>
  <c r="F58" i="79"/>
  <c r="D58" i="79"/>
  <c r="C58" i="79"/>
  <c r="AK57" i="79"/>
  <c r="AJ57" i="79"/>
  <c r="AH57" i="79"/>
  <c r="AG57" i="79"/>
  <c r="L57" i="79"/>
  <c r="M57" i="79" s="1"/>
  <c r="AK56" i="79"/>
  <c r="AJ56" i="79"/>
  <c r="AH56" i="79"/>
  <c r="AG56" i="79"/>
  <c r="AK55" i="79"/>
  <c r="AJ55" i="79"/>
  <c r="AH55" i="79"/>
  <c r="AG55" i="79"/>
  <c r="AK54" i="79"/>
  <c r="AJ54" i="79"/>
  <c r="AH54" i="79"/>
  <c r="AG54" i="79"/>
  <c r="AK53" i="79"/>
  <c r="AJ53" i="79"/>
  <c r="AH53" i="79"/>
  <c r="AG53" i="79"/>
  <c r="AK52" i="79"/>
  <c r="AJ52" i="79"/>
  <c r="AH52" i="79"/>
  <c r="AG52" i="79"/>
  <c r="AK51" i="79"/>
  <c r="AJ51" i="79"/>
  <c r="AH51" i="79"/>
  <c r="AG51" i="79"/>
  <c r="AK50" i="79"/>
  <c r="AJ50" i="79"/>
  <c r="AH50" i="79"/>
  <c r="AG50" i="79"/>
  <c r="AK49" i="79"/>
  <c r="AJ49" i="79"/>
  <c r="AH49" i="79"/>
  <c r="AG49" i="79"/>
  <c r="AK48" i="79"/>
  <c r="AJ48" i="79"/>
  <c r="AH48" i="79"/>
  <c r="AG48" i="79"/>
  <c r="AK47" i="79"/>
  <c r="AJ47" i="79"/>
  <c r="AH47" i="79"/>
  <c r="AG47" i="79"/>
  <c r="AE47" i="79"/>
  <c r="AD47" i="79"/>
  <c r="AB47" i="79"/>
  <c r="AA47" i="79"/>
  <c r="Y47" i="79"/>
  <c r="X47" i="79"/>
  <c r="V47" i="79"/>
  <c r="U47" i="79"/>
  <c r="S47" i="79"/>
  <c r="R47" i="79"/>
  <c r="P47" i="79"/>
  <c r="O47" i="79"/>
  <c r="M47" i="79"/>
  <c r="L47" i="79"/>
  <c r="J47" i="79"/>
  <c r="I47" i="79"/>
  <c r="G47" i="79"/>
  <c r="F47" i="79"/>
  <c r="D47" i="79"/>
  <c r="C47" i="79"/>
  <c r="AK46" i="79"/>
  <c r="AJ46" i="79"/>
  <c r="AH46" i="79"/>
  <c r="AG46" i="79"/>
  <c r="AE46" i="79"/>
  <c r="AD46" i="79"/>
  <c r="AB46" i="79"/>
  <c r="AA46" i="79"/>
  <c r="Y46" i="79"/>
  <c r="X46" i="79"/>
  <c r="V46" i="79"/>
  <c r="U46" i="79"/>
  <c r="S46" i="79"/>
  <c r="R46" i="79"/>
  <c r="P46" i="79"/>
  <c r="O46" i="79"/>
  <c r="M46" i="79"/>
  <c r="L46" i="79"/>
  <c r="J46" i="79"/>
  <c r="I46" i="79"/>
  <c r="G46" i="79"/>
  <c r="F46" i="79"/>
  <c r="D46" i="79"/>
  <c r="C46" i="79"/>
  <c r="AK45" i="79"/>
  <c r="AJ45" i="79"/>
  <c r="AH45" i="79"/>
  <c r="AG45" i="79"/>
  <c r="AK44" i="79"/>
  <c r="AJ44" i="79"/>
  <c r="AH44" i="79"/>
  <c r="AG44" i="79"/>
  <c r="AE44" i="79"/>
  <c r="AD44" i="79"/>
  <c r="AB44" i="79"/>
  <c r="AA44" i="79"/>
  <c r="Y44" i="79"/>
  <c r="X44" i="79"/>
  <c r="V44" i="79"/>
  <c r="U44" i="79"/>
  <c r="S44" i="79"/>
  <c r="R44" i="79"/>
  <c r="P44" i="79"/>
  <c r="O44" i="79"/>
  <c r="M44" i="79"/>
  <c r="L44" i="79"/>
  <c r="J44" i="79"/>
  <c r="I44" i="79"/>
  <c r="G44" i="79"/>
  <c r="F44" i="79"/>
  <c r="D44" i="79"/>
  <c r="C44" i="79"/>
  <c r="AK43" i="79"/>
  <c r="AJ43" i="79"/>
  <c r="AH43" i="79"/>
  <c r="AG43" i="79"/>
  <c r="AK42" i="79"/>
  <c r="AJ42" i="79"/>
  <c r="AH42" i="79"/>
  <c r="AG42" i="79"/>
  <c r="AK41" i="79"/>
  <c r="AJ41" i="79"/>
  <c r="AH41" i="79"/>
  <c r="AG41" i="79"/>
  <c r="V41" i="79"/>
  <c r="U41" i="79"/>
  <c r="S41" i="79"/>
  <c r="R41" i="79"/>
  <c r="P41" i="79"/>
  <c r="O41" i="79"/>
  <c r="M41" i="79"/>
  <c r="L41" i="79"/>
  <c r="J41" i="79"/>
  <c r="I41" i="79"/>
  <c r="G41" i="79"/>
  <c r="F41" i="79"/>
  <c r="D41" i="79"/>
  <c r="C41" i="79"/>
  <c r="AK40" i="79"/>
  <c r="AJ40" i="79"/>
  <c r="AH40" i="79"/>
  <c r="AG40" i="79"/>
  <c r="AK39" i="79"/>
  <c r="AJ39" i="79"/>
  <c r="AH39" i="79"/>
  <c r="AG39" i="79"/>
  <c r="M39" i="79"/>
  <c r="AK38" i="79"/>
  <c r="AJ38" i="79"/>
  <c r="AH38" i="79"/>
  <c r="AG38" i="79"/>
  <c r="M38" i="79"/>
  <c r="AK37" i="79"/>
  <c r="AJ37" i="79"/>
  <c r="AH37" i="79"/>
  <c r="AG37" i="79"/>
  <c r="M37" i="79"/>
  <c r="J37" i="79"/>
  <c r="I37" i="79"/>
  <c r="G37" i="79"/>
  <c r="F37" i="79"/>
  <c r="D37" i="79"/>
  <c r="C37" i="79"/>
  <c r="AK36" i="79"/>
  <c r="AJ36" i="79"/>
  <c r="AH36" i="79"/>
  <c r="AG36" i="79"/>
  <c r="AE36" i="79"/>
  <c r="AD36" i="79"/>
  <c r="AB36" i="79"/>
  <c r="AA36" i="79"/>
  <c r="Y36" i="79"/>
  <c r="X36" i="79"/>
  <c r="V36" i="79"/>
  <c r="U36" i="79"/>
  <c r="S36" i="79"/>
  <c r="R36" i="79"/>
  <c r="P36" i="79"/>
  <c r="O36" i="79"/>
  <c r="M36" i="79"/>
  <c r="L36" i="79"/>
  <c r="J36" i="79"/>
  <c r="I36" i="79"/>
  <c r="G36" i="79"/>
  <c r="F36" i="79"/>
  <c r="D36" i="79"/>
  <c r="C36" i="79"/>
  <c r="AK35" i="79"/>
  <c r="AJ35" i="79"/>
  <c r="AH35" i="79"/>
  <c r="AG35" i="79"/>
  <c r="AD35" i="79"/>
  <c r="AE35" i="79" s="1"/>
  <c r="AA35" i="79"/>
  <c r="AB35" i="79" s="1"/>
  <c r="X35" i="79"/>
  <c r="Y35" i="79" s="1"/>
  <c r="U35" i="79"/>
  <c r="V35" i="79" s="1"/>
  <c r="R35" i="79"/>
  <c r="S35" i="79" s="1"/>
  <c r="O35" i="79"/>
  <c r="P35" i="79" s="1"/>
  <c r="L35" i="79"/>
  <c r="M35" i="79" s="1"/>
  <c r="I35" i="79"/>
  <c r="J35" i="79" s="1"/>
  <c r="F35" i="79"/>
  <c r="G35" i="79" s="1"/>
  <c r="C35" i="79"/>
  <c r="D35" i="79" s="1"/>
  <c r="AF28" i="79"/>
  <c r="DT54" i="4" s="1"/>
  <c r="DU54" i="4" s="1"/>
  <c r="T28" i="79"/>
  <c r="AL27" i="79"/>
  <c r="AK27" i="79"/>
  <c r="AI27" i="79"/>
  <c r="AH27" i="79"/>
  <c r="AF27" i="79"/>
  <c r="AE27" i="79"/>
  <c r="AC27" i="79"/>
  <c r="AB27" i="79"/>
  <c r="Z27" i="79"/>
  <c r="Y27" i="79"/>
  <c r="W27" i="79"/>
  <c r="V27" i="79"/>
  <c r="T27" i="79"/>
  <c r="S27" i="79"/>
  <c r="Q27" i="79"/>
  <c r="P27" i="79"/>
  <c r="N27" i="79"/>
  <c r="M27" i="79"/>
  <c r="K27" i="79"/>
  <c r="J27" i="79"/>
  <c r="H27" i="79"/>
  <c r="G27" i="79"/>
  <c r="E27" i="79"/>
  <c r="D27" i="79"/>
  <c r="AL26" i="79"/>
  <c r="AK26" i="79"/>
  <c r="AI26" i="79"/>
  <c r="AH26" i="79"/>
  <c r="AF26" i="79"/>
  <c r="AE26" i="79"/>
  <c r="AC26" i="79"/>
  <c r="AB26" i="79"/>
  <c r="Z26" i="79"/>
  <c r="Y26" i="79"/>
  <c r="W26" i="79"/>
  <c r="V26" i="79"/>
  <c r="T26" i="79"/>
  <c r="S26" i="79"/>
  <c r="Q26" i="79"/>
  <c r="P26" i="79"/>
  <c r="N26" i="79"/>
  <c r="M26" i="79"/>
  <c r="K26" i="79"/>
  <c r="J26" i="79"/>
  <c r="H26" i="79"/>
  <c r="G26" i="79"/>
  <c r="E26" i="79"/>
  <c r="D26" i="79"/>
  <c r="AK25" i="79"/>
  <c r="AL25" i="79" s="1"/>
  <c r="AL28" i="79" s="1"/>
  <c r="DT84" i="4" s="1"/>
  <c r="DU84" i="4" s="1"/>
  <c r="DU85" i="4" s="1"/>
  <c r="AH25" i="79"/>
  <c r="AI25" i="79" s="1"/>
  <c r="AI28" i="79" s="1"/>
  <c r="DT69" i="4" s="1"/>
  <c r="DU69" i="4" s="1"/>
  <c r="DU70" i="4" s="1"/>
  <c r="AE25" i="79"/>
  <c r="AF25" i="79" s="1"/>
  <c r="AB25" i="79"/>
  <c r="AC25" i="79" s="1"/>
  <c r="AC28" i="79" s="1"/>
  <c r="DT39" i="4" s="1"/>
  <c r="DU39" i="4" s="1"/>
  <c r="Y25" i="79"/>
  <c r="Z25" i="79" s="1"/>
  <c r="Z28" i="79" s="1"/>
  <c r="DT24" i="4" s="1"/>
  <c r="V25" i="79"/>
  <c r="W25" i="79" s="1"/>
  <c r="W28" i="79" s="1"/>
  <c r="DT9" i="4" s="1"/>
  <c r="DU9" i="4" s="1"/>
  <c r="S25" i="79"/>
  <c r="T25" i="79" s="1"/>
  <c r="P25" i="79"/>
  <c r="Q25" i="79" s="1"/>
  <c r="Q28" i="79" s="1"/>
  <c r="M25" i="79"/>
  <c r="N25" i="79" s="1"/>
  <c r="N28" i="79" s="1"/>
  <c r="J25" i="79"/>
  <c r="G25" i="79"/>
  <c r="D25" i="79"/>
  <c r="E25" i="79" s="1"/>
  <c r="E28" i="79" s="1"/>
  <c r="O17" i="79"/>
  <c r="N17" i="79"/>
  <c r="M17" i="79"/>
  <c r="L17" i="79"/>
  <c r="K17" i="79"/>
  <c r="I17" i="79"/>
  <c r="H17" i="79"/>
  <c r="G17" i="79"/>
  <c r="F17" i="79"/>
  <c r="E17" i="79"/>
  <c r="D17" i="79"/>
  <c r="C17" i="79"/>
  <c r="O16" i="79"/>
  <c r="O15" i="79"/>
  <c r="O14" i="79"/>
  <c r="O13" i="79"/>
  <c r="O12" i="79"/>
  <c r="O11" i="79"/>
  <c r="O10" i="79"/>
  <c r="O9" i="79"/>
  <c r="O8" i="79"/>
  <c r="O7" i="79"/>
  <c r="O6" i="79"/>
  <c r="AK99" i="78"/>
  <c r="AH99" i="78"/>
  <c r="AE99" i="78"/>
  <c r="AB99" i="78"/>
  <c r="Y99" i="78"/>
  <c r="V99" i="78"/>
  <c r="S99" i="78"/>
  <c r="M99" i="78"/>
  <c r="D99" i="78"/>
  <c r="AK98" i="78"/>
  <c r="AJ98" i="78"/>
  <c r="AH98" i="78"/>
  <c r="AG98" i="78"/>
  <c r="AE98" i="78"/>
  <c r="AD98" i="78"/>
  <c r="AB98" i="78"/>
  <c r="AA98" i="78"/>
  <c r="Y98" i="78"/>
  <c r="X98" i="78"/>
  <c r="V98" i="78"/>
  <c r="U98" i="78"/>
  <c r="S98" i="78"/>
  <c r="R98" i="78"/>
  <c r="P98" i="78"/>
  <c r="O98" i="78"/>
  <c r="M98" i="78"/>
  <c r="L98" i="78"/>
  <c r="J98" i="78"/>
  <c r="I98" i="78"/>
  <c r="G98" i="78"/>
  <c r="F98" i="78"/>
  <c r="D98" i="78"/>
  <c r="C98" i="78"/>
  <c r="AK97" i="78"/>
  <c r="AJ97" i="78"/>
  <c r="AH97" i="78"/>
  <c r="AG97" i="78"/>
  <c r="AE97" i="78"/>
  <c r="AD97" i="78"/>
  <c r="AB97" i="78"/>
  <c r="AA97" i="78"/>
  <c r="Y97" i="78"/>
  <c r="X97" i="78"/>
  <c r="V97" i="78"/>
  <c r="U97" i="78"/>
  <c r="S97" i="78"/>
  <c r="R97" i="78"/>
  <c r="P97" i="78"/>
  <c r="O97" i="78"/>
  <c r="M97" i="78"/>
  <c r="L97" i="78"/>
  <c r="J97" i="78"/>
  <c r="I97" i="78"/>
  <c r="G97" i="78"/>
  <c r="F97" i="78"/>
  <c r="D97" i="78"/>
  <c r="C97" i="78"/>
  <c r="AK96" i="78"/>
  <c r="AJ96" i="78"/>
  <c r="AH96" i="78"/>
  <c r="AG96" i="78"/>
  <c r="AE96" i="78"/>
  <c r="AD96" i="78"/>
  <c r="AB96" i="78"/>
  <c r="AA96" i="78"/>
  <c r="Y96" i="78"/>
  <c r="X96" i="78"/>
  <c r="V96" i="78"/>
  <c r="U96" i="78"/>
  <c r="S96" i="78"/>
  <c r="R96" i="78"/>
  <c r="P96" i="78"/>
  <c r="O96" i="78"/>
  <c r="M96" i="78"/>
  <c r="L96" i="78"/>
  <c r="J96" i="78"/>
  <c r="I96" i="78"/>
  <c r="G96" i="78"/>
  <c r="F96" i="78"/>
  <c r="D96" i="78"/>
  <c r="C96" i="78"/>
  <c r="AK95" i="78"/>
  <c r="AJ95" i="78"/>
  <c r="AH95" i="78"/>
  <c r="AG95" i="78"/>
  <c r="AE95" i="78"/>
  <c r="AD95" i="78"/>
  <c r="AB95" i="78"/>
  <c r="AA95" i="78"/>
  <c r="Y95" i="78"/>
  <c r="X95" i="78"/>
  <c r="V95" i="78"/>
  <c r="U95" i="78"/>
  <c r="S95" i="78"/>
  <c r="R95" i="78"/>
  <c r="P95" i="78"/>
  <c r="O95" i="78"/>
  <c r="M95" i="78"/>
  <c r="L95" i="78"/>
  <c r="J95" i="78"/>
  <c r="I95" i="78"/>
  <c r="G95" i="78"/>
  <c r="F95" i="78"/>
  <c r="D95" i="78"/>
  <c r="C95" i="78"/>
  <c r="AK94" i="78"/>
  <c r="AJ94" i="78"/>
  <c r="AH94" i="78"/>
  <c r="AG94" i="78"/>
  <c r="AE94" i="78"/>
  <c r="AD94" i="78"/>
  <c r="AB94" i="78"/>
  <c r="AA94" i="78"/>
  <c r="Y94" i="78"/>
  <c r="X94" i="78"/>
  <c r="V94" i="78"/>
  <c r="U94" i="78"/>
  <c r="S94" i="78"/>
  <c r="R94" i="78"/>
  <c r="P94" i="78"/>
  <c r="P99" i="78" s="1"/>
  <c r="O94" i="78"/>
  <c r="M94" i="78"/>
  <c r="L94" i="78"/>
  <c r="J94" i="78"/>
  <c r="I94" i="78"/>
  <c r="G94" i="78"/>
  <c r="F94" i="78"/>
  <c r="D94" i="78"/>
  <c r="C94" i="78"/>
  <c r="AK93" i="78"/>
  <c r="AJ93" i="78"/>
  <c r="AH93" i="78"/>
  <c r="AG93" i="78"/>
  <c r="AE93" i="78"/>
  <c r="AD93" i="78"/>
  <c r="AB93" i="78"/>
  <c r="AA93" i="78"/>
  <c r="Y93" i="78"/>
  <c r="X93" i="78"/>
  <c r="V93" i="78"/>
  <c r="U93" i="78"/>
  <c r="S93" i="78"/>
  <c r="R93" i="78"/>
  <c r="P93" i="78"/>
  <c r="O93" i="78"/>
  <c r="M93" i="78"/>
  <c r="L93" i="78"/>
  <c r="J93" i="78"/>
  <c r="I93" i="78"/>
  <c r="G93" i="78"/>
  <c r="F93" i="78"/>
  <c r="D93" i="78"/>
  <c r="C93" i="78"/>
  <c r="AK92" i="78"/>
  <c r="AJ92" i="78"/>
  <c r="AH92" i="78"/>
  <c r="AG92" i="78"/>
  <c r="AE92" i="78"/>
  <c r="AD92" i="78"/>
  <c r="AB92" i="78"/>
  <c r="AA92" i="78"/>
  <c r="Y92" i="78"/>
  <c r="X92" i="78"/>
  <c r="V92" i="78"/>
  <c r="U92" i="78"/>
  <c r="S92" i="78"/>
  <c r="R92" i="78"/>
  <c r="P92" i="78"/>
  <c r="O92" i="78"/>
  <c r="M92" i="78"/>
  <c r="L92" i="78"/>
  <c r="J92" i="78"/>
  <c r="I92" i="78"/>
  <c r="G92" i="78"/>
  <c r="F92" i="78"/>
  <c r="D92" i="78"/>
  <c r="C92" i="78"/>
  <c r="AK91" i="78"/>
  <c r="AJ91" i="78"/>
  <c r="AH91" i="78"/>
  <c r="AG91" i="78"/>
  <c r="AE91" i="78"/>
  <c r="AD91" i="78"/>
  <c r="AB91" i="78"/>
  <c r="AA91" i="78"/>
  <c r="Y91" i="78"/>
  <c r="X91" i="78"/>
  <c r="V91" i="78"/>
  <c r="U91" i="78"/>
  <c r="S91" i="78"/>
  <c r="R91" i="78"/>
  <c r="P91" i="78"/>
  <c r="O91" i="78"/>
  <c r="M91" i="78"/>
  <c r="L91" i="78"/>
  <c r="J91" i="78"/>
  <c r="I91" i="78"/>
  <c r="G91" i="78"/>
  <c r="F91" i="78"/>
  <c r="D91" i="78"/>
  <c r="C91" i="78"/>
  <c r="AK90" i="78"/>
  <c r="AJ90" i="78"/>
  <c r="AH90" i="78"/>
  <c r="AG90" i="78"/>
  <c r="AE90" i="78"/>
  <c r="AD90" i="78"/>
  <c r="AB90" i="78"/>
  <c r="AA90" i="78"/>
  <c r="Y90" i="78"/>
  <c r="X90" i="78"/>
  <c r="V90" i="78"/>
  <c r="U90" i="78"/>
  <c r="S90" i="78"/>
  <c r="R90" i="78"/>
  <c r="P90" i="78"/>
  <c r="O90" i="78"/>
  <c r="M90" i="78"/>
  <c r="L90" i="78"/>
  <c r="J90" i="78"/>
  <c r="I90" i="78"/>
  <c r="G90" i="78"/>
  <c r="F90" i="78"/>
  <c r="D90" i="78"/>
  <c r="C90" i="78"/>
  <c r="AK89" i="78"/>
  <c r="AJ89" i="78"/>
  <c r="AH89" i="78"/>
  <c r="AG89" i="78"/>
  <c r="AE89" i="78"/>
  <c r="AD89" i="78"/>
  <c r="AB89" i="78"/>
  <c r="AA89" i="78"/>
  <c r="Y89" i="78"/>
  <c r="X89" i="78"/>
  <c r="V89" i="78"/>
  <c r="U89" i="78"/>
  <c r="S89" i="78"/>
  <c r="R89" i="78"/>
  <c r="P89" i="78"/>
  <c r="O89" i="78"/>
  <c r="M89" i="78"/>
  <c r="L89" i="78"/>
  <c r="J89" i="78"/>
  <c r="I89" i="78"/>
  <c r="G89" i="78"/>
  <c r="F89" i="78"/>
  <c r="D89" i="78"/>
  <c r="C89" i="78"/>
  <c r="AK80" i="78"/>
  <c r="AJ80" i="78"/>
  <c r="AH80" i="78"/>
  <c r="AG80" i="78"/>
  <c r="AE80" i="78"/>
  <c r="AD80" i="78"/>
  <c r="AB80" i="78"/>
  <c r="AA80" i="78"/>
  <c r="Y80" i="78"/>
  <c r="X80" i="78"/>
  <c r="V80" i="78"/>
  <c r="U80" i="78"/>
  <c r="S80" i="78"/>
  <c r="R80" i="78"/>
  <c r="P80" i="78"/>
  <c r="O80" i="78"/>
  <c r="M80" i="78"/>
  <c r="L80" i="78"/>
  <c r="J80" i="78"/>
  <c r="I80" i="78"/>
  <c r="G80" i="78"/>
  <c r="F80" i="78"/>
  <c r="D80" i="78"/>
  <c r="C80" i="78"/>
  <c r="AK79" i="78"/>
  <c r="AK81" i="78" s="1"/>
  <c r="DP86" i="4" s="1"/>
  <c r="AJ79" i="78"/>
  <c r="AH79" i="78"/>
  <c r="AH81" i="78" s="1"/>
  <c r="DP71" i="4" s="1"/>
  <c r="DQ71" i="4" s="1"/>
  <c r="DQ72" i="4" s="1"/>
  <c r="DQ75" i="4" s="1"/>
  <c r="AG79" i="78"/>
  <c r="AE79" i="78"/>
  <c r="AE81" i="78" s="1"/>
  <c r="DP56" i="4" s="1"/>
  <c r="AD79" i="78"/>
  <c r="AB79" i="78"/>
  <c r="AB81" i="78" s="1"/>
  <c r="DP41" i="4" s="1"/>
  <c r="AA79" i="78"/>
  <c r="Y79" i="78"/>
  <c r="Y81" i="78" s="1"/>
  <c r="DP26" i="4" s="1"/>
  <c r="X79" i="78"/>
  <c r="V79" i="78"/>
  <c r="V81" i="78" s="1"/>
  <c r="DP11" i="4" s="1"/>
  <c r="U79" i="78"/>
  <c r="S79" i="78"/>
  <c r="S81" i="78" s="1"/>
  <c r="R79" i="78"/>
  <c r="P79" i="78"/>
  <c r="P81" i="78" s="1"/>
  <c r="O79" i="78"/>
  <c r="M79" i="78"/>
  <c r="M81" i="78" s="1"/>
  <c r="L79" i="78"/>
  <c r="J79" i="78"/>
  <c r="J81" i="78" s="1"/>
  <c r="I79" i="78"/>
  <c r="G79" i="78"/>
  <c r="G81" i="78" s="1"/>
  <c r="F79" i="78"/>
  <c r="D79" i="78"/>
  <c r="D81" i="78" s="1"/>
  <c r="C79" i="78"/>
  <c r="AK78" i="78"/>
  <c r="AJ78" i="78"/>
  <c r="AH78" i="78"/>
  <c r="AG78" i="78"/>
  <c r="AE78" i="78"/>
  <c r="AD78" i="78"/>
  <c r="AB78" i="78"/>
  <c r="AA78" i="78"/>
  <c r="Y78" i="78"/>
  <c r="X78" i="78"/>
  <c r="V78" i="78"/>
  <c r="U78" i="78"/>
  <c r="S78" i="78"/>
  <c r="R78" i="78"/>
  <c r="P78" i="78"/>
  <c r="O78" i="78"/>
  <c r="M78" i="78"/>
  <c r="L78" i="78"/>
  <c r="J78" i="78"/>
  <c r="I78" i="78"/>
  <c r="G78" i="78"/>
  <c r="F78" i="78"/>
  <c r="D78" i="78"/>
  <c r="C78" i="78"/>
  <c r="AK73" i="78"/>
  <c r="AH73" i="78"/>
  <c r="AK72" i="78"/>
  <c r="AJ72" i="78"/>
  <c r="AH72" i="78"/>
  <c r="AG72" i="78"/>
  <c r="AK71" i="78"/>
  <c r="AJ71" i="78"/>
  <c r="AH71" i="78"/>
  <c r="AG71" i="78"/>
  <c r="AK70" i="78"/>
  <c r="AJ70" i="78"/>
  <c r="AH70" i="78"/>
  <c r="AG70" i="78"/>
  <c r="AK69" i="78"/>
  <c r="AJ69" i="78"/>
  <c r="AH69" i="78"/>
  <c r="AG69" i="78"/>
  <c r="AK68" i="78"/>
  <c r="AJ68" i="78"/>
  <c r="AH68" i="78"/>
  <c r="AG68" i="78"/>
  <c r="R68" i="78"/>
  <c r="S68" i="78" s="1"/>
  <c r="AK67" i="78"/>
  <c r="AJ67" i="78"/>
  <c r="AH67" i="78"/>
  <c r="AG67" i="78"/>
  <c r="X67" i="78"/>
  <c r="Y67" i="78" s="1"/>
  <c r="AK66" i="78"/>
  <c r="AJ66" i="78"/>
  <c r="AH66" i="78"/>
  <c r="AG66" i="78"/>
  <c r="AE66" i="78"/>
  <c r="AD66" i="78"/>
  <c r="AB66" i="78"/>
  <c r="AA66" i="78"/>
  <c r="Y66" i="78"/>
  <c r="X66" i="78"/>
  <c r="V66" i="78"/>
  <c r="U66" i="78"/>
  <c r="S66" i="78"/>
  <c r="R66" i="78"/>
  <c r="P66" i="78"/>
  <c r="O66" i="78"/>
  <c r="M66" i="78"/>
  <c r="L66" i="78"/>
  <c r="J66" i="78"/>
  <c r="I66" i="78"/>
  <c r="G66" i="78"/>
  <c r="F66" i="78"/>
  <c r="D66" i="78"/>
  <c r="C66" i="78"/>
  <c r="AK65" i="78"/>
  <c r="AJ65" i="78"/>
  <c r="AH65" i="78"/>
  <c r="AG65" i="78"/>
  <c r="AK64" i="78"/>
  <c r="AJ64" i="78"/>
  <c r="AH64" i="78"/>
  <c r="AG64" i="78"/>
  <c r="AK63" i="78"/>
  <c r="AJ63" i="78"/>
  <c r="AH63" i="78"/>
  <c r="AG63" i="78"/>
  <c r="AK62" i="78"/>
  <c r="AJ62" i="78"/>
  <c r="AH62" i="78"/>
  <c r="AG62" i="78"/>
  <c r="AE62" i="78"/>
  <c r="AD62" i="78"/>
  <c r="AB62" i="78"/>
  <c r="AA62" i="78"/>
  <c r="Y62" i="78"/>
  <c r="X62" i="78"/>
  <c r="V62" i="78"/>
  <c r="U62" i="78"/>
  <c r="S62" i="78"/>
  <c r="R62" i="78"/>
  <c r="P62" i="78"/>
  <c r="O62" i="78"/>
  <c r="M62" i="78"/>
  <c r="L62" i="78"/>
  <c r="J62" i="78"/>
  <c r="I62" i="78"/>
  <c r="G62" i="78"/>
  <c r="F62" i="78"/>
  <c r="D62" i="78"/>
  <c r="C62" i="78"/>
  <c r="AK61" i="78"/>
  <c r="AJ61" i="78"/>
  <c r="AH61" i="78"/>
  <c r="AG61" i="78"/>
  <c r="AK60" i="78"/>
  <c r="AJ60" i="78"/>
  <c r="AH60" i="78"/>
  <c r="AG60" i="78"/>
  <c r="AE60" i="78"/>
  <c r="AD60" i="78"/>
  <c r="AB60" i="78"/>
  <c r="AA60" i="78"/>
  <c r="Y60" i="78"/>
  <c r="X60" i="78"/>
  <c r="V60" i="78"/>
  <c r="U60" i="78"/>
  <c r="S60" i="78"/>
  <c r="R60" i="78"/>
  <c r="P60" i="78"/>
  <c r="O60" i="78"/>
  <c r="M60" i="78"/>
  <c r="L60" i="78"/>
  <c r="J60" i="78"/>
  <c r="I60" i="78"/>
  <c r="G60" i="78"/>
  <c r="F60" i="78"/>
  <c r="D60" i="78"/>
  <c r="C60" i="78"/>
  <c r="AK59" i="78"/>
  <c r="AJ59" i="78"/>
  <c r="AH59" i="78"/>
  <c r="AG59" i="78"/>
  <c r="AE59" i="78"/>
  <c r="AD59" i="78"/>
  <c r="AB59" i="78"/>
  <c r="AA59" i="78"/>
  <c r="Y59" i="78"/>
  <c r="X59" i="78"/>
  <c r="V59" i="78"/>
  <c r="U59" i="78"/>
  <c r="S59" i="78"/>
  <c r="R59" i="78"/>
  <c r="P59" i="78"/>
  <c r="O59" i="78"/>
  <c r="M59" i="78"/>
  <c r="L59" i="78"/>
  <c r="J59" i="78"/>
  <c r="I59" i="78"/>
  <c r="G59" i="78"/>
  <c r="F59" i="78"/>
  <c r="D59" i="78"/>
  <c r="C59" i="78"/>
  <c r="AK58" i="78"/>
  <c r="AJ58" i="78"/>
  <c r="AH58" i="78"/>
  <c r="AG58" i="78"/>
  <c r="AE58" i="78"/>
  <c r="AD58" i="78"/>
  <c r="AB58" i="78"/>
  <c r="AA58" i="78"/>
  <c r="Y58" i="78"/>
  <c r="X58" i="78"/>
  <c r="V58" i="78"/>
  <c r="U58" i="78"/>
  <c r="S58" i="78"/>
  <c r="R58" i="78"/>
  <c r="P58" i="78"/>
  <c r="O58" i="78"/>
  <c r="M58" i="78"/>
  <c r="L58" i="78"/>
  <c r="J58" i="78"/>
  <c r="I58" i="78"/>
  <c r="G58" i="78"/>
  <c r="F58" i="78"/>
  <c r="D58" i="78"/>
  <c r="C58" i="78"/>
  <c r="AK57" i="78"/>
  <c r="AJ57" i="78"/>
  <c r="AH57" i="78"/>
  <c r="AG57" i="78"/>
  <c r="AK56" i="78"/>
  <c r="AJ56" i="78"/>
  <c r="AH56" i="78"/>
  <c r="AG56" i="78"/>
  <c r="AK55" i="78"/>
  <c r="AJ55" i="78"/>
  <c r="AH55" i="78"/>
  <c r="AG55" i="78"/>
  <c r="AK54" i="78"/>
  <c r="AJ54" i="78"/>
  <c r="AH54" i="78"/>
  <c r="AG54" i="78"/>
  <c r="AK53" i="78"/>
  <c r="AJ53" i="78"/>
  <c r="AH53" i="78"/>
  <c r="AG53" i="78"/>
  <c r="AK52" i="78"/>
  <c r="AJ52" i="78"/>
  <c r="AH52" i="78"/>
  <c r="AG52" i="78"/>
  <c r="AK51" i="78"/>
  <c r="AJ51" i="78"/>
  <c r="AH51" i="78"/>
  <c r="AG51" i="78"/>
  <c r="AK50" i="78"/>
  <c r="AJ50" i="78"/>
  <c r="AH50" i="78"/>
  <c r="AG50" i="78"/>
  <c r="AK49" i="78"/>
  <c r="AJ49" i="78"/>
  <c r="AH49" i="78"/>
  <c r="AG49" i="78"/>
  <c r="AK48" i="78"/>
  <c r="AJ48" i="78"/>
  <c r="AH48" i="78"/>
  <c r="AG48" i="78"/>
  <c r="AK47" i="78"/>
  <c r="AJ47" i="78"/>
  <c r="AH47" i="78"/>
  <c r="AG47" i="78"/>
  <c r="AE47" i="78"/>
  <c r="AD47" i="78"/>
  <c r="AB47" i="78"/>
  <c r="AA47" i="78"/>
  <c r="Y47" i="78"/>
  <c r="X47" i="78"/>
  <c r="V47" i="78"/>
  <c r="U47" i="78"/>
  <c r="S47" i="78"/>
  <c r="R47" i="78"/>
  <c r="P47" i="78"/>
  <c r="O47" i="78"/>
  <c r="M47" i="78"/>
  <c r="L47" i="78"/>
  <c r="J47" i="78"/>
  <c r="I47" i="78"/>
  <c r="G47" i="78"/>
  <c r="F47" i="78"/>
  <c r="D47" i="78"/>
  <c r="C47" i="78"/>
  <c r="AK46" i="78"/>
  <c r="AJ46" i="78"/>
  <c r="AH46" i="78"/>
  <c r="AG46" i="78"/>
  <c r="AE46" i="78"/>
  <c r="AD46" i="78"/>
  <c r="AB46" i="78"/>
  <c r="AA46" i="78"/>
  <c r="Y46" i="78"/>
  <c r="X46" i="78"/>
  <c r="V46" i="78"/>
  <c r="U46" i="78"/>
  <c r="S46" i="78"/>
  <c r="R46" i="78"/>
  <c r="P46" i="78"/>
  <c r="O46" i="78"/>
  <c r="M46" i="78"/>
  <c r="L46" i="78"/>
  <c r="J46" i="78"/>
  <c r="I46" i="78"/>
  <c r="G46" i="78"/>
  <c r="F46" i="78"/>
  <c r="D46" i="78"/>
  <c r="C46" i="78"/>
  <c r="AK45" i="78"/>
  <c r="AJ45" i="78"/>
  <c r="AH45" i="78"/>
  <c r="AG45" i="78"/>
  <c r="AK44" i="78"/>
  <c r="AJ44" i="78"/>
  <c r="AH44" i="78"/>
  <c r="AG44" i="78"/>
  <c r="AE44" i="78"/>
  <c r="AD44" i="78"/>
  <c r="AB44" i="78"/>
  <c r="AA44" i="78"/>
  <c r="Y44" i="78"/>
  <c r="X44" i="78"/>
  <c r="V44" i="78"/>
  <c r="U44" i="78"/>
  <c r="S44" i="78"/>
  <c r="R44" i="78"/>
  <c r="P44" i="78"/>
  <c r="O44" i="78"/>
  <c r="M44" i="78"/>
  <c r="L44" i="78"/>
  <c r="J44" i="78"/>
  <c r="I44" i="78"/>
  <c r="G44" i="78"/>
  <c r="F44" i="78"/>
  <c r="D44" i="78"/>
  <c r="C44" i="78"/>
  <c r="AK43" i="78"/>
  <c r="AJ43" i="78"/>
  <c r="AH43" i="78"/>
  <c r="AG43" i="78"/>
  <c r="AD43" i="78"/>
  <c r="AE43" i="78" s="1"/>
  <c r="AA43" i="78"/>
  <c r="AB43" i="78" s="1"/>
  <c r="X43" i="78"/>
  <c r="Y43" i="78" s="1"/>
  <c r="U43" i="78"/>
  <c r="V43" i="78" s="1"/>
  <c r="R43" i="78"/>
  <c r="S43" i="78" s="1"/>
  <c r="O43" i="78"/>
  <c r="P43" i="78" s="1"/>
  <c r="L43" i="78"/>
  <c r="M43" i="78" s="1"/>
  <c r="I43" i="78"/>
  <c r="J43" i="78" s="1"/>
  <c r="F43" i="78"/>
  <c r="G43" i="78" s="1"/>
  <c r="C43" i="78"/>
  <c r="D43" i="78" s="1"/>
  <c r="AK42" i="78"/>
  <c r="AJ42" i="78"/>
  <c r="AH42" i="78"/>
  <c r="AG42" i="78"/>
  <c r="AK41" i="78"/>
  <c r="AJ41" i="78"/>
  <c r="AH41" i="78"/>
  <c r="AG41" i="78"/>
  <c r="AD41" i="78"/>
  <c r="AE41" i="78" s="1"/>
  <c r="AA41" i="78"/>
  <c r="AB41" i="78" s="1"/>
  <c r="X41" i="78"/>
  <c r="Y41" i="78" s="1"/>
  <c r="U41" i="78"/>
  <c r="V41" i="78" s="1"/>
  <c r="R41" i="78"/>
  <c r="S41" i="78" s="1"/>
  <c r="O41" i="78"/>
  <c r="P41" i="78" s="1"/>
  <c r="L41" i="78"/>
  <c r="M41" i="78" s="1"/>
  <c r="I41" i="78"/>
  <c r="J41" i="78" s="1"/>
  <c r="F41" i="78"/>
  <c r="G41" i="78" s="1"/>
  <c r="C41" i="78"/>
  <c r="D41" i="78" s="1"/>
  <c r="AK40" i="78"/>
  <c r="AJ40" i="78"/>
  <c r="AH40" i="78"/>
  <c r="AG40" i="78"/>
  <c r="AD40" i="78"/>
  <c r="AE40" i="78" s="1"/>
  <c r="AA40" i="78"/>
  <c r="AB40" i="78" s="1"/>
  <c r="X40" i="78"/>
  <c r="Y40" i="78" s="1"/>
  <c r="U40" i="78"/>
  <c r="V40" i="78" s="1"/>
  <c r="R40" i="78"/>
  <c r="S40" i="78" s="1"/>
  <c r="O40" i="78"/>
  <c r="P40" i="78" s="1"/>
  <c r="L40" i="78"/>
  <c r="M40" i="78" s="1"/>
  <c r="I40" i="78"/>
  <c r="J40" i="78" s="1"/>
  <c r="F40" i="78"/>
  <c r="G40" i="78" s="1"/>
  <c r="C40" i="78"/>
  <c r="D40" i="78" s="1"/>
  <c r="AK39" i="78"/>
  <c r="AJ39" i="78"/>
  <c r="AH39" i="78"/>
  <c r="AG39" i="78"/>
  <c r="M39" i="78"/>
  <c r="AK38" i="78"/>
  <c r="AJ38" i="78"/>
  <c r="AH38" i="78"/>
  <c r="AG38" i="78"/>
  <c r="M38" i="78"/>
  <c r="AK37" i="78"/>
  <c r="AJ37" i="78"/>
  <c r="AH37" i="78"/>
  <c r="AG37" i="78"/>
  <c r="AE37" i="78"/>
  <c r="AD37" i="78"/>
  <c r="AB37" i="78"/>
  <c r="AA37" i="78"/>
  <c r="Y37" i="78"/>
  <c r="X37" i="78"/>
  <c r="V37" i="78"/>
  <c r="U37" i="78"/>
  <c r="S37" i="78"/>
  <c r="R37" i="78"/>
  <c r="P37" i="78"/>
  <c r="O37" i="78"/>
  <c r="J37" i="78"/>
  <c r="I37" i="78"/>
  <c r="G37" i="78"/>
  <c r="F37" i="78"/>
  <c r="D37" i="78"/>
  <c r="C37" i="78"/>
  <c r="AK36" i="78"/>
  <c r="AJ36" i="78"/>
  <c r="AH36" i="78"/>
  <c r="AG36" i="78"/>
  <c r="AE36" i="78"/>
  <c r="AD36" i="78"/>
  <c r="AB36" i="78"/>
  <c r="AA36" i="78"/>
  <c r="Y36" i="78"/>
  <c r="X36" i="78"/>
  <c r="V36" i="78"/>
  <c r="U36" i="78"/>
  <c r="S36" i="78"/>
  <c r="R36" i="78"/>
  <c r="P36" i="78"/>
  <c r="O36" i="78"/>
  <c r="M36" i="78"/>
  <c r="I36" i="78"/>
  <c r="J36" i="78" s="1"/>
  <c r="F36" i="78"/>
  <c r="G36" i="78" s="1"/>
  <c r="C36" i="78"/>
  <c r="D36" i="78" s="1"/>
  <c r="AK35" i="78"/>
  <c r="AJ35" i="78"/>
  <c r="AH35" i="78"/>
  <c r="AG35" i="78"/>
  <c r="AD35" i="78"/>
  <c r="AE35" i="78" s="1"/>
  <c r="AA35" i="78"/>
  <c r="AB35" i="78" s="1"/>
  <c r="X35" i="78"/>
  <c r="Y35" i="78" s="1"/>
  <c r="U35" i="78"/>
  <c r="V35" i="78" s="1"/>
  <c r="R35" i="78"/>
  <c r="S35" i="78" s="1"/>
  <c r="O35" i="78"/>
  <c r="P35" i="78" s="1"/>
  <c r="L35" i="78"/>
  <c r="M35" i="78" s="1"/>
  <c r="J35" i="78"/>
  <c r="I35" i="78"/>
  <c r="G35" i="78"/>
  <c r="F35" i="78"/>
  <c r="D35" i="78"/>
  <c r="C35" i="78"/>
  <c r="AC28" i="78"/>
  <c r="DP39" i="4" s="1"/>
  <c r="DQ39" i="4" s="1"/>
  <c r="AL27" i="78"/>
  <c r="AK27" i="78"/>
  <c r="AI27" i="78"/>
  <c r="AH27" i="78"/>
  <c r="AF27" i="78"/>
  <c r="AE27" i="78"/>
  <c r="AC27" i="78"/>
  <c r="AB27" i="78"/>
  <c r="Z27" i="78"/>
  <c r="Y27" i="78"/>
  <c r="W27" i="78"/>
  <c r="V27" i="78"/>
  <c r="T27" i="78"/>
  <c r="S27" i="78"/>
  <c r="Q27" i="78"/>
  <c r="P27" i="78"/>
  <c r="N27" i="78"/>
  <c r="M27" i="78"/>
  <c r="K27" i="78"/>
  <c r="J27" i="78"/>
  <c r="H27" i="78"/>
  <c r="G27" i="78"/>
  <c r="E27" i="78"/>
  <c r="D27" i="78"/>
  <c r="AL26" i="78"/>
  <c r="AK26" i="78"/>
  <c r="AI26" i="78"/>
  <c r="AH26" i="78"/>
  <c r="AF26" i="78"/>
  <c r="AE26" i="78"/>
  <c r="AC26" i="78"/>
  <c r="AB26" i="78"/>
  <c r="Z26" i="78"/>
  <c r="Y26" i="78"/>
  <c r="W26" i="78"/>
  <c r="V26" i="78"/>
  <c r="T26" i="78"/>
  <c r="S26" i="78"/>
  <c r="Q26" i="78"/>
  <c r="P26" i="78"/>
  <c r="N26" i="78"/>
  <c r="M26" i="78"/>
  <c r="K26" i="78"/>
  <c r="J26" i="78"/>
  <c r="H26" i="78"/>
  <c r="G26" i="78"/>
  <c r="E26" i="78"/>
  <c r="D26" i="78"/>
  <c r="AK25" i="78"/>
  <c r="AL25" i="78" s="1"/>
  <c r="AL28" i="78" s="1"/>
  <c r="DP84" i="4" s="1"/>
  <c r="DQ84" i="4" s="1"/>
  <c r="DQ85" i="4" s="1"/>
  <c r="AH25" i="78"/>
  <c r="AI25" i="78" s="1"/>
  <c r="AI28" i="78" s="1"/>
  <c r="DP69" i="4" s="1"/>
  <c r="DQ69" i="4" s="1"/>
  <c r="DQ70" i="4" s="1"/>
  <c r="AE25" i="78"/>
  <c r="AF25" i="78" s="1"/>
  <c r="AF28" i="78" s="1"/>
  <c r="DP54" i="4" s="1"/>
  <c r="DQ54" i="4" s="1"/>
  <c r="AB25" i="78"/>
  <c r="AC25" i="78" s="1"/>
  <c r="Y25" i="78"/>
  <c r="Z25" i="78" s="1"/>
  <c r="Z28" i="78" s="1"/>
  <c r="DP24" i="4" s="1"/>
  <c r="V25" i="78"/>
  <c r="W25" i="78" s="1"/>
  <c r="S25" i="78"/>
  <c r="T25" i="78" s="1"/>
  <c r="T28" i="78" s="1"/>
  <c r="P25" i="78"/>
  <c r="Q25" i="78" s="1"/>
  <c r="Q28" i="78" s="1"/>
  <c r="M25" i="78"/>
  <c r="N25" i="78" s="1"/>
  <c r="N28" i="78" s="1"/>
  <c r="J25" i="78"/>
  <c r="G25" i="78"/>
  <c r="D25" i="78"/>
  <c r="E25" i="78" s="1"/>
  <c r="E28" i="78" s="1"/>
  <c r="O17" i="78"/>
  <c r="N17" i="78"/>
  <c r="M17" i="78"/>
  <c r="L17" i="78"/>
  <c r="K17" i="78"/>
  <c r="DO22" i="4"/>
  <c r="I17" i="78"/>
  <c r="H17" i="78"/>
  <c r="G17" i="78"/>
  <c r="F17" i="78"/>
  <c r="E17" i="78"/>
  <c r="D17" i="78"/>
  <c r="C17" i="78"/>
  <c r="O16" i="78"/>
  <c r="O15" i="78"/>
  <c r="O14" i="78"/>
  <c r="O13" i="78"/>
  <c r="O12" i="78"/>
  <c r="O11" i="78"/>
  <c r="O10" i="78"/>
  <c r="O9" i="78"/>
  <c r="O8" i="78"/>
  <c r="O7" i="78"/>
  <c r="O6" i="78"/>
  <c r="AK99" i="77"/>
  <c r="AH99" i="77"/>
  <c r="AE99" i="77"/>
  <c r="AB99" i="77"/>
  <c r="Y99" i="77"/>
  <c r="V99" i="77"/>
  <c r="S99" i="77"/>
  <c r="P99" i="77"/>
  <c r="D99" i="77"/>
  <c r="AK98" i="77"/>
  <c r="AJ98" i="77"/>
  <c r="AH98" i="77"/>
  <c r="AG98" i="77"/>
  <c r="AE98" i="77"/>
  <c r="AD98" i="77"/>
  <c r="AB98" i="77"/>
  <c r="AA98" i="77"/>
  <c r="Y98" i="77"/>
  <c r="X98" i="77"/>
  <c r="V98" i="77"/>
  <c r="U98" i="77"/>
  <c r="S98" i="77"/>
  <c r="R98" i="77"/>
  <c r="P98" i="77"/>
  <c r="O98" i="77"/>
  <c r="M98" i="77"/>
  <c r="L98" i="77"/>
  <c r="J98" i="77"/>
  <c r="I98" i="77"/>
  <c r="G98" i="77"/>
  <c r="F98" i="77"/>
  <c r="D98" i="77"/>
  <c r="C98" i="77"/>
  <c r="AK97" i="77"/>
  <c r="AJ97" i="77"/>
  <c r="AH97" i="77"/>
  <c r="AG97" i="77"/>
  <c r="AE97" i="77"/>
  <c r="AD97" i="77"/>
  <c r="AB97" i="77"/>
  <c r="AA97" i="77"/>
  <c r="Y97" i="77"/>
  <c r="X97" i="77"/>
  <c r="V97" i="77"/>
  <c r="U97" i="77"/>
  <c r="S97" i="77"/>
  <c r="R97" i="77"/>
  <c r="P97" i="77"/>
  <c r="O97" i="77"/>
  <c r="M97" i="77"/>
  <c r="L97" i="77"/>
  <c r="J97" i="77"/>
  <c r="I97" i="77"/>
  <c r="G97" i="77"/>
  <c r="F97" i="77"/>
  <c r="D97" i="77"/>
  <c r="C97" i="77"/>
  <c r="AK96" i="77"/>
  <c r="AJ96" i="77"/>
  <c r="AH96" i="77"/>
  <c r="AG96" i="77"/>
  <c r="AE96" i="77"/>
  <c r="AD96" i="77"/>
  <c r="AB96" i="77"/>
  <c r="AA96" i="77"/>
  <c r="Y96" i="77"/>
  <c r="X96" i="77"/>
  <c r="V96" i="77"/>
  <c r="U96" i="77"/>
  <c r="S96" i="77"/>
  <c r="R96" i="77"/>
  <c r="P96" i="77"/>
  <c r="O96" i="77"/>
  <c r="M96" i="77"/>
  <c r="L96" i="77"/>
  <c r="J96" i="77"/>
  <c r="I96" i="77"/>
  <c r="G96" i="77"/>
  <c r="F96" i="77"/>
  <c r="D96" i="77"/>
  <c r="C96" i="77"/>
  <c r="AK95" i="77"/>
  <c r="AJ95" i="77"/>
  <c r="AH95" i="77"/>
  <c r="AG95" i="77"/>
  <c r="AE95" i="77"/>
  <c r="AD95" i="77"/>
  <c r="AB95" i="77"/>
  <c r="AA95" i="77"/>
  <c r="Y95" i="77"/>
  <c r="X95" i="77"/>
  <c r="V95" i="77"/>
  <c r="U95" i="77"/>
  <c r="S95" i="77"/>
  <c r="R95" i="77"/>
  <c r="P95" i="77"/>
  <c r="O95" i="77"/>
  <c r="M95" i="77"/>
  <c r="L95" i="77"/>
  <c r="J95" i="77"/>
  <c r="I95" i="77"/>
  <c r="G95" i="77"/>
  <c r="F95" i="77"/>
  <c r="D95" i="77"/>
  <c r="C95" i="77"/>
  <c r="AK94" i="77"/>
  <c r="AJ94" i="77"/>
  <c r="AH94" i="77"/>
  <c r="AG94" i="77"/>
  <c r="AE94" i="77"/>
  <c r="AD94" i="77"/>
  <c r="AB94" i="77"/>
  <c r="AA94" i="77"/>
  <c r="Y94" i="77"/>
  <c r="X94" i="77"/>
  <c r="V94" i="77"/>
  <c r="U94" i="77"/>
  <c r="S94" i="77"/>
  <c r="R94" i="77"/>
  <c r="P94" i="77"/>
  <c r="O94" i="77"/>
  <c r="M94" i="77"/>
  <c r="L94" i="77"/>
  <c r="J94" i="77"/>
  <c r="I94" i="77"/>
  <c r="G94" i="77"/>
  <c r="F94" i="77"/>
  <c r="D94" i="77"/>
  <c r="C94" i="77"/>
  <c r="AK93" i="77"/>
  <c r="AJ93" i="77"/>
  <c r="AH93" i="77"/>
  <c r="AG93" i="77"/>
  <c r="AE93" i="77"/>
  <c r="AD93" i="77"/>
  <c r="AB93" i="77"/>
  <c r="AA93" i="77"/>
  <c r="Y93" i="77"/>
  <c r="X93" i="77"/>
  <c r="V93" i="77"/>
  <c r="U93" i="77"/>
  <c r="S93" i="77"/>
  <c r="R93" i="77"/>
  <c r="P93" i="77"/>
  <c r="O93" i="77"/>
  <c r="M93" i="77"/>
  <c r="L93" i="77"/>
  <c r="J93" i="77"/>
  <c r="I93" i="77"/>
  <c r="G93" i="77"/>
  <c r="F93" i="77"/>
  <c r="D93" i="77"/>
  <c r="C93" i="77"/>
  <c r="AK92" i="77"/>
  <c r="AJ92" i="77"/>
  <c r="AH92" i="77"/>
  <c r="AG92" i="77"/>
  <c r="AE92" i="77"/>
  <c r="AD92" i="77"/>
  <c r="AB92" i="77"/>
  <c r="AA92" i="77"/>
  <c r="Y92" i="77"/>
  <c r="X92" i="77"/>
  <c r="V92" i="77"/>
  <c r="U92" i="77"/>
  <c r="S92" i="77"/>
  <c r="R92" i="77"/>
  <c r="P92" i="77"/>
  <c r="O92" i="77"/>
  <c r="M92" i="77"/>
  <c r="L92" i="77"/>
  <c r="J92" i="77"/>
  <c r="I92" i="77"/>
  <c r="G92" i="77"/>
  <c r="F92" i="77"/>
  <c r="D92" i="77"/>
  <c r="C92" i="77"/>
  <c r="AK91" i="77"/>
  <c r="AJ91" i="77"/>
  <c r="AH91" i="77"/>
  <c r="AG91" i="77"/>
  <c r="AE91" i="77"/>
  <c r="AD91" i="77"/>
  <c r="AB91" i="77"/>
  <c r="AA91" i="77"/>
  <c r="Y91" i="77"/>
  <c r="X91" i="77"/>
  <c r="V91" i="77"/>
  <c r="U91" i="77"/>
  <c r="S91" i="77"/>
  <c r="R91" i="77"/>
  <c r="P91" i="77"/>
  <c r="O91" i="77"/>
  <c r="M91" i="77"/>
  <c r="L91" i="77"/>
  <c r="J91" i="77"/>
  <c r="I91" i="77"/>
  <c r="G91" i="77"/>
  <c r="F91" i="77"/>
  <c r="D91" i="77"/>
  <c r="C91" i="77"/>
  <c r="AK90" i="77"/>
  <c r="AJ90" i="77"/>
  <c r="AH90" i="77"/>
  <c r="AG90" i="77"/>
  <c r="AE90" i="77"/>
  <c r="AD90" i="77"/>
  <c r="AB90" i="77"/>
  <c r="AA90" i="77"/>
  <c r="Y90" i="77"/>
  <c r="X90" i="77"/>
  <c r="V90" i="77"/>
  <c r="U90" i="77"/>
  <c r="S90" i="77"/>
  <c r="R90" i="77"/>
  <c r="P90" i="77"/>
  <c r="O90" i="77"/>
  <c r="M90" i="77"/>
  <c r="L90" i="77"/>
  <c r="J90" i="77"/>
  <c r="I90" i="77"/>
  <c r="G90" i="77"/>
  <c r="F90" i="77"/>
  <c r="D90" i="77"/>
  <c r="C90" i="77"/>
  <c r="AK89" i="77"/>
  <c r="AJ89" i="77"/>
  <c r="AH89" i="77"/>
  <c r="AG89" i="77"/>
  <c r="AE89" i="77"/>
  <c r="AD89" i="77"/>
  <c r="AB89" i="77"/>
  <c r="AA89" i="77"/>
  <c r="Y89" i="77"/>
  <c r="X89" i="77"/>
  <c r="V89" i="77"/>
  <c r="U89" i="77"/>
  <c r="S89" i="77"/>
  <c r="R89" i="77"/>
  <c r="P89" i="77"/>
  <c r="O89" i="77"/>
  <c r="M89" i="77"/>
  <c r="M99" i="77" s="1"/>
  <c r="L89" i="77"/>
  <c r="J89" i="77"/>
  <c r="I89" i="77"/>
  <c r="G89" i="77"/>
  <c r="J99" i="77" s="1"/>
  <c r="F89" i="77"/>
  <c r="D89" i="77"/>
  <c r="C89" i="77"/>
  <c r="AK80" i="77"/>
  <c r="AJ80" i="77"/>
  <c r="AH80" i="77"/>
  <c r="AG80" i="77"/>
  <c r="AE80" i="77"/>
  <c r="AD80" i="77"/>
  <c r="AB80" i="77"/>
  <c r="AA80" i="77"/>
  <c r="Y80" i="77"/>
  <c r="X80" i="77"/>
  <c r="V80" i="77"/>
  <c r="U80" i="77"/>
  <c r="S80" i="77"/>
  <c r="R80" i="77"/>
  <c r="P80" i="77"/>
  <c r="O80" i="77"/>
  <c r="M80" i="77"/>
  <c r="L80" i="77"/>
  <c r="J80" i="77"/>
  <c r="I80" i="77"/>
  <c r="G80" i="77"/>
  <c r="F80" i="77"/>
  <c r="D80" i="77"/>
  <c r="C80" i="77"/>
  <c r="AJ79" i="77"/>
  <c r="AG79" i="77"/>
  <c r="AD79" i="77"/>
  <c r="AE79" i="77" s="1"/>
  <c r="AE81" i="77" s="1"/>
  <c r="DL56" i="4" s="1"/>
  <c r="AA79" i="77"/>
  <c r="AB79" i="77" s="1"/>
  <c r="AB81" i="77" s="1"/>
  <c r="DL41" i="4" s="1"/>
  <c r="X79" i="77"/>
  <c r="Y79" i="77" s="1"/>
  <c r="Y81" i="77" s="1"/>
  <c r="DL26" i="4" s="1"/>
  <c r="U79" i="77"/>
  <c r="V79" i="77" s="1"/>
  <c r="V81" i="77" s="1"/>
  <c r="DL11" i="4" s="1"/>
  <c r="R79" i="77"/>
  <c r="S79" i="77" s="1"/>
  <c r="S81" i="77" s="1"/>
  <c r="O79" i="77"/>
  <c r="P79" i="77" s="1"/>
  <c r="P81" i="77" s="1"/>
  <c r="L79" i="77"/>
  <c r="M79" i="77" s="1"/>
  <c r="M81" i="77" s="1"/>
  <c r="I79" i="77"/>
  <c r="J79" i="77" s="1"/>
  <c r="F79" i="77"/>
  <c r="G79" i="77" s="1"/>
  <c r="C79" i="77"/>
  <c r="D79" i="77" s="1"/>
  <c r="D81" i="77" s="1"/>
  <c r="AK78" i="77"/>
  <c r="AJ78" i="77"/>
  <c r="AH78" i="77"/>
  <c r="AG78" i="77"/>
  <c r="AE78" i="77"/>
  <c r="AD78" i="77"/>
  <c r="AB78" i="77"/>
  <c r="AA78" i="77"/>
  <c r="Y78" i="77"/>
  <c r="X78" i="77"/>
  <c r="V78" i="77"/>
  <c r="U78" i="77"/>
  <c r="S78" i="77"/>
  <c r="R78" i="77"/>
  <c r="P78" i="77"/>
  <c r="O78" i="77"/>
  <c r="M78" i="77"/>
  <c r="L78" i="77"/>
  <c r="J78" i="77"/>
  <c r="I78" i="77"/>
  <c r="G78" i="77"/>
  <c r="F78" i="77"/>
  <c r="D78" i="77"/>
  <c r="C78" i="77"/>
  <c r="AK73" i="77"/>
  <c r="AH73" i="77"/>
  <c r="AK72" i="77"/>
  <c r="AJ72" i="77"/>
  <c r="AH72" i="77"/>
  <c r="AG72" i="77"/>
  <c r="AK71" i="77"/>
  <c r="AJ71" i="77"/>
  <c r="AH71" i="77"/>
  <c r="AG71" i="77"/>
  <c r="AK70" i="77"/>
  <c r="AJ70" i="77"/>
  <c r="AH70" i="77"/>
  <c r="AG70" i="77"/>
  <c r="AK69" i="77"/>
  <c r="AJ69" i="77"/>
  <c r="AH69" i="77"/>
  <c r="AG69" i="77"/>
  <c r="AK68" i="77"/>
  <c r="AJ68" i="77"/>
  <c r="AH68" i="77"/>
  <c r="AG68" i="77"/>
  <c r="AK67" i="77"/>
  <c r="AJ67" i="77"/>
  <c r="AH67" i="77"/>
  <c r="AG67" i="77"/>
  <c r="AK66" i="77"/>
  <c r="AJ66" i="77"/>
  <c r="AH66" i="77"/>
  <c r="AG66" i="77"/>
  <c r="AE66" i="77"/>
  <c r="AD66" i="77"/>
  <c r="AB66" i="77"/>
  <c r="AA66" i="77"/>
  <c r="Y66" i="77"/>
  <c r="X66" i="77"/>
  <c r="V66" i="77"/>
  <c r="U66" i="77"/>
  <c r="S66" i="77"/>
  <c r="R66" i="77"/>
  <c r="P66" i="77"/>
  <c r="O66" i="77"/>
  <c r="M66" i="77"/>
  <c r="L66" i="77"/>
  <c r="J66" i="77"/>
  <c r="I66" i="77"/>
  <c r="G66" i="77"/>
  <c r="F66" i="77"/>
  <c r="D66" i="77"/>
  <c r="C66" i="77"/>
  <c r="AK65" i="77"/>
  <c r="AJ65" i="77"/>
  <c r="AH65" i="77"/>
  <c r="AG65" i="77"/>
  <c r="AK64" i="77"/>
  <c r="AJ64" i="77"/>
  <c r="AH64" i="77"/>
  <c r="AG64" i="77"/>
  <c r="AK63" i="77"/>
  <c r="AJ63" i="77"/>
  <c r="AH63" i="77"/>
  <c r="AG63" i="77"/>
  <c r="AK62" i="77"/>
  <c r="AJ62" i="77"/>
  <c r="AH62" i="77"/>
  <c r="AG62" i="77"/>
  <c r="AE62" i="77"/>
  <c r="AD62" i="77"/>
  <c r="AB62" i="77"/>
  <c r="AA62" i="77"/>
  <c r="Y62" i="77"/>
  <c r="X62" i="77"/>
  <c r="V62" i="77"/>
  <c r="U62" i="77"/>
  <c r="S62" i="77"/>
  <c r="R62" i="77"/>
  <c r="P62" i="77"/>
  <c r="O62" i="77"/>
  <c r="M62" i="77"/>
  <c r="L62" i="77"/>
  <c r="J62" i="77"/>
  <c r="I62" i="77"/>
  <c r="G62" i="77"/>
  <c r="F62" i="77"/>
  <c r="D62" i="77"/>
  <c r="C62" i="77"/>
  <c r="AK61" i="77"/>
  <c r="AJ61" i="77"/>
  <c r="AH61" i="77"/>
  <c r="AG61" i="77"/>
  <c r="AK60" i="77"/>
  <c r="AJ60" i="77"/>
  <c r="AH60" i="77"/>
  <c r="AG60" i="77"/>
  <c r="AE60" i="77"/>
  <c r="AD60" i="77"/>
  <c r="AB60" i="77"/>
  <c r="AA60" i="77"/>
  <c r="Y60" i="77"/>
  <c r="X60" i="77"/>
  <c r="V60" i="77"/>
  <c r="U60" i="77"/>
  <c r="S60" i="77"/>
  <c r="R60" i="77"/>
  <c r="P60" i="77"/>
  <c r="O60" i="77"/>
  <c r="M60" i="77"/>
  <c r="L60" i="77"/>
  <c r="J60" i="77"/>
  <c r="I60" i="77"/>
  <c r="G60" i="77"/>
  <c r="F60" i="77"/>
  <c r="D60" i="77"/>
  <c r="C60" i="77"/>
  <c r="AK59" i="77"/>
  <c r="AJ59" i="77"/>
  <c r="AH59" i="77"/>
  <c r="AG59" i="77"/>
  <c r="AE59" i="77"/>
  <c r="AD59" i="77"/>
  <c r="AB59" i="77"/>
  <c r="AA59" i="77"/>
  <c r="Y59" i="77"/>
  <c r="X59" i="77"/>
  <c r="V59" i="77"/>
  <c r="U59" i="77"/>
  <c r="S59" i="77"/>
  <c r="R59" i="77"/>
  <c r="P59" i="77"/>
  <c r="O59" i="77"/>
  <c r="M59" i="77"/>
  <c r="L59" i="77"/>
  <c r="J59" i="77"/>
  <c r="I59" i="77"/>
  <c r="G59" i="77"/>
  <c r="F59" i="77"/>
  <c r="D59" i="77"/>
  <c r="C59" i="77"/>
  <c r="AK58" i="77"/>
  <c r="AJ58" i="77"/>
  <c r="AH58" i="77"/>
  <c r="AG58" i="77"/>
  <c r="AE58" i="77"/>
  <c r="AD58" i="77"/>
  <c r="AB58" i="77"/>
  <c r="AA58" i="77"/>
  <c r="Y58" i="77"/>
  <c r="X58" i="77"/>
  <c r="V58" i="77"/>
  <c r="U58" i="77"/>
  <c r="S58" i="77"/>
  <c r="R58" i="77"/>
  <c r="P58" i="77"/>
  <c r="O58" i="77"/>
  <c r="M58" i="77"/>
  <c r="L58" i="77"/>
  <c r="J58" i="77"/>
  <c r="I58" i="77"/>
  <c r="G58" i="77"/>
  <c r="F58" i="77"/>
  <c r="D58" i="77"/>
  <c r="C58" i="77"/>
  <c r="AK57" i="77"/>
  <c r="AJ57" i="77"/>
  <c r="AH57" i="77"/>
  <c r="AG57" i="77"/>
  <c r="AK56" i="77"/>
  <c r="AJ56" i="77"/>
  <c r="AH56" i="77"/>
  <c r="AG56" i="77"/>
  <c r="AK55" i="77"/>
  <c r="AJ55" i="77"/>
  <c r="AH55" i="77"/>
  <c r="AG55" i="77"/>
  <c r="AK54" i="77"/>
  <c r="AJ54" i="77"/>
  <c r="AH54" i="77"/>
  <c r="AG54" i="77"/>
  <c r="AK53" i="77"/>
  <c r="AJ53" i="77"/>
  <c r="AH53" i="77"/>
  <c r="AG53" i="77"/>
  <c r="AK52" i="77"/>
  <c r="AJ52" i="77"/>
  <c r="AH52" i="77"/>
  <c r="AG52" i="77"/>
  <c r="AK51" i="77"/>
  <c r="AJ51" i="77"/>
  <c r="AH51" i="77"/>
  <c r="AG51" i="77"/>
  <c r="AK50" i="77"/>
  <c r="AJ50" i="77"/>
  <c r="AH50" i="77"/>
  <c r="AG50" i="77"/>
  <c r="AK49" i="77"/>
  <c r="AJ49" i="77"/>
  <c r="AH49" i="77"/>
  <c r="AG49" i="77"/>
  <c r="AK48" i="77"/>
  <c r="AJ48" i="77"/>
  <c r="AH48" i="77"/>
  <c r="AG48" i="77"/>
  <c r="AK47" i="77"/>
  <c r="AJ47" i="77"/>
  <c r="AH47" i="77"/>
  <c r="AG47" i="77"/>
  <c r="AE47" i="77"/>
  <c r="AD47" i="77"/>
  <c r="AB47" i="77"/>
  <c r="AA47" i="77"/>
  <c r="Y47" i="77"/>
  <c r="X47" i="77"/>
  <c r="V47" i="77"/>
  <c r="U47" i="77"/>
  <c r="S47" i="77"/>
  <c r="R47" i="77"/>
  <c r="P47" i="77"/>
  <c r="O47" i="77"/>
  <c r="M47" i="77"/>
  <c r="L47" i="77"/>
  <c r="J47" i="77"/>
  <c r="I47" i="77"/>
  <c r="G47" i="77"/>
  <c r="F47" i="77"/>
  <c r="D47" i="77"/>
  <c r="C47" i="77"/>
  <c r="AK46" i="77"/>
  <c r="AJ46" i="77"/>
  <c r="AH46" i="77"/>
  <c r="AG46" i="77"/>
  <c r="AE46" i="77"/>
  <c r="AD46" i="77"/>
  <c r="AB46" i="77"/>
  <c r="AA46" i="77"/>
  <c r="Y46" i="77"/>
  <c r="X46" i="77"/>
  <c r="V46" i="77"/>
  <c r="U46" i="77"/>
  <c r="S46" i="77"/>
  <c r="R46" i="77"/>
  <c r="P46" i="77"/>
  <c r="O46" i="77"/>
  <c r="M46" i="77"/>
  <c r="L46" i="77"/>
  <c r="J46" i="77"/>
  <c r="I46" i="77"/>
  <c r="G46" i="77"/>
  <c r="F46" i="77"/>
  <c r="D46" i="77"/>
  <c r="C46" i="77"/>
  <c r="AK45" i="77"/>
  <c r="AJ45" i="77"/>
  <c r="AH45" i="77"/>
  <c r="AG45" i="77"/>
  <c r="AK44" i="77"/>
  <c r="AJ44" i="77"/>
  <c r="AH44" i="77"/>
  <c r="AG44" i="77"/>
  <c r="AE44" i="77"/>
  <c r="AD44" i="77"/>
  <c r="AB44" i="77"/>
  <c r="AA44" i="77"/>
  <c r="Y44" i="77"/>
  <c r="X44" i="77"/>
  <c r="V44" i="77"/>
  <c r="U44" i="77"/>
  <c r="S44" i="77"/>
  <c r="R44" i="77"/>
  <c r="P44" i="77"/>
  <c r="O44" i="77"/>
  <c r="M44" i="77"/>
  <c r="L44" i="77"/>
  <c r="J44" i="77"/>
  <c r="I44" i="77"/>
  <c r="G44" i="77"/>
  <c r="F44" i="77"/>
  <c r="D44" i="77"/>
  <c r="C44" i="77"/>
  <c r="AK43" i="77"/>
  <c r="AJ43" i="77"/>
  <c r="AH43" i="77"/>
  <c r="AG43" i="77"/>
  <c r="AE43" i="77"/>
  <c r="AD43" i="77"/>
  <c r="AB43" i="77"/>
  <c r="AA43" i="77"/>
  <c r="Y43" i="77"/>
  <c r="X43" i="77"/>
  <c r="V43" i="77"/>
  <c r="U43" i="77"/>
  <c r="S43" i="77"/>
  <c r="R43" i="77"/>
  <c r="P43" i="77"/>
  <c r="O43" i="77"/>
  <c r="M43" i="77"/>
  <c r="L43" i="77"/>
  <c r="J43" i="77"/>
  <c r="I43" i="77"/>
  <c r="G43" i="77"/>
  <c r="F43" i="77"/>
  <c r="D43" i="77"/>
  <c r="C43" i="77"/>
  <c r="AK42" i="77"/>
  <c r="AJ42" i="77"/>
  <c r="AH42" i="77"/>
  <c r="AG42" i="77"/>
  <c r="AK41" i="77"/>
  <c r="AJ41" i="77"/>
  <c r="AH41" i="77"/>
  <c r="AG41" i="77"/>
  <c r="AE41" i="77"/>
  <c r="AD41" i="77"/>
  <c r="AB41" i="77"/>
  <c r="AA41" i="77"/>
  <c r="Y41" i="77"/>
  <c r="X41" i="77"/>
  <c r="V41" i="77"/>
  <c r="U41" i="77"/>
  <c r="S41" i="77"/>
  <c r="R41" i="77"/>
  <c r="P41" i="77"/>
  <c r="O41" i="77"/>
  <c r="M41" i="77"/>
  <c r="L41" i="77"/>
  <c r="J41" i="77"/>
  <c r="I41" i="77"/>
  <c r="G41" i="77"/>
  <c r="F41" i="77"/>
  <c r="D41" i="77"/>
  <c r="C41" i="77"/>
  <c r="AK40" i="77"/>
  <c r="AJ40" i="77"/>
  <c r="AH40" i="77"/>
  <c r="AG40" i="77"/>
  <c r="AE40" i="77"/>
  <c r="AD40" i="77"/>
  <c r="AB40" i="77"/>
  <c r="AA40" i="77"/>
  <c r="Y40" i="77"/>
  <c r="X40" i="77"/>
  <c r="V40" i="77"/>
  <c r="U40" i="77"/>
  <c r="S40" i="77"/>
  <c r="R40" i="77"/>
  <c r="P40" i="77"/>
  <c r="O40" i="77"/>
  <c r="M40" i="77"/>
  <c r="L40" i="77"/>
  <c r="J40" i="77"/>
  <c r="I40" i="77"/>
  <c r="G40" i="77"/>
  <c r="F40" i="77"/>
  <c r="D40" i="77"/>
  <c r="C40" i="77"/>
  <c r="AK39" i="77"/>
  <c r="AJ39" i="77"/>
  <c r="AH39" i="77"/>
  <c r="AG39" i="77"/>
  <c r="AK38" i="77"/>
  <c r="AJ38" i="77"/>
  <c r="AH38" i="77"/>
  <c r="AG38" i="77"/>
  <c r="M38" i="77"/>
  <c r="AK37" i="77"/>
  <c r="AJ37" i="77"/>
  <c r="AH37" i="77"/>
  <c r="AG37" i="77"/>
  <c r="AE37" i="77"/>
  <c r="AD37" i="77"/>
  <c r="AB37" i="77"/>
  <c r="AA37" i="77"/>
  <c r="Y37" i="77"/>
  <c r="X37" i="77"/>
  <c r="V37" i="77"/>
  <c r="U37" i="77"/>
  <c r="S37" i="77"/>
  <c r="R37" i="77"/>
  <c r="P37" i="77"/>
  <c r="O37" i="77"/>
  <c r="M37" i="77"/>
  <c r="L37" i="77"/>
  <c r="J37" i="77"/>
  <c r="I37" i="77"/>
  <c r="G37" i="77"/>
  <c r="F37" i="77"/>
  <c r="D37" i="77"/>
  <c r="C37" i="77"/>
  <c r="AK36" i="77"/>
  <c r="AJ36" i="77"/>
  <c r="AH36" i="77"/>
  <c r="AG36" i="77"/>
  <c r="AE36" i="77"/>
  <c r="AD36" i="77"/>
  <c r="AB36" i="77"/>
  <c r="AA36" i="77"/>
  <c r="Y36" i="77"/>
  <c r="X36" i="77"/>
  <c r="V36" i="77"/>
  <c r="U36" i="77"/>
  <c r="S36" i="77"/>
  <c r="R36" i="77"/>
  <c r="P36" i="77"/>
  <c r="O36" i="77"/>
  <c r="M36" i="77"/>
  <c r="L36" i="77"/>
  <c r="J36" i="77"/>
  <c r="I36" i="77"/>
  <c r="G36" i="77"/>
  <c r="F36" i="77"/>
  <c r="D36" i="77"/>
  <c r="C36" i="77"/>
  <c r="AK35" i="77"/>
  <c r="AJ35" i="77"/>
  <c r="AH35" i="77"/>
  <c r="AG35" i="77"/>
  <c r="AD35" i="77"/>
  <c r="AE35" i="77" s="1"/>
  <c r="AA35" i="77"/>
  <c r="AB35" i="77" s="1"/>
  <c r="X35" i="77"/>
  <c r="Y35" i="77" s="1"/>
  <c r="U35" i="77"/>
  <c r="V35" i="77" s="1"/>
  <c r="R35" i="77"/>
  <c r="S35" i="77" s="1"/>
  <c r="O35" i="77"/>
  <c r="P35" i="77" s="1"/>
  <c r="L35" i="77"/>
  <c r="M35" i="77" s="1"/>
  <c r="I35" i="77"/>
  <c r="J35" i="77" s="1"/>
  <c r="F35" i="77"/>
  <c r="G35" i="77" s="1"/>
  <c r="C35" i="77"/>
  <c r="D35" i="77" s="1"/>
  <c r="H28" i="77"/>
  <c r="AL27" i="77"/>
  <c r="AK27" i="77"/>
  <c r="AI27" i="77"/>
  <c r="AH27" i="77"/>
  <c r="AF27" i="77"/>
  <c r="AE27" i="77"/>
  <c r="AC27" i="77"/>
  <c r="AB27" i="77"/>
  <c r="Z27" i="77"/>
  <c r="Y27" i="77"/>
  <c r="W27" i="77"/>
  <c r="V27" i="77"/>
  <c r="T27" i="77"/>
  <c r="S27" i="77"/>
  <c r="Q27" i="77"/>
  <c r="P27" i="77"/>
  <c r="N27" i="77"/>
  <c r="M27" i="77"/>
  <c r="K27" i="77"/>
  <c r="J27" i="77"/>
  <c r="H27" i="77"/>
  <c r="G27" i="77"/>
  <c r="E27" i="77"/>
  <c r="D27" i="77"/>
  <c r="AL26" i="77"/>
  <c r="AK26" i="77"/>
  <c r="AI26" i="77"/>
  <c r="AH26" i="77"/>
  <c r="AF26" i="77"/>
  <c r="AE26" i="77"/>
  <c r="AC26" i="77"/>
  <c r="AB26" i="77"/>
  <c r="Z26" i="77"/>
  <c r="Y26" i="77"/>
  <c r="W26" i="77"/>
  <c r="V26" i="77"/>
  <c r="T26" i="77"/>
  <c r="S26" i="77"/>
  <c r="Q26" i="77"/>
  <c r="P26" i="77"/>
  <c r="N26" i="77"/>
  <c r="M26" i="77"/>
  <c r="K26" i="77"/>
  <c r="J26" i="77"/>
  <c r="H26" i="77"/>
  <c r="G26" i="77"/>
  <c r="E26" i="77"/>
  <c r="D26" i="77"/>
  <c r="W25" i="77"/>
  <c r="W28" i="77" s="1"/>
  <c r="DL9" i="4" s="1"/>
  <c r="DM9" i="4" s="1"/>
  <c r="V25" i="77"/>
  <c r="T25" i="77"/>
  <c r="T28" i="77" s="1"/>
  <c r="S25" i="77"/>
  <c r="Q25" i="77"/>
  <c r="Q28" i="77" s="1"/>
  <c r="P25" i="77"/>
  <c r="N25" i="77"/>
  <c r="N28" i="77" s="1"/>
  <c r="M25" i="77"/>
  <c r="K25" i="77"/>
  <c r="K28" i="77" s="1"/>
  <c r="J25" i="77"/>
  <c r="H25" i="77"/>
  <c r="G25" i="77"/>
  <c r="E25" i="77"/>
  <c r="E28" i="77" s="1"/>
  <c r="D25" i="77"/>
  <c r="O17" i="77"/>
  <c r="N17" i="77"/>
  <c r="M17" i="77"/>
  <c r="L17" i="77"/>
  <c r="K17" i="77"/>
  <c r="I17" i="77"/>
  <c r="H17" i="77"/>
  <c r="G17" i="77"/>
  <c r="F17" i="77"/>
  <c r="E17" i="77"/>
  <c r="D17" i="77"/>
  <c r="C17" i="77"/>
  <c r="O16" i="77"/>
  <c r="O15" i="77"/>
  <c r="O14" i="77"/>
  <c r="O13" i="77"/>
  <c r="O12" i="77"/>
  <c r="O11" i="77"/>
  <c r="O10" i="77"/>
  <c r="O9" i="77"/>
  <c r="O8" i="77"/>
  <c r="O7" i="77"/>
  <c r="O6" i="77"/>
  <c r="AK99" i="76"/>
  <c r="AH99" i="76"/>
  <c r="AE99" i="76"/>
  <c r="AB99" i="76"/>
  <c r="Y99" i="76"/>
  <c r="V99" i="76"/>
  <c r="S99" i="76"/>
  <c r="P99" i="76"/>
  <c r="J99" i="76"/>
  <c r="G99" i="76"/>
  <c r="D99" i="76"/>
  <c r="AK98" i="76"/>
  <c r="AJ98" i="76"/>
  <c r="AH98" i="76"/>
  <c r="AG98" i="76"/>
  <c r="AE98" i="76"/>
  <c r="AD98" i="76"/>
  <c r="AB98" i="76"/>
  <c r="AA98" i="76"/>
  <c r="Y98" i="76"/>
  <c r="X98" i="76"/>
  <c r="V98" i="76"/>
  <c r="U98" i="76"/>
  <c r="S98" i="76"/>
  <c r="R98" i="76"/>
  <c r="P98" i="76"/>
  <c r="O98" i="76"/>
  <c r="M98" i="76"/>
  <c r="L98" i="76"/>
  <c r="J98" i="76"/>
  <c r="I98" i="76"/>
  <c r="G98" i="76"/>
  <c r="F98" i="76"/>
  <c r="D98" i="76"/>
  <c r="C98" i="76"/>
  <c r="AK97" i="76"/>
  <c r="AJ97" i="76"/>
  <c r="AH97" i="76"/>
  <c r="AG97" i="76"/>
  <c r="AE97" i="76"/>
  <c r="AD97" i="76"/>
  <c r="AB97" i="76"/>
  <c r="AA97" i="76"/>
  <c r="Y97" i="76"/>
  <c r="X97" i="76"/>
  <c r="V97" i="76"/>
  <c r="U97" i="76"/>
  <c r="S97" i="76"/>
  <c r="R97" i="76"/>
  <c r="P97" i="76"/>
  <c r="O97" i="76"/>
  <c r="M97" i="76"/>
  <c r="L97" i="76"/>
  <c r="J97" i="76"/>
  <c r="I97" i="76"/>
  <c r="G97" i="76"/>
  <c r="F97" i="76"/>
  <c r="D97" i="76"/>
  <c r="C97" i="76"/>
  <c r="AK96" i="76"/>
  <c r="AJ96" i="76"/>
  <c r="AH96" i="76"/>
  <c r="AG96" i="76"/>
  <c r="AE96" i="76"/>
  <c r="AD96" i="76"/>
  <c r="AB96" i="76"/>
  <c r="AA96" i="76"/>
  <c r="Y96" i="76"/>
  <c r="X96" i="76"/>
  <c r="V96" i="76"/>
  <c r="U96" i="76"/>
  <c r="S96" i="76"/>
  <c r="R96" i="76"/>
  <c r="P96" i="76"/>
  <c r="O96" i="76"/>
  <c r="M96" i="76"/>
  <c r="L96" i="76"/>
  <c r="J96" i="76"/>
  <c r="I96" i="76"/>
  <c r="G96" i="76"/>
  <c r="F96" i="76"/>
  <c r="D96" i="76"/>
  <c r="C96" i="76"/>
  <c r="AK95" i="76"/>
  <c r="AJ95" i="76"/>
  <c r="AH95" i="76"/>
  <c r="AG95" i="76"/>
  <c r="AE95" i="76"/>
  <c r="AD95" i="76"/>
  <c r="AB95" i="76"/>
  <c r="AA95" i="76"/>
  <c r="Y95" i="76"/>
  <c r="X95" i="76"/>
  <c r="V95" i="76"/>
  <c r="U95" i="76"/>
  <c r="S95" i="76"/>
  <c r="R95" i="76"/>
  <c r="P95" i="76"/>
  <c r="O95" i="76"/>
  <c r="M95" i="76"/>
  <c r="L95" i="76"/>
  <c r="J95" i="76"/>
  <c r="I95" i="76"/>
  <c r="G95" i="76"/>
  <c r="F95" i="76"/>
  <c r="D95" i="76"/>
  <c r="C95" i="76"/>
  <c r="AK94" i="76"/>
  <c r="AJ94" i="76"/>
  <c r="AH94" i="76"/>
  <c r="AG94" i="76"/>
  <c r="AE94" i="76"/>
  <c r="AD94" i="76"/>
  <c r="AB94" i="76"/>
  <c r="AA94" i="76"/>
  <c r="Y94" i="76"/>
  <c r="X94" i="76"/>
  <c r="V94" i="76"/>
  <c r="U94" i="76"/>
  <c r="S94" i="76"/>
  <c r="R94" i="76"/>
  <c r="P94" i="76"/>
  <c r="O94" i="76"/>
  <c r="M94" i="76"/>
  <c r="L94" i="76"/>
  <c r="J94" i="76"/>
  <c r="I94" i="76"/>
  <c r="G94" i="76"/>
  <c r="F94" i="76"/>
  <c r="D94" i="76"/>
  <c r="C94" i="76"/>
  <c r="AK93" i="76"/>
  <c r="AJ93" i="76"/>
  <c r="AH93" i="76"/>
  <c r="AG93" i="76"/>
  <c r="AE93" i="76"/>
  <c r="AD93" i="76"/>
  <c r="AB93" i="76"/>
  <c r="AA93" i="76"/>
  <c r="Y93" i="76"/>
  <c r="X93" i="76"/>
  <c r="V93" i="76"/>
  <c r="U93" i="76"/>
  <c r="S93" i="76"/>
  <c r="R93" i="76"/>
  <c r="P93" i="76"/>
  <c r="O93" i="76"/>
  <c r="M93" i="76"/>
  <c r="L93" i="76"/>
  <c r="J93" i="76"/>
  <c r="I93" i="76"/>
  <c r="G93" i="76"/>
  <c r="F93" i="76"/>
  <c r="D93" i="76"/>
  <c r="C93" i="76"/>
  <c r="AK92" i="76"/>
  <c r="AJ92" i="76"/>
  <c r="AH92" i="76"/>
  <c r="AG92" i="76"/>
  <c r="AE92" i="76"/>
  <c r="AD92" i="76"/>
  <c r="AB92" i="76"/>
  <c r="AA92" i="76"/>
  <c r="Y92" i="76"/>
  <c r="X92" i="76"/>
  <c r="V92" i="76"/>
  <c r="U92" i="76"/>
  <c r="S92" i="76"/>
  <c r="R92" i="76"/>
  <c r="P92" i="76"/>
  <c r="O92" i="76"/>
  <c r="M92" i="76"/>
  <c r="L92" i="76"/>
  <c r="J92" i="76"/>
  <c r="I92" i="76"/>
  <c r="G92" i="76"/>
  <c r="F92" i="76"/>
  <c r="D92" i="76"/>
  <c r="C92" i="76"/>
  <c r="AK91" i="76"/>
  <c r="AJ91" i="76"/>
  <c r="AH91" i="76"/>
  <c r="AG91" i="76"/>
  <c r="AE91" i="76"/>
  <c r="AD91" i="76"/>
  <c r="AB91" i="76"/>
  <c r="AA91" i="76"/>
  <c r="Y91" i="76"/>
  <c r="X91" i="76"/>
  <c r="V91" i="76"/>
  <c r="U91" i="76"/>
  <c r="S91" i="76"/>
  <c r="R91" i="76"/>
  <c r="P91" i="76"/>
  <c r="O91" i="76"/>
  <c r="M91" i="76"/>
  <c r="L91" i="76"/>
  <c r="J91" i="76"/>
  <c r="I91" i="76"/>
  <c r="G91" i="76"/>
  <c r="F91" i="76"/>
  <c r="D91" i="76"/>
  <c r="C91" i="76"/>
  <c r="AK90" i="76"/>
  <c r="AJ90" i="76"/>
  <c r="AH90" i="76"/>
  <c r="AG90" i="76"/>
  <c r="AE90" i="76"/>
  <c r="AD90" i="76"/>
  <c r="AB90" i="76"/>
  <c r="AA90" i="76"/>
  <c r="Y90" i="76"/>
  <c r="X90" i="76"/>
  <c r="V90" i="76"/>
  <c r="U90" i="76"/>
  <c r="S90" i="76"/>
  <c r="R90" i="76"/>
  <c r="P90" i="76"/>
  <c r="O90" i="76"/>
  <c r="M90" i="76"/>
  <c r="L90" i="76"/>
  <c r="J90" i="76"/>
  <c r="I90" i="76"/>
  <c r="G90" i="76"/>
  <c r="F90" i="76"/>
  <c r="D90" i="76"/>
  <c r="C90" i="76"/>
  <c r="AK89" i="76"/>
  <c r="AJ89" i="76"/>
  <c r="AH89" i="76"/>
  <c r="AG89" i="76"/>
  <c r="AE89" i="76"/>
  <c r="AD89" i="76"/>
  <c r="AB89" i="76"/>
  <c r="AA89" i="76"/>
  <c r="Y89" i="76"/>
  <c r="X89" i="76"/>
  <c r="V89" i="76"/>
  <c r="U89" i="76"/>
  <c r="S89" i="76"/>
  <c r="R89" i="76"/>
  <c r="P89" i="76"/>
  <c r="O89" i="76"/>
  <c r="M89" i="76"/>
  <c r="M99" i="76" s="1"/>
  <c r="L89" i="76"/>
  <c r="J89" i="76"/>
  <c r="I89" i="76"/>
  <c r="G89" i="76"/>
  <c r="F89" i="76"/>
  <c r="D89" i="76"/>
  <c r="C89" i="76"/>
  <c r="AK80" i="76"/>
  <c r="AJ80" i="76"/>
  <c r="AH80" i="76"/>
  <c r="AG80" i="76"/>
  <c r="AE80" i="76"/>
  <c r="AD80" i="76"/>
  <c r="AB80" i="76"/>
  <c r="AA80" i="76"/>
  <c r="Y80" i="76"/>
  <c r="X80" i="76"/>
  <c r="V80" i="76"/>
  <c r="U80" i="76"/>
  <c r="S80" i="76"/>
  <c r="R80" i="76"/>
  <c r="P80" i="76"/>
  <c r="O80" i="76"/>
  <c r="M80" i="76"/>
  <c r="L80" i="76"/>
  <c r="J80" i="76"/>
  <c r="I80" i="76"/>
  <c r="G80" i="76"/>
  <c r="F80" i="76"/>
  <c r="D80" i="76"/>
  <c r="C80" i="76"/>
  <c r="AJ79" i="76"/>
  <c r="AH79" i="76"/>
  <c r="AH81" i="76" s="1"/>
  <c r="DH71" i="4" s="1"/>
  <c r="AG79" i="76"/>
  <c r="AK79" i="76" s="1"/>
  <c r="AK81" i="76" s="1"/>
  <c r="DH86" i="4" s="1"/>
  <c r="AD79" i="76"/>
  <c r="AE79" i="76" s="1"/>
  <c r="AE81" i="76" s="1"/>
  <c r="DH56" i="4" s="1"/>
  <c r="AA79" i="76"/>
  <c r="AB79" i="76" s="1"/>
  <c r="AB81" i="76" s="1"/>
  <c r="DH41" i="4" s="1"/>
  <c r="X79" i="76"/>
  <c r="Y79" i="76" s="1"/>
  <c r="Y81" i="76" s="1"/>
  <c r="DH26" i="4" s="1"/>
  <c r="U79" i="76"/>
  <c r="V79" i="76" s="1"/>
  <c r="V81" i="76" s="1"/>
  <c r="DH11" i="4" s="1"/>
  <c r="R79" i="76"/>
  <c r="S79" i="76" s="1"/>
  <c r="S81" i="76" s="1"/>
  <c r="O79" i="76"/>
  <c r="P79" i="76" s="1"/>
  <c r="P81" i="76" s="1"/>
  <c r="L79" i="76"/>
  <c r="M79" i="76" s="1"/>
  <c r="M81" i="76" s="1"/>
  <c r="I79" i="76"/>
  <c r="J79" i="76" s="1"/>
  <c r="F79" i="76"/>
  <c r="G79" i="76" s="1"/>
  <c r="C79" i="76"/>
  <c r="D79" i="76" s="1"/>
  <c r="D81" i="76" s="1"/>
  <c r="AK78" i="76"/>
  <c r="AJ78" i="76"/>
  <c r="AH78" i="76"/>
  <c r="AG78" i="76"/>
  <c r="AE78" i="76"/>
  <c r="AD78" i="76"/>
  <c r="AB78" i="76"/>
  <c r="AA78" i="76"/>
  <c r="Y78" i="76"/>
  <c r="X78" i="76"/>
  <c r="V78" i="76"/>
  <c r="U78" i="76"/>
  <c r="S78" i="76"/>
  <c r="R78" i="76"/>
  <c r="P78" i="76"/>
  <c r="O78" i="76"/>
  <c r="M78" i="76"/>
  <c r="L78" i="76"/>
  <c r="J78" i="76"/>
  <c r="I78" i="76"/>
  <c r="G78" i="76"/>
  <c r="F78" i="76"/>
  <c r="D78" i="76"/>
  <c r="C78" i="76"/>
  <c r="AK73" i="76"/>
  <c r="AH73" i="76"/>
  <c r="AK72" i="76"/>
  <c r="AJ72" i="76"/>
  <c r="AH72" i="76"/>
  <c r="AG72" i="76"/>
  <c r="AK71" i="76"/>
  <c r="AJ71" i="76"/>
  <c r="AH71" i="76"/>
  <c r="AG71" i="76"/>
  <c r="AK70" i="76"/>
  <c r="AJ70" i="76"/>
  <c r="AH70" i="76"/>
  <c r="AG70" i="76"/>
  <c r="AK69" i="76"/>
  <c r="AJ69" i="76"/>
  <c r="AH69" i="76"/>
  <c r="AG69" i="76"/>
  <c r="AK68" i="76"/>
  <c r="AJ68" i="76"/>
  <c r="AH68" i="76"/>
  <c r="AG68" i="76"/>
  <c r="AA68" i="76"/>
  <c r="AB68" i="76" s="1"/>
  <c r="O68" i="76"/>
  <c r="P68" i="76" s="1"/>
  <c r="C68" i="76"/>
  <c r="D68" i="76" s="1"/>
  <c r="AK67" i="76"/>
  <c r="AJ67" i="76"/>
  <c r="AH67" i="76"/>
  <c r="AG67" i="76"/>
  <c r="U67" i="76"/>
  <c r="V67" i="76" s="1"/>
  <c r="I67" i="76"/>
  <c r="J67" i="76" s="1"/>
  <c r="AK66" i="76"/>
  <c r="AJ66" i="76"/>
  <c r="AH66" i="76"/>
  <c r="AG66" i="76"/>
  <c r="AD66" i="76"/>
  <c r="AE66" i="76" s="1"/>
  <c r="AA66" i="76"/>
  <c r="AB66" i="76" s="1"/>
  <c r="X66" i="76"/>
  <c r="Y66" i="76" s="1"/>
  <c r="U66" i="76"/>
  <c r="V66" i="76" s="1"/>
  <c r="R66" i="76"/>
  <c r="S66" i="76" s="1"/>
  <c r="O66" i="76"/>
  <c r="P66" i="76" s="1"/>
  <c r="L66" i="76"/>
  <c r="M66" i="76" s="1"/>
  <c r="I66" i="76"/>
  <c r="J66" i="76" s="1"/>
  <c r="F66" i="76"/>
  <c r="G66" i="76" s="1"/>
  <c r="C66" i="76"/>
  <c r="D66" i="76" s="1"/>
  <c r="AK65" i="76"/>
  <c r="AJ65" i="76"/>
  <c r="AH65" i="76"/>
  <c r="AG65" i="76"/>
  <c r="AA65" i="76"/>
  <c r="AB65" i="76" s="1"/>
  <c r="O65" i="76"/>
  <c r="P65" i="76" s="1"/>
  <c r="C65" i="76"/>
  <c r="AK64" i="76"/>
  <c r="AJ64" i="76"/>
  <c r="AH64" i="76"/>
  <c r="AG64" i="76"/>
  <c r="AK63" i="76"/>
  <c r="AJ63" i="76"/>
  <c r="AH63" i="76"/>
  <c r="AG63" i="76"/>
  <c r="AK62" i="76"/>
  <c r="AJ62" i="76"/>
  <c r="AH62" i="76"/>
  <c r="AG62" i="76"/>
  <c r="AE62" i="76"/>
  <c r="AD62" i="76"/>
  <c r="AB62" i="76"/>
  <c r="AA62" i="76"/>
  <c r="Y62" i="76"/>
  <c r="X62" i="76"/>
  <c r="V62" i="76"/>
  <c r="U62" i="76"/>
  <c r="S62" i="76"/>
  <c r="R62" i="76"/>
  <c r="P62" i="76"/>
  <c r="O62" i="76"/>
  <c r="M62" i="76"/>
  <c r="L62" i="76"/>
  <c r="J62" i="76"/>
  <c r="I62" i="76"/>
  <c r="G62" i="76"/>
  <c r="F62" i="76"/>
  <c r="D62" i="76"/>
  <c r="C62" i="76"/>
  <c r="AK61" i="76"/>
  <c r="AJ61" i="76"/>
  <c r="AH61" i="76"/>
  <c r="AG61" i="76"/>
  <c r="U61" i="76"/>
  <c r="V61" i="76" s="1"/>
  <c r="I61" i="76"/>
  <c r="J61" i="76" s="1"/>
  <c r="AK60" i="76"/>
  <c r="AJ60" i="76"/>
  <c r="AH60" i="76"/>
  <c r="AG60" i="76"/>
  <c r="AE60" i="76"/>
  <c r="AD60" i="76"/>
  <c r="AB60" i="76"/>
  <c r="AA60" i="76"/>
  <c r="Y60" i="76"/>
  <c r="X60" i="76"/>
  <c r="V60" i="76"/>
  <c r="U60" i="76"/>
  <c r="S60" i="76"/>
  <c r="R60" i="76"/>
  <c r="P60" i="76"/>
  <c r="O60" i="76"/>
  <c r="M60" i="76"/>
  <c r="L60" i="76"/>
  <c r="J60" i="76"/>
  <c r="I60" i="76"/>
  <c r="G60" i="76"/>
  <c r="F60" i="76"/>
  <c r="D60" i="76"/>
  <c r="C60" i="76"/>
  <c r="AK59" i="76"/>
  <c r="AJ59" i="76"/>
  <c r="AH59" i="76"/>
  <c r="AG59" i="76"/>
  <c r="AE59" i="76"/>
  <c r="AD59" i="76"/>
  <c r="AB59" i="76"/>
  <c r="AA59" i="76"/>
  <c r="Y59" i="76"/>
  <c r="X59" i="76"/>
  <c r="V59" i="76"/>
  <c r="U59" i="76"/>
  <c r="S59" i="76"/>
  <c r="R59" i="76"/>
  <c r="P59" i="76"/>
  <c r="O59" i="76"/>
  <c r="M59" i="76"/>
  <c r="L59" i="76"/>
  <c r="J59" i="76"/>
  <c r="I59" i="76"/>
  <c r="G59" i="76"/>
  <c r="F59" i="76"/>
  <c r="D59" i="76"/>
  <c r="C59" i="76"/>
  <c r="AK58" i="76"/>
  <c r="AJ58" i="76"/>
  <c r="AH58" i="76"/>
  <c r="AG58" i="76"/>
  <c r="AE58" i="76"/>
  <c r="AD58" i="76"/>
  <c r="AB58" i="76"/>
  <c r="AA58" i="76"/>
  <c r="Y58" i="76"/>
  <c r="X58" i="76"/>
  <c r="V58" i="76"/>
  <c r="U58" i="76"/>
  <c r="S58" i="76"/>
  <c r="R58" i="76"/>
  <c r="P58" i="76"/>
  <c r="O58" i="76"/>
  <c r="M58" i="76"/>
  <c r="L58" i="76"/>
  <c r="J58" i="76"/>
  <c r="I58" i="76"/>
  <c r="G58" i="76"/>
  <c r="F58" i="76"/>
  <c r="D58" i="76"/>
  <c r="C58" i="76"/>
  <c r="AK57" i="76"/>
  <c r="AJ57" i="76"/>
  <c r="AH57" i="76"/>
  <c r="AG57" i="76"/>
  <c r="AA57" i="76"/>
  <c r="AB57" i="76" s="1"/>
  <c r="O57" i="76"/>
  <c r="P57" i="76" s="1"/>
  <c r="C57" i="76"/>
  <c r="D57" i="76" s="1"/>
  <c r="AK56" i="76"/>
  <c r="AJ56" i="76"/>
  <c r="AH56" i="76"/>
  <c r="AG56" i="76"/>
  <c r="AK55" i="76"/>
  <c r="AJ55" i="76"/>
  <c r="AH55" i="76"/>
  <c r="AG55" i="76"/>
  <c r="AK54" i="76"/>
  <c r="AJ54" i="76"/>
  <c r="AH54" i="76"/>
  <c r="AG54" i="76"/>
  <c r="AK53" i="76"/>
  <c r="AJ53" i="76"/>
  <c r="AH53" i="76"/>
  <c r="AG53" i="76"/>
  <c r="AK52" i="76"/>
  <c r="AJ52" i="76"/>
  <c r="AH52" i="76"/>
  <c r="AG52" i="76"/>
  <c r="AK51" i="76"/>
  <c r="AJ51" i="76"/>
  <c r="AH51" i="76"/>
  <c r="AG51" i="76"/>
  <c r="AK50" i="76"/>
  <c r="AJ50" i="76"/>
  <c r="AH50" i="76"/>
  <c r="AG50" i="76"/>
  <c r="AK49" i="76"/>
  <c r="AJ49" i="76"/>
  <c r="AH49" i="76"/>
  <c r="AG49" i="76"/>
  <c r="AK48" i="76"/>
  <c r="AJ48" i="76"/>
  <c r="AH48" i="76"/>
  <c r="AG48" i="76"/>
  <c r="AK47" i="76"/>
  <c r="AJ47" i="76"/>
  <c r="AH47" i="76"/>
  <c r="AG47" i="76"/>
  <c r="AE47" i="76"/>
  <c r="AD47" i="76"/>
  <c r="AB47" i="76"/>
  <c r="AA47" i="76"/>
  <c r="Y47" i="76"/>
  <c r="X47" i="76"/>
  <c r="V47" i="76"/>
  <c r="U47" i="76"/>
  <c r="S47" i="76"/>
  <c r="R47" i="76"/>
  <c r="P47" i="76"/>
  <c r="O47" i="76"/>
  <c r="M47" i="76"/>
  <c r="L47" i="76"/>
  <c r="J47" i="76"/>
  <c r="I47" i="76"/>
  <c r="G47" i="76"/>
  <c r="F47" i="76"/>
  <c r="D47" i="76"/>
  <c r="C47" i="76"/>
  <c r="AK46" i="76"/>
  <c r="AJ46" i="76"/>
  <c r="AH46" i="76"/>
  <c r="AG46" i="76"/>
  <c r="AE46" i="76"/>
  <c r="AD46" i="76"/>
  <c r="AB46" i="76"/>
  <c r="AA46" i="76"/>
  <c r="Y46" i="76"/>
  <c r="X46" i="76"/>
  <c r="V46" i="76"/>
  <c r="U46" i="76"/>
  <c r="S46" i="76"/>
  <c r="R46" i="76"/>
  <c r="P46" i="76"/>
  <c r="O46" i="76"/>
  <c r="M46" i="76"/>
  <c r="L46" i="76"/>
  <c r="J46" i="76"/>
  <c r="I46" i="76"/>
  <c r="G46" i="76"/>
  <c r="F46" i="76"/>
  <c r="D46" i="76"/>
  <c r="C46" i="76"/>
  <c r="AK45" i="76"/>
  <c r="AJ45" i="76"/>
  <c r="AH45" i="76"/>
  <c r="AG45" i="76"/>
  <c r="AK44" i="76"/>
  <c r="AJ44" i="76"/>
  <c r="AH44" i="76"/>
  <c r="AG44" i="76"/>
  <c r="AE44" i="76"/>
  <c r="AD44" i="76"/>
  <c r="AB44" i="76"/>
  <c r="AA44" i="76"/>
  <c r="Y44" i="76"/>
  <c r="X44" i="76"/>
  <c r="V44" i="76"/>
  <c r="U44" i="76"/>
  <c r="S44" i="76"/>
  <c r="R44" i="76"/>
  <c r="P44" i="76"/>
  <c r="O44" i="76"/>
  <c r="M44" i="76"/>
  <c r="L44" i="76"/>
  <c r="J44" i="76"/>
  <c r="I44" i="76"/>
  <c r="G44" i="76"/>
  <c r="F44" i="76"/>
  <c r="D44" i="76"/>
  <c r="C44" i="76"/>
  <c r="AK43" i="76"/>
  <c r="AJ43" i="76"/>
  <c r="AH43" i="76"/>
  <c r="AG43" i="76"/>
  <c r="AD43" i="76"/>
  <c r="AE43" i="76" s="1"/>
  <c r="AA43" i="76"/>
  <c r="AB43" i="76" s="1"/>
  <c r="X43" i="76"/>
  <c r="Y43" i="76" s="1"/>
  <c r="U43" i="76"/>
  <c r="V43" i="76" s="1"/>
  <c r="R43" i="76"/>
  <c r="S43" i="76" s="1"/>
  <c r="O43" i="76"/>
  <c r="P43" i="76" s="1"/>
  <c r="L43" i="76"/>
  <c r="M43" i="76" s="1"/>
  <c r="I43" i="76"/>
  <c r="J43" i="76" s="1"/>
  <c r="F43" i="76"/>
  <c r="G43" i="76" s="1"/>
  <c r="C43" i="76"/>
  <c r="D43" i="76" s="1"/>
  <c r="AK42" i="76"/>
  <c r="AJ42" i="76"/>
  <c r="AH42" i="76"/>
  <c r="AG42" i="76"/>
  <c r="AK41" i="76"/>
  <c r="AJ41" i="76"/>
  <c r="AH41" i="76"/>
  <c r="AG41" i="76"/>
  <c r="AD41" i="76"/>
  <c r="AE41" i="76" s="1"/>
  <c r="AA41" i="76"/>
  <c r="AB41" i="76" s="1"/>
  <c r="X41" i="76"/>
  <c r="Y41" i="76" s="1"/>
  <c r="U41" i="76"/>
  <c r="V41" i="76" s="1"/>
  <c r="R41" i="76"/>
  <c r="S41" i="76" s="1"/>
  <c r="O41" i="76"/>
  <c r="P41" i="76" s="1"/>
  <c r="L41" i="76"/>
  <c r="M41" i="76" s="1"/>
  <c r="I41" i="76"/>
  <c r="J41" i="76" s="1"/>
  <c r="F41" i="76"/>
  <c r="G41" i="76" s="1"/>
  <c r="C41" i="76"/>
  <c r="D41" i="76" s="1"/>
  <c r="AK40" i="76"/>
  <c r="AJ40" i="76"/>
  <c r="AH40" i="76"/>
  <c r="AG40" i="76"/>
  <c r="AD40" i="76"/>
  <c r="AE40" i="76" s="1"/>
  <c r="AA40" i="76"/>
  <c r="AB40" i="76" s="1"/>
  <c r="X40" i="76"/>
  <c r="Y40" i="76" s="1"/>
  <c r="U40" i="76"/>
  <c r="V40" i="76" s="1"/>
  <c r="R40" i="76"/>
  <c r="S40" i="76" s="1"/>
  <c r="O40" i="76"/>
  <c r="P40" i="76" s="1"/>
  <c r="L40" i="76"/>
  <c r="M40" i="76" s="1"/>
  <c r="I40" i="76"/>
  <c r="J40" i="76" s="1"/>
  <c r="F40" i="76"/>
  <c r="G40" i="76" s="1"/>
  <c r="C40" i="76"/>
  <c r="D40" i="76" s="1"/>
  <c r="AK39" i="76"/>
  <c r="AJ39" i="76"/>
  <c r="AH39" i="76"/>
  <c r="AG39" i="76"/>
  <c r="M39" i="76"/>
  <c r="AK38" i="76"/>
  <c r="AJ38" i="76"/>
  <c r="AH38" i="76"/>
  <c r="AG38" i="76"/>
  <c r="AK37" i="76"/>
  <c r="AJ37" i="76"/>
  <c r="AH37" i="76"/>
  <c r="AG37" i="76"/>
  <c r="AD37" i="76"/>
  <c r="AE37" i="76" s="1"/>
  <c r="AA37" i="76"/>
  <c r="AB37" i="76" s="1"/>
  <c r="X37" i="76"/>
  <c r="Y37" i="76" s="1"/>
  <c r="U37" i="76"/>
  <c r="V37" i="76" s="1"/>
  <c r="R37" i="76"/>
  <c r="S37" i="76" s="1"/>
  <c r="O37" i="76"/>
  <c r="P37" i="76" s="1"/>
  <c r="M37" i="76"/>
  <c r="L37" i="76"/>
  <c r="I37" i="76"/>
  <c r="J37" i="76" s="1"/>
  <c r="F37" i="76"/>
  <c r="G37" i="76" s="1"/>
  <c r="C37" i="76"/>
  <c r="D37" i="76" s="1"/>
  <c r="AK36" i="76"/>
  <c r="AJ36" i="76"/>
  <c r="AH36" i="76"/>
  <c r="AG36" i="76"/>
  <c r="AD36" i="76"/>
  <c r="AE36" i="76" s="1"/>
  <c r="AA36" i="76"/>
  <c r="AB36" i="76" s="1"/>
  <c r="X36" i="76"/>
  <c r="Y36" i="76" s="1"/>
  <c r="U36" i="76"/>
  <c r="V36" i="76" s="1"/>
  <c r="R36" i="76"/>
  <c r="S36" i="76" s="1"/>
  <c r="O36" i="76"/>
  <c r="P36" i="76" s="1"/>
  <c r="L36" i="76"/>
  <c r="M36" i="76" s="1"/>
  <c r="J36" i="76"/>
  <c r="I36" i="76"/>
  <c r="G36" i="76"/>
  <c r="F36" i="76"/>
  <c r="D36" i="76"/>
  <c r="C36" i="76"/>
  <c r="AK35" i="76"/>
  <c r="AJ35" i="76"/>
  <c r="AH35" i="76"/>
  <c r="AG35" i="76"/>
  <c r="AE35" i="76"/>
  <c r="AD35" i="76"/>
  <c r="AB35" i="76"/>
  <c r="AA35" i="76"/>
  <c r="Y35" i="76"/>
  <c r="X35" i="76"/>
  <c r="V35" i="76"/>
  <c r="U35" i="76"/>
  <c r="S35" i="76"/>
  <c r="R35" i="76"/>
  <c r="P35" i="76"/>
  <c r="O35" i="76"/>
  <c r="M35" i="76"/>
  <c r="L35" i="76"/>
  <c r="J35" i="76"/>
  <c r="I35" i="76"/>
  <c r="G35" i="76"/>
  <c r="F35" i="76"/>
  <c r="D35" i="76"/>
  <c r="C35" i="76"/>
  <c r="AF28" i="76"/>
  <c r="DH54" i="4" s="1"/>
  <c r="DI54" i="4" s="1"/>
  <c r="Q28" i="76"/>
  <c r="AL27" i="76"/>
  <c r="AK27" i="76"/>
  <c r="AI27" i="76"/>
  <c r="AH27" i="76"/>
  <c r="AF27" i="76"/>
  <c r="AE27" i="76"/>
  <c r="AC27" i="76"/>
  <c r="AB27" i="76"/>
  <c r="Z27" i="76"/>
  <c r="Y27" i="76"/>
  <c r="W27" i="76"/>
  <c r="V27" i="76"/>
  <c r="T27" i="76"/>
  <c r="S27" i="76"/>
  <c r="Q27" i="76"/>
  <c r="P27" i="76"/>
  <c r="N27" i="76"/>
  <c r="M27" i="76"/>
  <c r="K27" i="76"/>
  <c r="J27" i="76"/>
  <c r="H27" i="76"/>
  <c r="G27" i="76"/>
  <c r="E27" i="76"/>
  <c r="D27" i="76"/>
  <c r="AL26" i="76"/>
  <c r="AK26" i="76"/>
  <c r="AI26" i="76"/>
  <c r="AH26" i="76"/>
  <c r="AF26" i="76"/>
  <c r="AE26" i="76"/>
  <c r="AC26" i="76"/>
  <c r="AB26" i="76"/>
  <c r="Z26" i="76"/>
  <c r="Y26" i="76"/>
  <c r="W26" i="76"/>
  <c r="V26" i="76"/>
  <c r="T26" i="76"/>
  <c r="S26" i="76"/>
  <c r="Q26" i="76"/>
  <c r="P26" i="76"/>
  <c r="N26" i="76"/>
  <c r="M26" i="76"/>
  <c r="K26" i="76"/>
  <c r="J26" i="76"/>
  <c r="H26" i="76"/>
  <c r="G26" i="76"/>
  <c r="E26" i="76"/>
  <c r="D26" i="76"/>
  <c r="AK25" i="76"/>
  <c r="AL25" i="76" s="1"/>
  <c r="AL28" i="76" s="1"/>
  <c r="DH84" i="4" s="1"/>
  <c r="DI84" i="4" s="1"/>
  <c r="DI85" i="4" s="1"/>
  <c r="AH25" i="76"/>
  <c r="AI25" i="76" s="1"/>
  <c r="AI28" i="76" s="1"/>
  <c r="DH69" i="4" s="1"/>
  <c r="DI69" i="4" s="1"/>
  <c r="DI70" i="4" s="1"/>
  <c r="AE25" i="76"/>
  <c r="AF25" i="76" s="1"/>
  <c r="AB25" i="76"/>
  <c r="AC25" i="76" s="1"/>
  <c r="AC28" i="76" s="1"/>
  <c r="DH39" i="4" s="1"/>
  <c r="DI39" i="4" s="1"/>
  <c r="Y25" i="76"/>
  <c r="Z25" i="76" s="1"/>
  <c r="Z28" i="76" s="1"/>
  <c r="DH24" i="4" s="1"/>
  <c r="V25" i="76"/>
  <c r="W25" i="76" s="1"/>
  <c r="S25" i="76"/>
  <c r="T25" i="76" s="1"/>
  <c r="T28" i="76" s="1"/>
  <c r="P25" i="76"/>
  <c r="Q25" i="76" s="1"/>
  <c r="M25" i="76"/>
  <c r="N25" i="76" s="1"/>
  <c r="N28" i="76" s="1"/>
  <c r="J25" i="76"/>
  <c r="G25" i="76"/>
  <c r="D25" i="76"/>
  <c r="E25" i="76" s="1"/>
  <c r="E28" i="76" s="1"/>
  <c r="O17" i="76"/>
  <c r="N17" i="76"/>
  <c r="M17" i="76"/>
  <c r="L17" i="76"/>
  <c r="K17" i="76"/>
  <c r="DG22" i="4"/>
  <c r="I17" i="76"/>
  <c r="H17" i="76"/>
  <c r="G17" i="76"/>
  <c r="F17" i="76"/>
  <c r="E17" i="76"/>
  <c r="D17" i="76"/>
  <c r="C17" i="76"/>
  <c r="O16" i="76"/>
  <c r="O15" i="76"/>
  <c r="O14" i="76"/>
  <c r="O13" i="76"/>
  <c r="O12" i="76"/>
  <c r="O11" i="76"/>
  <c r="O10" i="76"/>
  <c r="O9" i="76"/>
  <c r="O8" i="76"/>
  <c r="O7" i="76"/>
  <c r="O6" i="76"/>
  <c r="AK99" i="75"/>
  <c r="AH99" i="75"/>
  <c r="AE99" i="75"/>
  <c r="AB99" i="75"/>
  <c r="Y99" i="75"/>
  <c r="V99" i="75"/>
  <c r="P99" i="75"/>
  <c r="G99" i="75"/>
  <c r="D99" i="75"/>
  <c r="AK98" i="75"/>
  <c r="AJ98" i="75"/>
  <c r="AH98" i="75"/>
  <c r="AG98" i="75"/>
  <c r="AE98" i="75"/>
  <c r="AD98" i="75"/>
  <c r="AB98" i="75"/>
  <c r="AA98" i="75"/>
  <c r="Y98" i="75"/>
  <c r="X98" i="75"/>
  <c r="V98" i="75"/>
  <c r="U98" i="75"/>
  <c r="S98" i="75"/>
  <c r="R98" i="75"/>
  <c r="P98" i="75"/>
  <c r="O98" i="75"/>
  <c r="M98" i="75"/>
  <c r="L98" i="75"/>
  <c r="J98" i="75"/>
  <c r="I98" i="75"/>
  <c r="G98" i="75"/>
  <c r="F98" i="75"/>
  <c r="D98" i="75"/>
  <c r="C98" i="75"/>
  <c r="AK97" i="75"/>
  <c r="AJ97" i="75"/>
  <c r="AH97" i="75"/>
  <c r="AG97" i="75"/>
  <c r="AE97" i="75"/>
  <c r="AD97" i="75"/>
  <c r="AB97" i="75"/>
  <c r="AA97" i="75"/>
  <c r="Y97" i="75"/>
  <c r="X97" i="75"/>
  <c r="V97" i="75"/>
  <c r="U97" i="75"/>
  <c r="S97" i="75"/>
  <c r="R97" i="75"/>
  <c r="P97" i="75"/>
  <c r="O97" i="75"/>
  <c r="M97" i="75"/>
  <c r="L97" i="75"/>
  <c r="J97" i="75"/>
  <c r="I97" i="75"/>
  <c r="G97" i="75"/>
  <c r="F97" i="75"/>
  <c r="D97" i="75"/>
  <c r="C97" i="75"/>
  <c r="AK96" i="75"/>
  <c r="AJ96" i="75"/>
  <c r="AH96" i="75"/>
  <c r="AG96" i="75"/>
  <c r="AE96" i="75"/>
  <c r="AD96" i="75"/>
  <c r="AB96" i="75"/>
  <c r="AA96" i="75"/>
  <c r="Y96" i="75"/>
  <c r="X96" i="75"/>
  <c r="V96" i="75"/>
  <c r="U96" i="75"/>
  <c r="S96" i="75"/>
  <c r="R96" i="75"/>
  <c r="P96" i="75"/>
  <c r="O96" i="75"/>
  <c r="M96" i="75"/>
  <c r="L96" i="75"/>
  <c r="J96" i="75"/>
  <c r="I96" i="75"/>
  <c r="G96" i="75"/>
  <c r="F96" i="75"/>
  <c r="D96" i="75"/>
  <c r="C96" i="75"/>
  <c r="AK95" i="75"/>
  <c r="AJ95" i="75"/>
  <c r="AH95" i="75"/>
  <c r="AG95" i="75"/>
  <c r="AE95" i="75"/>
  <c r="AD95" i="75"/>
  <c r="AB95" i="75"/>
  <c r="AA95" i="75"/>
  <c r="Y95" i="75"/>
  <c r="X95" i="75"/>
  <c r="V95" i="75"/>
  <c r="U95" i="75"/>
  <c r="S95" i="75"/>
  <c r="R95" i="75"/>
  <c r="P95" i="75"/>
  <c r="O95" i="75"/>
  <c r="M95" i="75"/>
  <c r="L95" i="75"/>
  <c r="J95" i="75"/>
  <c r="I95" i="75"/>
  <c r="G95" i="75"/>
  <c r="F95" i="75"/>
  <c r="D95" i="75"/>
  <c r="C95" i="75"/>
  <c r="AK94" i="75"/>
  <c r="AJ94" i="75"/>
  <c r="AH94" i="75"/>
  <c r="AG94" i="75"/>
  <c r="AE94" i="75"/>
  <c r="AD94" i="75"/>
  <c r="AB94" i="75"/>
  <c r="AA94" i="75"/>
  <c r="Y94" i="75"/>
  <c r="X94" i="75"/>
  <c r="V94" i="75"/>
  <c r="U94" i="75"/>
  <c r="S94" i="75"/>
  <c r="R94" i="75"/>
  <c r="P94" i="75"/>
  <c r="O94" i="75"/>
  <c r="M94" i="75"/>
  <c r="L94" i="75"/>
  <c r="J94" i="75"/>
  <c r="I94" i="75"/>
  <c r="G94" i="75"/>
  <c r="F94" i="75"/>
  <c r="D94" i="75"/>
  <c r="C94" i="75"/>
  <c r="AK93" i="75"/>
  <c r="AJ93" i="75"/>
  <c r="AH93" i="75"/>
  <c r="AG93" i="75"/>
  <c r="AE93" i="75"/>
  <c r="AD93" i="75"/>
  <c r="AB93" i="75"/>
  <c r="AA93" i="75"/>
  <c r="Y93" i="75"/>
  <c r="X93" i="75"/>
  <c r="V93" i="75"/>
  <c r="U93" i="75"/>
  <c r="S93" i="75"/>
  <c r="R93" i="75"/>
  <c r="P93" i="75"/>
  <c r="O93" i="75"/>
  <c r="M93" i="75"/>
  <c r="L93" i="75"/>
  <c r="J93" i="75"/>
  <c r="I93" i="75"/>
  <c r="G93" i="75"/>
  <c r="F93" i="75"/>
  <c r="D93" i="75"/>
  <c r="C93" i="75"/>
  <c r="AK92" i="75"/>
  <c r="AJ92" i="75"/>
  <c r="AH92" i="75"/>
  <c r="AG92" i="75"/>
  <c r="AE92" i="75"/>
  <c r="AD92" i="75"/>
  <c r="AB92" i="75"/>
  <c r="AA92" i="75"/>
  <c r="Y92" i="75"/>
  <c r="X92" i="75"/>
  <c r="V92" i="75"/>
  <c r="U92" i="75"/>
  <c r="S92" i="75"/>
  <c r="R92" i="75"/>
  <c r="P92" i="75"/>
  <c r="O92" i="75"/>
  <c r="M92" i="75"/>
  <c r="L92" i="75"/>
  <c r="J92" i="75"/>
  <c r="I92" i="75"/>
  <c r="G92" i="75"/>
  <c r="F92" i="75"/>
  <c r="D92" i="75"/>
  <c r="C92" i="75"/>
  <c r="AK91" i="75"/>
  <c r="AJ91" i="75"/>
  <c r="AH91" i="75"/>
  <c r="AG91" i="75"/>
  <c r="AE91" i="75"/>
  <c r="AD91" i="75"/>
  <c r="AB91" i="75"/>
  <c r="AA91" i="75"/>
  <c r="Y91" i="75"/>
  <c r="X91" i="75"/>
  <c r="V91" i="75"/>
  <c r="U91" i="75"/>
  <c r="S91" i="75"/>
  <c r="R91" i="75"/>
  <c r="P91" i="75"/>
  <c r="O91" i="75"/>
  <c r="M91" i="75"/>
  <c r="L91" i="75"/>
  <c r="J91" i="75"/>
  <c r="I91" i="75"/>
  <c r="G91" i="75"/>
  <c r="F91" i="75"/>
  <c r="D91" i="75"/>
  <c r="C91" i="75"/>
  <c r="AK90" i="75"/>
  <c r="AJ90" i="75"/>
  <c r="AH90" i="75"/>
  <c r="AG90" i="75"/>
  <c r="AE90" i="75"/>
  <c r="AD90" i="75"/>
  <c r="AB90" i="75"/>
  <c r="AA90" i="75"/>
  <c r="Y90" i="75"/>
  <c r="X90" i="75"/>
  <c r="V90" i="75"/>
  <c r="U90" i="75"/>
  <c r="S90" i="75"/>
  <c r="R90" i="75"/>
  <c r="P90" i="75"/>
  <c r="O90" i="75"/>
  <c r="M90" i="75"/>
  <c r="L90" i="75"/>
  <c r="J90" i="75"/>
  <c r="I90" i="75"/>
  <c r="G90" i="75"/>
  <c r="F90" i="75"/>
  <c r="D90" i="75"/>
  <c r="C90" i="75"/>
  <c r="AK89" i="75"/>
  <c r="AJ89" i="75"/>
  <c r="AH89" i="75"/>
  <c r="AG89" i="75"/>
  <c r="AE89" i="75"/>
  <c r="AD89" i="75"/>
  <c r="AB89" i="75"/>
  <c r="AA89" i="75"/>
  <c r="Y89" i="75"/>
  <c r="X89" i="75"/>
  <c r="V89" i="75"/>
  <c r="U89" i="75"/>
  <c r="S89" i="75"/>
  <c r="S99" i="75" s="1"/>
  <c r="R89" i="75"/>
  <c r="P89" i="75"/>
  <c r="O89" i="75"/>
  <c r="M89" i="75"/>
  <c r="M99" i="75" s="1"/>
  <c r="L89" i="75"/>
  <c r="J89" i="75"/>
  <c r="I89" i="75"/>
  <c r="G89" i="75"/>
  <c r="F89" i="75"/>
  <c r="D89" i="75"/>
  <c r="C89" i="75"/>
  <c r="AK80" i="75"/>
  <c r="AJ80" i="75"/>
  <c r="AH80" i="75"/>
  <c r="AG80" i="75"/>
  <c r="AE80" i="75"/>
  <c r="AD80" i="75"/>
  <c r="AB80" i="75"/>
  <c r="AA80" i="75"/>
  <c r="Y80" i="75"/>
  <c r="X80" i="75"/>
  <c r="V80" i="75"/>
  <c r="U80" i="75"/>
  <c r="S80" i="75"/>
  <c r="R80" i="75"/>
  <c r="P80" i="75"/>
  <c r="O80" i="75"/>
  <c r="M80" i="75"/>
  <c r="L80" i="75"/>
  <c r="J80" i="75"/>
  <c r="I80" i="75"/>
  <c r="G80" i="75"/>
  <c r="F80" i="75"/>
  <c r="D80" i="75"/>
  <c r="C80" i="75"/>
  <c r="AJ79" i="75"/>
  <c r="AG79" i="75"/>
  <c r="AD79" i="75"/>
  <c r="AE79" i="75" s="1"/>
  <c r="AE81" i="75" s="1"/>
  <c r="DD56" i="4" s="1"/>
  <c r="AA79" i="75"/>
  <c r="AB79" i="75" s="1"/>
  <c r="AB81" i="75" s="1"/>
  <c r="DD41" i="4" s="1"/>
  <c r="X79" i="75"/>
  <c r="Y79" i="75" s="1"/>
  <c r="Y81" i="75" s="1"/>
  <c r="DD26" i="4" s="1"/>
  <c r="U79" i="75"/>
  <c r="V79" i="75" s="1"/>
  <c r="V81" i="75" s="1"/>
  <c r="DD11" i="4" s="1"/>
  <c r="R79" i="75"/>
  <c r="S79" i="75" s="1"/>
  <c r="S81" i="75" s="1"/>
  <c r="O79" i="75"/>
  <c r="P79" i="75" s="1"/>
  <c r="P81" i="75" s="1"/>
  <c r="L79" i="75"/>
  <c r="M79" i="75" s="1"/>
  <c r="M81" i="75" s="1"/>
  <c r="I79" i="75"/>
  <c r="J79" i="75" s="1"/>
  <c r="F79" i="75"/>
  <c r="G79" i="75" s="1"/>
  <c r="G81" i="75" s="1"/>
  <c r="C79" i="75"/>
  <c r="D79" i="75" s="1"/>
  <c r="D81" i="75" s="1"/>
  <c r="AK78" i="75"/>
  <c r="AJ78" i="75"/>
  <c r="AH78" i="75"/>
  <c r="AG78" i="75"/>
  <c r="AE78" i="75"/>
  <c r="AD78" i="75"/>
  <c r="AB78" i="75"/>
  <c r="AA78" i="75"/>
  <c r="Y78" i="75"/>
  <c r="X78" i="75"/>
  <c r="V78" i="75"/>
  <c r="U78" i="75"/>
  <c r="S78" i="75"/>
  <c r="R78" i="75"/>
  <c r="P78" i="75"/>
  <c r="O78" i="75"/>
  <c r="M78" i="75"/>
  <c r="L78" i="75"/>
  <c r="J78" i="75"/>
  <c r="I78" i="75"/>
  <c r="G78" i="75"/>
  <c r="F78" i="75"/>
  <c r="D78" i="75"/>
  <c r="C78" i="75"/>
  <c r="AK73" i="75"/>
  <c r="AH73" i="75"/>
  <c r="AK72" i="75"/>
  <c r="AJ72" i="75"/>
  <c r="AH72" i="75"/>
  <c r="AG72" i="75"/>
  <c r="AK71" i="75"/>
  <c r="AJ71" i="75"/>
  <c r="AH71" i="75"/>
  <c r="AG71" i="75"/>
  <c r="AK70" i="75"/>
  <c r="AJ70" i="75"/>
  <c r="AH70" i="75"/>
  <c r="AG70" i="75"/>
  <c r="AK69" i="75"/>
  <c r="AJ69" i="75"/>
  <c r="AH69" i="75"/>
  <c r="AG69" i="75"/>
  <c r="AK68" i="75"/>
  <c r="AJ68" i="75"/>
  <c r="AH68" i="75"/>
  <c r="AG68" i="75"/>
  <c r="U68" i="75"/>
  <c r="V68" i="75" s="1"/>
  <c r="I68" i="75"/>
  <c r="J68" i="75" s="1"/>
  <c r="AK67" i="75"/>
  <c r="AJ67" i="75"/>
  <c r="AH67" i="75"/>
  <c r="AG67" i="75"/>
  <c r="AA67" i="75"/>
  <c r="AB67" i="75" s="1"/>
  <c r="O67" i="75"/>
  <c r="P67" i="75" s="1"/>
  <c r="C67" i="75"/>
  <c r="D67" i="75" s="1"/>
  <c r="AK66" i="75"/>
  <c r="AJ66" i="75"/>
  <c r="AH66" i="75"/>
  <c r="AG66" i="75"/>
  <c r="AD66" i="75"/>
  <c r="AE66" i="75" s="1"/>
  <c r="AA66" i="75"/>
  <c r="AB66" i="75" s="1"/>
  <c r="X66" i="75"/>
  <c r="Y66" i="75" s="1"/>
  <c r="U66" i="75"/>
  <c r="V66" i="75" s="1"/>
  <c r="R66" i="75"/>
  <c r="S66" i="75" s="1"/>
  <c r="O66" i="75"/>
  <c r="P66" i="75" s="1"/>
  <c r="L66" i="75"/>
  <c r="M66" i="75" s="1"/>
  <c r="I66" i="75"/>
  <c r="J66" i="75" s="1"/>
  <c r="F66" i="75"/>
  <c r="G66" i="75" s="1"/>
  <c r="C66" i="75"/>
  <c r="D66" i="75" s="1"/>
  <c r="AK65" i="75"/>
  <c r="AJ65" i="75"/>
  <c r="AH65" i="75"/>
  <c r="AG65" i="75"/>
  <c r="U65" i="75"/>
  <c r="V65" i="75" s="1"/>
  <c r="I65" i="75"/>
  <c r="J65" i="75" s="1"/>
  <c r="AK64" i="75"/>
  <c r="AJ64" i="75"/>
  <c r="AH64" i="75"/>
  <c r="AG64" i="75"/>
  <c r="AK63" i="75"/>
  <c r="AJ63" i="75"/>
  <c r="AH63" i="75"/>
  <c r="AG63" i="75"/>
  <c r="AK62" i="75"/>
  <c r="AJ62" i="75"/>
  <c r="AH62" i="75"/>
  <c r="AG62" i="75"/>
  <c r="AE62" i="75"/>
  <c r="AD62" i="75"/>
  <c r="AB62" i="75"/>
  <c r="AA62" i="75"/>
  <c r="Y62" i="75"/>
  <c r="X62" i="75"/>
  <c r="V62" i="75"/>
  <c r="U62" i="75"/>
  <c r="S62" i="75"/>
  <c r="R62" i="75"/>
  <c r="P62" i="75"/>
  <c r="O62" i="75"/>
  <c r="M62" i="75"/>
  <c r="L62" i="75"/>
  <c r="J62" i="75"/>
  <c r="I62" i="75"/>
  <c r="G62" i="75"/>
  <c r="F62" i="75"/>
  <c r="D62" i="75"/>
  <c r="C62" i="75"/>
  <c r="AK61" i="75"/>
  <c r="AJ61" i="75"/>
  <c r="AH61" i="75"/>
  <c r="AG61" i="75"/>
  <c r="AA61" i="75"/>
  <c r="AB61" i="75" s="1"/>
  <c r="O61" i="75"/>
  <c r="P61" i="75" s="1"/>
  <c r="C61" i="75"/>
  <c r="D61" i="75" s="1"/>
  <c r="AK60" i="75"/>
  <c r="AJ60" i="75"/>
  <c r="AH60" i="75"/>
  <c r="AG60" i="75"/>
  <c r="AE60" i="75"/>
  <c r="AD60" i="75"/>
  <c r="AB60" i="75"/>
  <c r="AA60" i="75"/>
  <c r="Y60" i="75"/>
  <c r="X60" i="75"/>
  <c r="V60" i="75"/>
  <c r="U60" i="75"/>
  <c r="S60" i="75"/>
  <c r="R60" i="75"/>
  <c r="P60" i="75"/>
  <c r="O60" i="75"/>
  <c r="M60" i="75"/>
  <c r="L60" i="75"/>
  <c r="J60" i="75"/>
  <c r="I60" i="75"/>
  <c r="G60" i="75"/>
  <c r="F60" i="75"/>
  <c r="D60" i="75"/>
  <c r="C60" i="75"/>
  <c r="AK59" i="75"/>
  <c r="AJ59" i="75"/>
  <c r="AH59" i="75"/>
  <c r="AG59" i="75"/>
  <c r="AE59" i="75"/>
  <c r="AD59" i="75"/>
  <c r="AB59" i="75"/>
  <c r="AA59" i="75"/>
  <c r="Y59" i="75"/>
  <c r="X59" i="75"/>
  <c r="V59" i="75"/>
  <c r="U59" i="75"/>
  <c r="S59" i="75"/>
  <c r="R59" i="75"/>
  <c r="P59" i="75"/>
  <c r="O59" i="75"/>
  <c r="M59" i="75"/>
  <c r="L59" i="75"/>
  <c r="J59" i="75"/>
  <c r="I59" i="75"/>
  <c r="G59" i="75"/>
  <c r="F59" i="75"/>
  <c r="D59" i="75"/>
  <c r="C59" i="75"/>
  <c r="AK58" i="75"/>
  <c r="AJ58" i="75"/>
  <c r="AH58" i="75"/>
  <c r="AG58" i="75"/>
  <c r="AE58" i="75"/>
  <c r="AD58" i="75"/>
  <c r="AB58" i="75"/>
  <c r="AA58" i="75"/>
  <c r="Y58" i="75"/>
  <c r="X58" i="75"/>
  <c r="V58" i="75"/>
  <c r="U58" i="75"/>
  <c r="S58" i="75"/>
  <c r="R58" i="75"/>
  <c r="P58" i="75"/>
  <c r="O58" i="75"/>
  <c r="M58" i="75"/>
  <c r="L58" i="75"/>
  <c r="J58" i="75"/>
  <c r="I58" i="75"/>
  <c r="G58" i="75"/>
  <c r="F58" i="75"/>
  <c r="D58" i="75"/>
  <c r="C58" i="75"/>
  <c r="AK57" i="75"/>
  <c r="AJ57" i="75"/>
  <c r="AH57" i="75"/>
  <c r="AG57" i="75"/>
  <c r="U57" i="75"/>
  <c r="V57" i="75" s="1"/>
  <c r="I57" i="75"/>
  <c r="J57" i="75" s="1"/>
  <c r="AK56" i="75"/>
  <c r="AJ56" i="75"/>
  <c r="AH56" i="75"/>
  <c r="AG56" i="75"/>
  <c r="AK55" i="75"/>
  <c r="AJ55" i="75"/>
  <c r="AH55" i="75"/>
  <c r="AG55" i="75"/>
  <c r="AK54" i="75"/>
  <c r="AJ54" i="75"/>
  <c r="AH54" i="75"/>
  <c r="AG54" i="75"/>
  <c r="AK53" i="75"/>
  <c r="AJ53" i="75"/>
  <c r="AH53" i="75"/>
  <c r="AG53" i="75"/>
  <c r="AK52" i="75"/>
  <c r="AJ52" i="75"/>
  <c r="AH52" i="75"/>
  <c r="AG52" i="75"/>
  <c r="AK51" i="75"/>
  <c r="AJ51" i="75"/>
  <c r="AH51" i="75"/>
  <c r="AG51" i="75"/>
  <c r="AK50" i="75"/>
  <c r="AJ50" i="75"/>
  <c r="AH50" i="75"/>
  <c r="AG50" i="75"/>
  <c r="AK49" i="75"/>
  <c r="AJ49" i="75"/>
  <c r="AH49" i="75"/>
  <c r="AG49" i="75"/>
  <c r="AK48" i="75"/>
  <c r="AJ48" i="75"/>
  <c r="AH48" i="75"/>
  <c r="AG48" i="75"/>
  <c r="AK47" i="75"/>
  <c r="AJ47" i="75"/>
  <c r="AH47" i="75"/>
  <c r="AG47" i="75"/>
  <c r="AE47" i="75"/>
  <c r="AD47" i="75"/>
  <c r="AB47" i="75"/>
  <c r="AA47" i="75"/>
  <c r="Y47" i="75"/>
  <c r="X47" i="75"/>
  <c r="V47" i="75"/>
  <c r="U47" i="75"/>
  <c r="S47" i="75"/>
  <c r="R47" i="75"/>
  <c r="P47" i="75"/>
  <c r="O47" i="75"/>
  <c r="M47" i="75"/>
  <c r="L47" i="75"/>
  <c r="J47" i="75"/>
  <c r="I47" i="75"/>
  <c r="G47" i="75"/>
  <c r="F47" i="75"/>
  <c r="D47" i="75"/>
  <c r="C47" i="75"/>
  <c r="AK46" i="75"/>
  <c r="AJ46" i="75"/>
  <c r="AH46" i="75"/>
  <c r="AG46" i="75"/>
  <c r="AE46" i="75"/>
  <c r="AD46" i="75"/>
  <c r="AB46" i="75"/>
  <c r="AA46" i="75"/>
  <c r="Y46" i="75"/>
  <c r="X46" i="75"/>
  <c r="V46" i="75"/>
  <c r="U46" i="75"/>
  <c r="S46" i="75"/>
  <c r="R46" i="75"/>
  <c r="P46" i="75"/>
  <c r="O46" i="75"/>
  <c r="M46" i="75"/>
  <c r="L46" i="75"/>
  <c r="J46" i="75"/>
  <c r="I46" i="75"/>
  <c r="G46" i="75"/>
  <c r="F46" i="75"/>
  <c r="D46" i="75"/>
  <c r="C46" i="75"/>
  <c r="AK45" i="75"/>
  <c r="AJ45" i="75"/>
  <c r="AH45" i="75"/>
  <c r="AG45" i="75"/>
  <c r="AK44" i="75"/>
  <c r="AJ44" i="75"/>
  <c r="AH44" i="75"/>
  <c r="AG44" i="75"/>
  <c r="AE44" i="75"/>
  <c r="AD44" i="75"/>
  <c r="AB44" i="75"/>
  <c r="AA44" i="75"/>
  <c r="Y44" i="75"/>
  <c r="X44" i="75"/>
  <c r="V44" i="75"/>
  <c r="U44" i="75"/>
  <c r="S44" i="75"/>
  <c r="R44" i="75"/>
  <c r="P44" i="75"/>
  <c r="O44" i="75"/>
  <c r="M44" i="75"/>
  <c r="L44" i="75"/>
  <c r="J44" i="75"/>
  <c r="I44" i="75"/>
  <c r="G44" i="75"/>
  <c r="F44" i="75"/>
  <c r="D44" i="75"/>
  <c r="C44" i="75"/>
  <c r="AK43" i="75"/>
  <c r="AJ43" i="75"/>
  <c r="AH43" i="75"/>
  <c r="AG43" i="75"/>
  <c r="AD43" i="75"/>
  <c r="AE43" i="75" s="1"/>
  <c r="AA43" i="75"/>
  <c r="AB43" i="75" s="1"/>
  <c r="X43" i="75"/>
  <c r="Y43" i="75" s="1"/>
  <c r="U43" i="75"/>
  <c r="V43" i="75" s="1"/>
  <c r="R43" i="75"/>
  <c r="S43" i="75" s="1"/>
  <c r="O43" i="75"/>
  <c r="P43" i="75" s="1"/>
  <c r="L43" i="75"/>
  <c r="M43" i="75" s="1"/>
  <c r="I43" i="75"/>
  <c r="J43" i="75" s="1"/>
  <c r="F43" i="75"/>
  <c r="G43" i="75" s="1"/>
  <c r="C43" i="75"/>
  <c r="D43" i="75" s="1"/>
  <c r="AK42" i="75"/>
  <c r="AJ42" i="75"/>
  <c r="AH42" i="75"/>
  <c r="AG42" i="75"/>
  <c r="AK41" i="75"/>
  <c r="AJ41" i="75"/>
  <c r="AH41" i="75"/>
  <c r="AG41" i="75"/>
  <c r="AD41" i="75"/>
  <c r="AE41" i="75" s="1"/>
  <c r="AA41" i="75"/>
  <c r="AB41" i="75" s="1"/>
  <c r="X41" i="75"/>
  <c r="Y41" i="75" s="1"/>
  <c r="U41" i="75"/>
  <c r="V41" i="75" s="1"/>
  <c r="R41" i="75"/>
  <c r="S41" i="75" s="1"/>
  <c r="O41" i="75"/>
  <c r="P41" i="75" s="1"/>
  <c r="L41" i="75"/>
  <c r="M41" i="75" s="1"/>
  <c r="I41" i="75"/>
  <c r="J41" i="75" s="1"/>
  <c r="F41" i="75"/>
  <c r="G41" i="75" s="1"/>
  <c r="C41" i="75"/>
  <c r="D41" i="75" s="1"/>
  <c r="AK40" i="75"/>
  <c r="AJ40" i="75"/>
  <c r="AH40" i="75"/>
  <c r="AG40" i="75"/>
  <c r="AD40" i="75"/>
  <c r="AE40" i="75" s="1"/>
  <c r="AA40" i="75"/>
  <c r="AB40" i="75" s="1"/>
  <c r="X40" i="75"/>
  <c r="Y40" i="75" s="1"/>
  <c r="U40" i="75"/>
  <c r="V40" i="75" s="1"/>
  <c r="R40" i="75"/>
  <c r="S40" i="75" s="1"/>
  <c r="O40" i="75"/>
  <c r="P40" i="75" s="1"/>
  <c r="L40" i="75"/>
  <c r="M40" i="75" s="1"/>
  <c r="I40" i="75"/>
  <c r="J40" i="75" s="1"/>
  <c r="F40" i="75"/>
  <c r="G40" i="75" s="1"/>
  <c r="C40" i="75"/>
  <c r="D40" i="75" s="1"/>
  <c r="AK39" i="75"/>
  <c r="AJ39" i="75"/>
  <c r="AH39" i="75"/>
  <c r="AG39" i="75"/>
  <c r="M39" i="75"/>
  <c r="AK38" i="75"/>
  <c r="AJ38" i="75"/>
  <c r="AH38" i="75"/>
  <c r="AG38" i="75"/>
  <c r="M38" i="75"/>
  <c r="AK37" i="75"/>
  <c r="AJ37" i="75"/>
  <c r="AH37" i="75"/>
  <c r="AG37" i="75"/>
  <c r="AE37" i="75"/>
  <c r="AD37" i="75"/>
  <c r="AB37" i="75"/>
  <c r="AA37" i="75"/>
  <c r="Y37" i="75"/>
  <c r="X37" i="75"/>
  <c r="V37" i="75"/>
  <c r="U37" i="75"/>
  <c r="S37" i="75"/>
  <c r="R37" i="75"/>
  <c r="P37" i="75"/>
  <c r="O37" i="75"/>
  <c r="J37" i="75"/>
  <c r="I37" i="75"/>
  <c r="G37" i="75"/>
  <c r="F37" i="75"/>
  <c r="D37" i="75"/>
  <c r="C37" i="75"/>
  <c r="AK36" i="75"/>
  <c r="AJ36" i="75"/>
  <c r="AH36" i="75"/>
  <c r="AG36" i="75"/>
  <c r="AE36" i="75"/>
  <c r="AD36" i="75"/>
  <c r="AB36" i="75"/>
  <c r="AA36" i="75"/>
  <c r="Y36" i="75"/>
  <c r="X36" i="75"/>
  <c r="V36" i="75"/>
  <c r="U36" i="75"/>
  <c r="S36" i="75"/>
  <c r="R36" i="75"/>
  <c r="P36" i="75"/>
  <c r="O36" i="75"/>
  <c r="J36" i="75"/>
  <c r="I36" i="75"/>
  <c r="G36" i="75"/>
  <c r="F36" i="75"/>
  <c r="D36" i="75"/>
  <c r="C36" i="75"/>
  <c r="AK35" i="75"/>
  <c r="AJ35" i="75"/>
  <c r="AH35" i="75"/>
  <c r="AG35" i="75"/>
  <c r="AD35" i="75"/>
  <c r="AE35" i="75" s="1"/>
  <c r="AA35" i="75"/>
  <c r="AB35" i="75" s="1"/>
  <c r="X35" i="75"/>
  <c r="Y35" i="75" s="1"/>
  <c r="U35" i="75"/>
  <c r="V35" i="75" s="1"/>
  <c r="R35" i="75"/>
  <c r="S35" i="75" s="1"/>
  <c r="O35" i="75"/>
  <c r="P35" i="75" s="1"/>
  <c r="L35" i="75"/>
  <c r="M35" i="75" s="1"/>
  <c r="I35" i="75"/>
  <c r="J35" i="75" s="1"/>
  <c r="F35" i="75"/>
  <c r="G35" i="75" s="1"/>
  <c r="C35" i="75"/>
  <c r="D35" i="75" s="1"/>
  <c r="AL28" i="75"/>
  <c r="DD84" i="4" s="1"/>
  <c r="DE84" i="4" s="1"/>
  <c r="DE85" i="4" s="1"/>
  <c r="Z28" i="75"/>
  <c r="DD24" i="4" s="1"/>
  <c r="H28" i="75"/>
  <c r="AL27" i="75"/>
  <c r="AK27" i="75"/>
  <c r="AI27" i="75"/>
  <c r="AH27" i="75"/>
  <c r="AF27" i="75"/>
  <c r="AE27" i="75"/>
  <c r="AC27" i="75"/>
  <c r="AB27" i="75"/>
  <c r="Z27" i="75"/>
  <c r="Y27" i="75"/>
  <c r="W27" i="75"/>
  <c r="V27" i="75"/>
  <c r="T27" i="75"/>
  <c r="S27" i="75"/>
  <c r="Q27" i="75"/>
  <c r="P27" i="75"/>
  <c r="N27" i="75"/>
  <c r="M27" i="75"/>
  <c r="K27" i="75"/>
  <c r="J27" i="75"/>
  <c r="H27" i="75"/>
  <c r="G27" i="75"/>
  <c r="E27" i="75"/>
  <c r="D27" i="75"/>
  <c r="AL26" i="75"/>
  <c r="AK26" i="75"/>
  <c r="AI26" i="75"/>
  <c r="AH26" i="75"/>
  <c r="AF26" i="75"/>
  <c r="AE26" i="75"/>
  <c r="AC26" i="75"/>
  <c r="AB26" i="75"/>
  <c r="Z26" i="75"/>
  <c r="Y26" i="75"/>
  <c r="W26" i="75"/>
  <c r="V26" i="75"/>
  <c r="T26" i="75"/>
  <c r="S26" i="75"/>
  <c r="Q26" i="75"/>
  <c r="P26" i="75"/>
  <c r="N26" i="75"/>
  <c r="M26" i="75"/>
  <c r="K26" i="75"/>
  <c r="J26" i="75"/>
  <c r="H26" i="75"/>
  <c r="G26" i="75"/>
  <c r="E26" i="75"/>
  <c r="D26" i="75"/>
  <c r="AL25" i="75"/>
  <c r="AK25" i="75"/>
  <c r="AI25" i="75"/>
  <c r="AI28" i="75" s="1"/>
  <c r="DD69" i="4" s="1"/>
  <c r="DE69" i="4" s="1"/>
  <c r="DE70" i="4" s="1"/>
  <c r="AH25" i="75"/>
  <c r="AF25" i="75"/>
  <c r="AF28" i="75" s="1"/>
  <c r="DD54" i="4" s="1"/>
  <c r="DE54" i="4" s="1"/>
  <c r="AE25" i="75"/>
  <c r="AC25" i="75"/>
  <c r="AC28" i="75" s="1"/>
  <c r="DD39" i="4" s="1"/>
  <c r="DE39" i="4" s="1"/>
  <c r="AB25" i="75"/>
  <c r="Z25" i="75"/>
  <c r="Y25" i="75"/>
  <c r="W25" i="75"/>
  <c r="W28" i="75" s="1"/>
  <c r="DD9" i="4" s="1"/>
  <c r="DE9" i="4" s="1"/>
  <c r="V25" i="75"/>
  <c r="T25" i="75"/>
  <c r="T28" i="75" s="1"/>
  <c r="S25" i="75"/>
  <c r="Q25" i="75"/>
  <c r="Q28" i="75" s="1"/>
  <c r="P25" i="75"/>
  <c r="N25" i="75"/>
  <c r="N28" i="75" s="1"/>
  <c r="M25" i="75"/>
  <c r="K25" i="75"/>
  <c r="K28" i="75" s="1"/>
  <c r="J25" i="75"/>
  <c r="H25" i="75"/>
  <c r="G25" i="75"/>
  <c r="E25" i="75"/>
  <c r="E28" i="75" s="1"/>
  <c r="D25" i="75"/>
  <c r="O17" i="75"/>
  <c r="N17" i="75"/>
  <c r="M17" i="75"/>
  <c r="L17" i="75"/>
  <c r="K17" i="75"/>
  <c r="DC22" i="4"/>
  <c r="I17" i="75"/>
  <c r="H17" i="75"/>
  <c r="G17" i="75"/>
  <c r="F17" i="75"/>
  <c r="E17" i="75"/>
  <c r="D17" i="75"/>
  <c r="C17" i="75"/>
  <c r="O16" i="75"/>
  <c r="O15" i="75"/>
  <c r="O14" i="75"/>
  <c r="O13" i="75"/>
  <c r="O12" i="75"/>
  <c r="O11" i="75"/>
  <c r="O10" i="75"/>
  <c r="O9" i="75"/>
  <c r="O8" i="75"/>
  <c r="O7" i="75"/>
  <c r="O6" i="75"/>
  <c r="AK99" i="74"/>
  <c r="AH99" i="74"/>
  <c r="AE99" i="74"/>
  <c r="AB99" i="74"/>
  <c r="Y99" i="74"/>
  <c r="V99" i="74"/>
  <c r="S99" i="74"/>
  <c r="P99" i="74"/>
  <c r="M99" i="74"/>
  <c r="J99" i="74"/>
  <c r="G99" i="74"/>
  <c r="D99" i="74"/>
  <c r="AK98" i="74"/>
  <c r="AJ98" i="74"/>
  <c r="AH98" i="74"/>
  <c r="AG98" i="74"/>
  <c r="AE98" i="74"/>
  <c r="AD98" i="74"/>
  <c r="AB98" i="74"/>
  <c r="AA98" i="74"/>
  <c r="Y98" i="74"/>
  <c r="X98" i="74"/>
  <c r="V98" i="74"/>
  <c r="U98" i="74"/>
  <c r="S98" i="74"/>
  <c r="R98" i="74"/>
  <c r="P98" i="74"/>
  <c r="O98" i="74"/>
  <c r="M98" i="74"/>
  <c r="L98" i="74"/>
  <c r="J98" i="74"/>
  <c r="I98" i="74"/>
  <c r="G98" i="74"/>
  <c r="F98" i="74"/>
  <c r="D98" i="74"/>
  <c r="C98" i="74"/>
  <c r="AK97" i="74"/>
  <c r="AJ97" i="74"/>
  <c r="AH97" i="74"/>
  <c r="AG97" i="74"/>
  <c r="AE97" i="74"/>
  <c r="AD97" i="74"/>
  <c r="AB97" i="74"/>
  <c r="AA97" i="74"/>
  <c r="Y97" i="74"/>
  <c r="X97" i="74"/>
  <c r="V97" i="74"/>
  <c r="U97" i="74"/>
  <c r="S97" i="74"/>
  <c r="R97" i="74"/>
  <c r="P97" i="74"/>
  <c r="O97" i="74"/>
  <c r="M97" i="74"/>
  <c r="L97" i="74"/>
  <c r="J97" i="74"/>
  <c r="I97" i="74"/>
  <c r="G97" i="74"/>
  <c r="F97" i="74"/>
  <c r="D97" i="74"/>
  <c r="C97" i="74"/>
  <c r="AK96" i="74"/>
  <c r="AJ96" i="74"/>
  <c r="AH96" i="74"/>
  <c r="AG96" i="74"/>
  <c r="AE96" i="74"/>
  <c r="AD96" i="74"/>
  <c r="AB96" i="74"/>
  <c r="AA96" i="74"/>
  <c r="Y96" i="74"/>
  <c r="X96" i="74"/>
  <c r="V96" i="74"/>
  <c r="U96" i="74"/>
  <c r="S96" i="74"/>
  <c r="R96" i="74"/>
  <c r="P96" i="74"/>
  <c r="O96" i="74"/>
  <c r="M96" i="74"/>
  <c r="L96" i="74"/>
  <c r="J96" i="74"/>
  <c r="I96" i="74"/>
  <c r="G96" i="74"/>
  <c r="F96" i="74"/>
  <c r="D96" i="74"/>
  <c r="C96" i="74"/>
  <c r="AK95" i="74"/>
  <c r="AJ95" i="74"/>
  <c r="AH95" i="74"/>
  <c r="AG95" i="74"/>
  <c r="AE95" i="74"/>
  <c r="AD95" i="74"/>
  <c r="AB95" i="74"/>
  <c r="AA95" i="74"/>
  <c r="Y95" i="74"/>
  <c r="X95" i="74"/>
  <c r="V95" i="74"/>
  <c r="U95" i="74"/>
  <c r="S95" i="74"/>
  <c r="R95" i="74"/>
  <c r="P95" i="74"/>
  <c r="O95" i="74"/>
  <c r="M95" i="74"/>
  <c r="L95" i="74"/>
  <c r="J95" i="74"/>
  <c r="I95" i="74"/>
  <c r="G95" i="74"/>
  <c r="F95" i="74"/>
  <c r="D95" i="74"/>
  <c r="C95" i="74"/>
  <c r="AK94" i="74"/>
  <c r="AJ94" i="74"/>
  <c r="AH94" i="74"/>
  <c r="AG94" i="74"/>
  <c r="AE94" i="74"/>
  <c r="AD94" i="74"/>
  <c r="AB94" i="74"/>
  <c r="AA94" i="74"/>
  <c r="Y94" i="74"/>
  <c r="X94" i="74"/>
  <c r="V94" i="74"/>
  <c r="U94" i="74"/>
  <c r="S94" i="74"/>
  <c r="R94" i="74"/>
  <c r="P94" i="74"/>
  <c r="O94" i="74"/>
  <c r="M94" i="74"/>
  <c r="L94" i="74"/>
  <c r="J94" i="74"/>
  <c r="I94" i="74"/>
  <c r="G94" i="74"/>
  <c r="F94" i="74"/>
  <c r="D94" i="74"/>
  <c r="C94" i="74"/>
  <c r="AK93" i="74"/>
  <c r="AJ93" i="74"/>
  <c r="AH93" i="74"/>
  <c r="AG93" i="74"/>
  <c r="AE93" i="74"/>
  <c r="AD93" i="74"/>
  <c r="AB93" i="74"/>
  <c r="AA93" i="74"/>
  <c r="Y93" i="74"/>
  <c r="X93" i="74"/>
  <c r="V93" i="74"/>
  <c r="U93" i="74"/>
  <c r="S93" i="74"/>
  <c r="R93" i="74"/>
  <c r="P93" i="74"/>
  <c r="O93" i="74"/>
  <c r="M93" i="74"/>
  <c r="L93" i="74"/>
  <c r="J93" i="74"/>
  <c r="I93" i="74"/>
  <c r="G93" i="74"/>
  <c r="F93" i="74"/>
  <c r="D93" i="74"/>
  <c r="C93" i="74"/>
  <c r="AK92" i="74"/>
  <c r="AJ92" i="74"/>
  <c r="AH92" i="74"/>
  <c r="AG92" i="74"/>
  <c r="AE92" i="74"/>
  <c r="AD92" i="74"/>
  <c r="AB92" i="74"/>
  <c r="AA92" i="74"/>
  <c r="Y92" i="74"/>
  <c r="X92" i="74"/>
  <c r="V92" i="74"/>
  <c r="U92" i="74"/>
  <c r="S92" i="74"/>
  <c r="R92" i="74"/>
  <c r="P92" i="74"/>
  <c r="O92" i="74"/>
  <c r="M92" i="74"/>
  <c r="L92" i="74"/>
  <c r="J92" i="74"/>
  <c r="I92" i="74"/>
  <c r="G92" i="74"/>
  <c r="F92" i="74"/>
  <c r="D92" i="74"/>
  <c r="C92" i="74"/>
  <c r="AK91" i="74"/>
  <c r="AJ91" i="74"/>
  <c r="AH91" i="74"/>
  <c r="AG91" i="74"/>
  <c r="AE91" i="74"/>
  <c r="AD91" i="74"/>
  <c r="AB91" i="74"/>
  <c r="AA91" i="74"/>
  <c r="Y91" i="74"/>
  <c r="X91" i="74"/>
  <c r="V91" i="74"/>
  <c r="U91" i="74"/>
  <c r="S91" i="74"/>
  <c r="R91" i="74"/>
  <c r="P91" i="74"/>
  <c r="O91" i="74"/>
  <c r="M91" i="74"/>
  <c r="L91" i="74"/>
  <c r="J91" i="74"/>
  <c r="I91" i="74"/>
  <c r="G91" i="74"/>
  <c r="F91" i="74"/>
  <c r="D91" i="74"/>
  <c r="C91" i="74"/>
  <c r="AK90" i="74"/>
  <c r="AJ90" i="74"/>
  <c r="AH90" i="74"/>
  <c r="AG90" i="74"/>
  <c r="AE90" i="74"/>
  <c r="AD90" i="74"/>
  <c r="AB90" i="74"/>
  <c r="AA90" i="74"/>
  <c r="Y90" i="74"/>
  <c r="X90" i="74"/>
  <c r="V90" i="74"/>
  <c r="U90" i="74"/>
  <c r="S90" i="74"/>
  <c r="R90" i="74"/>
  <c r="P90" i="74"/>
  <c r="O90" i="74"/>
  <c r="M90" i="74"/>
  <c r="L90" i="74"/>
  <c r="J90" i="74"/>
  <c r="I90" i="74"/>
  <c r="G90" i="74"/>
  <c r="F90" i="74"/>
  <c r="D90" i="74"/>
  <c r="C90" i="74"/>
  <c r="AK89" i="74"/>
  <c r="AJ89" i="74"/>
  <c r="AH89" i="74"/>
  <c r="AG89" i="74"/>
  <c r="AE89" i="74"/>
  <c r="AD89" i="74"/>
  <c r="AB89" i="74"/>
  <c r="AA89" i="74"/>
  <c r="Y89" i="74"/>
  <c r="X89" i="74"/>
  <c r="V89" i="74"/>
  <c r="U89" i="74"/>
  <c r="S89" i="74"/>
  <c r="R89" i="74"/>
  <c r="P89" i="74"/>
  <c r="O89" i="74"/>
  <c r="M89" i="74"/>
  <c r="L89" i="74"/>
  <c r="J89" i="74"/>
  <c r="I89" i="74"/>
  <c r="G89" i="74"/>
  <c r="F89" i="74"/>
  <c r="D89" i="74"/>
  <c r="C89" i="74"/>
  <c r="AK80" i="74"/>
  <c r="AJ80" i="74"/>
  <c r="AH80" i="74"/>
  <c r="AG80" i="74"/>
  <c r="AE80" i="74"/>
  <c r="AD80" i="74"/>
  <c r="AB80" i="74"/>
  <c r="AA80" i="74"/>
  <c r="Y80" i="74"/>
  <c r="X80" i="74"/>
  <c r="V80" i="74"/>
  <c r="U80" i="74"/>
  <c r="S80" i="74"/>
  <c r="R80" i="74"/>
  <c r="P80" i="74"/>
  <c r="O80" i="74"/>
  <c r="M80" i="74"/>
  <c r="L80" i="74"/>
  <c r="J80" i="74"/>
  <c r="I80" i="74"/>
  <c r="G80" i="74"/>
  <c r="F80" i="74"/>
  <c r="D80" i="74"/>
  <c r="C80" i="74"/>
  <c r="AJ79" i="74"/>
  <c r="AG79" i="74"/>
  <c r="AK79" i="74" s="1"/>
  <c r="AK81" i="74" s="1"/>
  <c r="CZ86" i="4" s="1"/>
  <c r="AD79" i="74"/>
  <c r="AE79" i="74" s="1"/>
  <c r="AE81" i="74" s="1"/>
  <c r="CZ56" i="4" s="1"/>
  <c r="AA79" i="74"/>
  <c r="AB79" i="74" s="1"/>
  <c r="AB81" i="74" s="1"/>
  <c r="CZ41" i="4" s="1"/>
  <c r="X79" i="74"/>
  <c r="Y79" i="74" s="1"/>
  <c r="Y81" i="74" s="1"/>
  <c r="CZ26" i="4" s="1"/>
  <c r="U79" i="74"/>
  <c r="V79" i="74" s="1"/>
  <c r="V81" i="74" s="1"/>
  <c r="CZ11" i="4" s="1"/>
  <c r="R79" i="74"/>
  <c r="S79" i="74" s="1"/>
  <c r="S81" i="74" s="1"/>
  <c r="O79" i="74"/>
  <c r="P79" i="74" s="1"/>
  <c r="P81" i="74" s="1"/>
  <c r="L79" i="74"/>
  <c r="M79" i="74" s="1"/>
  <c r="M81" i="74" s="1"/>
  <c r="I79" i="74"/>
  <c r="J79" i="74" s="1"/>
  <c r="F79" i="74"/>
  <c r="G79" i="74" s="1"/>
  <c r="C79" i="74"/>
  <c r="D79" i="74" s="1"/>
  <c r="D81" i="74" s="1"/>
  <c r="AK78" i="74"/>
  <c r="AJ78" i="74"/>
  <c r="AH78" i="74"/>
  <c r="AG78" i="74"/>
  <c r="AE78" i="74"/>
  <c r="AD78" i="74"/>
  <c r="AB78" i="74"/>
  <c r="AA78" i="74"/>
  <c r="Y78" i="74"/>
  <c r="X78" i="74"/>
  <c r="V78" i="74"/>
  <c r="U78" i="74"/>
  <c r="S78" i="74"/>
  <c r="R78" i="74"/>
  <c r="P78" i="74"/>
  <c r="O78" i="74"/>
  <c r="M78" i="74"/>
  <c r="L78" i="74"/>
  <c r="J78" i="74"/>
  <c r="I78" i="74"/>
  <c r="G78" i="74"/>
  <c r="F78" i="74"/>
  <c r="D78" i="74"/>
  <c r="C78" i="74"/>
  <c r="AK73" i="74"/>
  <c r="AH73" i="74"/>
  <c r="AK72" i="74"/>
  <c r="AJ72" i="74"/>
  <c r="AH72" i="74"/>
  <c r="AG72" i="74"/>
  <c r="AK71" i="74"/>
  <c r="AJ71" i="74"/>
  <c r="AH71" i="74"/>
  <c r="AG71" i="74"/>
  <c r="AK70" i="74"/>
  <c r="AJ70" i="74"/>
  <c r="AH70" i="74"/>
  <c r="AG70" i="74"/>
  <c r="AK69" i="74"/>
  <c r="AJ69" i="74"/>
  <c r="AH69" i="74"/>
  <c r="AG69" i="74"/>
  <c r="AK68" i="74"/>
  <c r="AJ68" i="74"/>
  <c r="AH68" i="74"/>
  <c r="AG68" i="74"/>
  <c r="AK67" i="74"/>
  <c r="AJ67" i="74"/>
  <c r="AH67" i="74"/>
  <c r="AG67" i="74"/>
  <c r="AK66" i="74"/>
  <c r="AJ66" i="74"/>
  <c r="AH66" i="74"/>
  <c r="AG66" i="74"/>
  <c r="AE66" i="74"/>
  <c r="AD66" i="74"/>
  <c r="AB66" i="74"/>
  <c r="AA66" i="74"/>
  <c r="Y66" i="74"/>
  <c r="X66" i="74"/>
  <c r="V66" i="74"/>
  <c r="U66" i="74"/>
  <c r="S66" i="74"/>
  <c r="R66" i="74"/>
  <c r="P66" i="74"/>
  <c r="O66" i="74"/>
  <c r="M66" i="74"/>
  <c r="L66" i="74"/>
  <c r="J66" i="74"/>
  <c r="I66" i="74"/>
  <c r="G66" i="74"/>
  <c r="F66" i="74"/>
  <c r="D66" i="74"/>
  <c r="C66" i="74"/>
  <c r="AK65" i="74"/>
  <c r="AJ65" i="74"/>
  <c r="AH65" i="74"/>
  <c r="AG65" i="74"/>
  <c r="AK64" i="74"/>
  <c r="AJ64" i="74"/>
  <c r="AH64" i="74"/>
  <c r="AG64" i="74"/>
  <c r="AK63" i="74"/>
  <c r="AJ63" i="74"/>
  <c r="AH63" i="74"/>
  <c r="AG63" i="74"/>
  <c r="AK62" i="74"/>
  <c r="AJ62" i="74"/>
  <c r="AH62" i="74"/>
  <c r="AG62" i="74"/>
  <c r="AE62" i="74"/>
  <c r="AD62" i="74"/>
  <c r="AB62" i="74"/>
  <c r="AA62" i="74"/>
  <c r="Y62" i="74"/>
  <c r="X62" i="74"/>
  <c r="V62" i="74"/>
  <c r="U62" i="74"/>
  <c r="S62" i="74"/>
  <c r="R62" i="74"/>
  <c r="P62" i="74"/>
  <c r="O62" i="74"/>
  <c r="M62" i="74"/>
  <c r="L62" i="74"/>
  <c r="J62" i="74"/>
  <c r="I62" i="74"/>
  <c r="G62" i="74"/>
  <c r="F62" i="74"/>
  <c r="D62" i="74"/>
  <c r="C62" i="74"/>
  <c r="AK61" i="74"/>
  <c r="AJ61" i="74"/>
  <c r="AH61" i="74"/>
  <c r="AG61" i="74"/>
  <c r="AK60" i="74"/>
  <c r="AJ60" i="74"/>
  <c r="AH60" i="74"/>
  <c r="AG60" i="74"/>
  <c r="AE60" i="74"/>
  <c r="AD60" i="74"/>
  <c r="AB60" i="74"/>
  <c r="AA60" i="74"/>
  <c r="Y60" i="74"/>
  <c r="X60" i="74"/>
  <c r="V60" i="74"/>
  <c r="U60" i="74"/>
  <c r="S60" i="74"/>
  <c r="R60" i="74"/>
  <c r="P60" i="74"/>
  <c r="O60" i="74"/>
  <c r="M60" i="74"/>
  <c r="L60" i="74"/>
  <c r="J60" i="74"/>
  <c r="I60" i="74"/>
  <c r="G60" i="74"/>
  <c r="F60" i="74"/>
  <c r="D60" i="74"/>
  <c r="C60" i="74"/>
  <c r="AK59" i="74"/>
  <c r="AJ59" i="74"/>
  <c r="AH59" i="74"/>
  <c r="AG59" i="74"/>
  <c r="AE59" i="74"/>
  <c r="AD59" i="74"/>
  <c r="AB59" i="74"/>
  <c r="AA59" i="74"/>
  <c r="Y59" i="74"/>
  <c r="X59" i="74"/>
  <c r="V59" i="74"/>
  <c r="U59" i="74"/>
  <c r="S59" i="74"/>
  <c r="R59" i="74"/>
  <c r="P59" i="74"/>
  <c r="O59" i="74"/>
  <c r="M59" i="74"/>
  <c r="L59" i="74"/>
  <c r="J59" i="74"/>
  <c r="I59" i="74"/>
  <c r="G59" i="74"/>
  <c r="F59" i="74"/>
  <c r="D59" i="74"/>
  <c r="C59" i="74"/>
  <c r="AK58" i="74"/>
  <c r="AJ58" i="74"/>
  <c r="AH58" i="74"/>
  <c r="AG58" i="74"/>
  <c r="AE58" i="74"/>
  <c r="AD58" i="74"/>
  <c r="AB58" i="74"/>
  <c r="AA58" i="74"/>
  <c r="Y58" i="74"/>
  <c r="X58" i="74"/>
  <c r="V58" i="74"/>
  <c r="U58" i="74"/>
  <c r="S58" i="74"/>
  <c r="R58" i="74"/>
  <c r="P58" i="74"/>
  <c r="O58" i="74"/>
  <c r="M58" i="74"/>
  <c r="L58" i="74"/>
  <c r="J58" i="74"/>
  <c r="I58" i="74"/>
  <c r="G58" i="74"/>
  <c r="F58" i="74"/>
  <c r="D58" i="74"/>
  <c r="C58" i="74"/>
  <c r="AK57" i="74"/>
  <c r="AJ57" i="74"/>
  <c r="AH57" i="74"/>
  <c r="AG57" i="74"/>
  <c r="AK56" i="74"/>
  <c r="AJ56" i="74"/>
  <c r="AH56" i="74"/>
  <c r="AG56" i="74"/>
  <c r="AK55" i="74"/>
  <c r="AJ55" i="74"/>
  <c r="AH55" i="74"/>
  <c r="AG55" i="74"/>
  <c r="AK54" i="74"/>
  <c r="AJ54" i="74"/>
  <c r="AH54" i="74"/>
  <c r="AG54" i="74"/>
  <c r="AK53" i="74"/>
  <c r="AJ53" i="74"/>
  <c r="AH53" i="74"/>
  <c r="AG53" i="74"/>
  <c r="AK52" i="74"/>
  <c r="AJ52" i="74"/>
  <c r="AH52" i="74"/>
  <c r="AG52" i="74"/>
  <c r="AK51" i="74"/>
  <c r="AJ51" i="74"/>
  <c r="AH51" i="74"/>
  <c r="AG51" i="74"/>
  <c r="AK50" i="74"/>
  <c r="AJ50" i="74"/>
  <c r="AH50" i="74"/>
  <c r="AG50" i="74"/>
  <c r="AK49" i="74"/>
  <c r="AJ49" i="74"/>
  <c r="AH49" i="74"/>
  <c r="AG49" i="74"/>
  <c r="AK48" i="74"/>
  <c r="AJ48" i="74"/>
  <c r="AH48" i="74"/>
  <c r="AG48" i="74"/>
  <c r="AK47" i="74"/>
  <c r="AJ47" i="74"/>
  <c r="AH47" i="74"/>
  <c r="AG47" i="74"/>
  <c r="AE47" i="74"/>
  <c r="AD47" i="74"/>
  <c r="AB47" i="74"/>
  <c r="AA47" i="74"/>
  <c r="Y47" i="74"/>
  <c r="X47" i="74"/>
  <c r="V47" i="74"/>
  <c r="U47" i="74"/>
  <c r="S47" i="74"/>
  <c r="R47" i="74"/>
  <c r="P47" i="74"/>
  <c r="O47" i="74"/>
  <c r="M47" i="74"/>
  <c r="L47" i="74"/>
  <c r="J47" i="74"/>
  <c r="I47" i="74"/>
  <c r="G47" i="74"/>
  <c r="F47" i="74"/>
  <c r="D47" i="74"/>
  <c r="C47" i="74"/>
  <c r="AK46" i="74"/>
  <c r="AJ46" i="74"/>
  <c r="AH46" i="74"/>
  <c r="AG46" i="74"/>
  <c r="AE46" i="74"/>
  <c r="AD46" i="74"/>
  <c r="AB46" i="74"/>
  <c r="AA46" i="74"/>
  <c r="Y46" i="74"/>
  <c r="X46" i="74"/>
  <c r="V46" i="74"/>
  <c r="U46" i="74"/>
  <c r="S46" i="74"/>
  <c r="R46" i="74"/>
  <c r="P46" i="74"/>
  <c r="O46" i="74"/>
  <c r="M46" i="74"/>
  <c r="L46" i="74"/>
  <c r="J46" i="74"/>
  <c r="I46" i="74"/>
  <c r="G46" i="74"/>
  <c r="F46" i="74"/>
  <c r="D46" i="74"/>
  <c r="C46" i="74"/>
  <c r="AK45" i="74"/>
  <c r="AJ45" i="74"/>
  <c r="AH45" i="74"/>
  <c r="AG45" i="74"/>
  <c r="AK44" i="74"/>
  <c r="AJ44" i="74"/>
  <c r="AH44" i="74"/>
  <c r="AG44" i="74"/>
  <c r="AE44" i="74"/>
  <c r="AD44" i="74"/>
  <c r="AB44" i="74"/>
  <c r="AA44" i="74"/>
  <c r="Y44" i="74"/>
  <c r="X44" i="74"/>
  <c r="V44" i="74"/>
  <c r="U44" i="74"/>
  <c r="S44" i="74"/>
  <c r="R44" i="74"/>
  <c r="P44" i="74"/>
  <c r="O44" i="74"/>
  <c r="M44" i="74"/>
  <c r="L44" i="74"/>
  <c r="J44" i="74"/>
  <c r="I44" i="74"/>
  <c r="G44" i="74"/>
  <c r="F44" i="74"/>
  <c r="D44" i="74"/>
  <c r="C44" i="74"/>
  <c r="AK43" i="74"/>
  <c r="AJ43" i="74"/>
  <c r="AH43" i="74"/>
  <c r="AG43" i="74"/>
  <c r="AE43" i="74"/>
  <c r="AD43" i="74"/>
  <c r="AB43" i="74"/>
  <c r="AA43" i="74"/>
  <c r="Y43" i="74"/>
  <c r="X43" i="74"/>
  <c r="V43" i="74"/>
  <c r="U43" i="74"/>
  <c r="S43" i="74"/>
  <c r="R43" i="74"/>
  <c r="P43" i="74"/>
  <c r="O43" i="74"/>
  <c r="M43" i="74"/>
  <c r="L43" i="74"/>
  <c r="J43" i="74"/>
  <c r="I43" i="74"/>
  <c r="G43" i="74"/>
  <c r="F43" i="74"/>
  <c r="D43" i="74"/>
  <c r="C43" i="74"/>
  <c r="AK42" i="74"/>
  <c r="AJ42" i="74"/>
  <c r="AH42" i="74"/>
  <c r="AG42" i="74"/>
  <c r="AK41" i="74"/>
  <c r="AJ41" i="74"/>
  <c r="AH41" i="74"/>
  <c r="AG41" i="74"/>
  <c r="AE41" i="74"/>
  <c r="AD41" i="74"/>
  <c r="AB41" i="74"/>
  <c r="AA41" i="74"/>
  <c r="Y41" i="74"/>
  <c r="X41" i="74"/>
  <c r="V41" i="74"/>
  <c r="U41" i="74"/>
  <c r="S41" i="74"/>
  <c r="R41" i="74"/>
  <c r="P41" i="74"/>
  <c r="O41" i="74"/>
  <c r="M41" i="74"/>
  <c r="L41" i="74"/>
  <c r="J41" i="74"/>
  <c r="I41" i="74"/>
  <c r="G41" i="74"/>
  <c r="F41" i="74"/>
  <c r="D41" i="74"/>
  <c r="C41" i="74"/>
  <c r="AK40" i="74"/>
  <c r="AJ40" i="74"/>
  <c r="AH40" i="74"/>
  <c r="AG40" i="74"/>
  <c r="AE40" i="74"/>
  <c r="AD40" i="74"/>
  <c r="AB40" i="74"/>
  <c r="AA40" i="74"/>
  <c r="Y40" i="74"/>
  <c r="X40" i="74"/>
  <c r="V40" i="74"/>
  <c r="U40" i="74"/>
  <c r="S40" i="74"/>
  <c r="R40" i="74"/>
  <c r="P40" i="74"/>
  <c r="O40" i="74"/>
  <c r="M40" i="74"/>
  <c r="L40" i="74"/>
  <c r="J40" i="74"/>
  <c r="I40" i="74"/>
  <c r="G40" i="74"/>
  <c r="F40" i="74"/>
  <c r="D40" i="74"/>
  <c r="C40" i="74"/>
  <c r="AK39" i="74"/>
  <c r="AJ39" i="74"/>
  <c r="AH39" i="74"/>
  <c r="AG39" i="74"/>
  <c r="M39" i="74"/>
  <c r="AK38" i="74"/>
  <c r="AJ38" i="74"/>
  <c r="AH38" i="74"/>
  <c r="AG38" i="74"/>
  <c r="M38" i="74"/>
  <c r="AK37" i="74"/>
  <c r="AJ37" i="74"/>
  <c r="AH37" i="74"/>
  <c r="AG37" i="74"/>
  <c r="AD37" i="74"/>
  <c r="AE37" i="74" s="1"/>
  <c r="AA37" i="74"/>
  <c r="AB37" i="74" s="1"/>
  <c r="X37" i="74"/>
  <c r="Y37" i="74" s="1"/>
  <c r="U37" i="74"/>
  <c r="V37" i="74" s="1"/>
  <c r="R37" i="74"/>
  <c r="S37" i="74" s="1"/>
  <c r="O37" i="74"/>
  <c r="P37" i="74" s="1"/>
  <c r="M37" i="74"/>
  <c r="L37" i="74"/>
  <c r="I37" i="74"/>
  <c r="J37" i="74" s="1"/>
  <c r="F37" i="74"/>
  <c r="G37" i="74" s="1"/>
  <c r="C37" i="74"/>
  <c r="D37" i="74" s="1"/>
  <c r="AK36" i="74"/>
  <c r="AJ36" i="74"/>
  <c r="AH36" i="74"/>
  <c r="AG36" i="74"/>
  <c r="AD36" i="74"/>
  <c r="AE36" i="74" s="1"/>
  <c r="AA36" i="74"/>
  <c r="AB36" i="74" s="1"/>
  <c r="X36" i="74"/>
  <c r="Y36" i="74" s="1"/>
  <c r="U36" i="74"/>
  <c r="V36" i="74" s="1"/>
  <c r="R36" i="74"/>
  <c r="S36" i="74" s="1"/>
  <c r="O36" i="74"/>
  <c r="P36" i="74" s="1"/>
  <c r="M36" i="74"/>
  <c r="L36" i="74"/>
  <c r="I36" i="74"/>
  <c r="J36" i="74" s="1"/>
  <c r="F36" i="74"/>
  <c r="G36" i="74" s="1"/>
  <c r="C36" i="74"/>
  <c r="D36" i="74" s="1"/>
  <c r="AK35" i="74"/>
  <c r="AJ35" i="74"/>
  <c r="AH35" i="74"/>
  <c r="AG35" i="74"/>
  <c r="AE35" i="74"/>
  <c r="AD35" i="74"/>
  <c r="AB35" i="74"/>
  <c r="AA35" i="74"/>
  <c r="Y35" i="74"/>
  <c r="X35" i="74"/>
  <c r="V35" i="74"/>
  <c r="U35" i="74"/>
  <c r="S35" i="74"/>
  <c r="R35" i="74"/>
  <c r="P35" i="74"/>
  <c r="O35" i="74"/>
  <c r="M35" i="74"/>
  <c r="L35" i="74"/>
  <c r="J35" i="74"/>
  <c r="I35" i="74"/>
  <c r="G35" i="74"/>
  <c r="F35" i="74"/>
  <c r="D35" i="74"/>
  <c r="C35" i="74"/>
  <c r="AF28" i="74"/>
  <c r="CZ54" i="4" s="1"/>
  <c r="DA54" i="4" s="1"/>
  <c r="T28" i="74"/>
  <c r="AL27" i="74"/>
  <c r="AK27" i="74"/>
  <c r="AI27" i="74"/>
  <c r="AH27" i="74"/>
  <c r="AF27" i="74"/>
  <c r="AE27" i="74"/>
  <c r="AC27" i="74"/>
  <c r="AB27" i="74"/>
  <c r="Z27" i="74"/>
  <c r="Y27" i="74"/>
  <c r="W27" i="74"/>
  <c r="V27" i="74"/>
  <c r="T27" i="74"/>
  <c r="S27" i="74"/>
  <c r="Q27" i="74"/>
  <c r="P27" i="74"/>
  <c r="N27" i="74"/>
  <c r="M27" i="74"/>
  <c r="K27" i="74"/>
  <c r="J27" i="74"/>
  <c r="H27" i="74"/>
  <c r="G27" i="74"/>
  <c r="E27" i="74"/>
  <c r="D27" i="74"/>
  <c r="AL26" i="74"/>
  <c r="AK26" i="74"/>
  <c r="AI26" i="74"/>
  <c r="AH26" i="74"/>
  <c r="AF26" i="74"/>
  <c r="AE26" i="74"/>
  <c r="AC26" i="74"/>
  <c r="AB26" i="74"/>
  <c r="Z26" i="74"/>
  <c r="Y26" i="74"/>
  <c r="W26" i="74"/>
  <c r="V26" i="74"/>
  <c r="T26" i="74"/>
  <c r="S26" i="74"/>
  <c r="Q26" i="74"/>
  <c r="P26" i="74"/>
  <c r="N26" i="74"/>
  <c r="M26" i="74"/>
  <c r="K26" i="74"/>
  <c r="J26" i="74"/>
  <c r="H26" i="74"/>
  <c r="G26" i="74"/>
  <c r="E26" i="74"/>
  <c r="D26" i="74"/>
  <c r="AK25" i="74"/>
  <c r="AL25" i="74" s="1"/>
  <c r="AL28" i="74" s="1"/>
  <c r="CZ84" i="4" s="1"/>
  <c r="DA84" i="4" s="1"/>
  <c r="DA85" i="4" s="1"/>
  <c r="AH25" i="74"/>
  <c r="AI25" i="74" s="1"/>
  <c r="AI28" i="74" s="1"/>
  <c r="CZ69" i="4" s="1"/>
  <c r="DA69" i="4" s="1"/>
  <c r="DA70" i="4" s="1"/>
  <c r="AE25" i="74"/>
  <c r="AF25" i="74" s="1"/>
  <c r="AB25" i="74"/>
  <c r="AC25" i="74" s="1"/>
  <c r="AC28" i="74" s="1"/>
  <c r="CZ39" i="4" s="1"/>
  <c r="DA39" i="4" s="1"/>
  <c r="Y25" i="74"/>
  <c r="Z25" i="74" s="1"/>
  <c r="Z28" i="74" s="1"/>
  <c r="CZ24" i="4" s="1"/>
  <c r="V25" i="74"/>
  <c r="W25" i="74" s="1"/>
  <c r="W28" i="74" s="1"/>
  <c r="CZ9" i="4" s="1"/>
  <c r="DA9" i="4" s="1"/>
  <c r="S25" i="74"/>
  <c r="T25" i="74" s="1"/>
  <c r="P25" i="74"/>
  <c r="Q25" i="74" s="1"/>
  <c r="Q28" i="74" s="1"/>
  <c r="M25" i="74"/>
  <c r="N25" i="74" s="1"/>
  <c r="N28" i="74" s="1"/>
  <c r="J25" i="74"/>
  <c r="G25" i="74"/>
  <c r="D25" i="74"/>
  <c r="E25" i="74" s="1"/>
  <c r="E28" i="74" s="1"/>
  <c r="N17" i="74"/>
  <c r="M17" i="74"/>
  <c r="L17" i="74"/>
  <c r="K17" i="74"/>
  <c r="CY22" i="4"/>
  <c r="I17" i="74"/>
  <c r="H17" i="74"/>
  <c r="G17" i="74"/>
  <c r="F17" i="74"/>
  <c r="E17" i="74"/>
  <c r="D17" i="74"/>
  <c r="C17" i="74"/>
  <c r="O16" i="74"/>
  <c r="O15" i="74"/>
  <c r="O14" i="74"/>
  <c r="O13" i="74"/>
  <c r="O12" i="74"/>
  <c r="O11" i="74"/>
  <c r="O10" i="74"/>
  <c r="O9" i="74"/>
  <c r="O8" i="74"/>
  <c r="O7" i="74"/>
  <c r="O6" i="74"/>
  <c r="AK99" i="73"/>
  <c r="AH99" i="73"/>
  <c r="AE99" i="73"/>
  <c r="AB99" i="73"/>
  <c r="Y99" i="73"/>
  <c r="V99" i="73"/>
  <c r="S99" i="73"/>
  <c r="P99" i="73"/>
  <c r="M99" i="73"/>
  <c r="J99" i="73"/>
  <c r="G99" i="73"/>
  <c r="D99" i="73"/>
  <c r="AK98" i="73"/>
  <c r="AJ98" i="73"/>
  <c r="AH98" i="73"/>
  <c r="AG98" i="73"/>
  <c r="AE98" i="73"/>
  <c r="AD98" i="73"/>
  <c r="AB98" i="73"/>
  <c r="AA98" i="73"/>
  <c r="Y98" i="73"/>
  <c r="X98" i="73"/>
  <c r="V98" i="73"/>
  <c r="U98" i="73"/>
  <c r="S98" i="73"/>
  <c r="R98" i="73"/>
  <c r="P98" i="73"/>
  <c r="O98" i="73"/>
  <c r="M98" i="73"/>
  <c r="L98" i="73"/>
  <c r="J98" i="73"/>
  <c r="I98" i="73"/>
  <c r="G98" i="73"/>
  <c r="F98" i="73"/>
  <c r="D98" i="73"/>
  <c r="C98" i="73"/>
  <c r="AK97" i="73"/>
  <c r="AJ97" i="73"/>
  <c r="AH97" i="73"/>
  <c r="AG97" i="73"/>
  <c r="AE97" i="73"/>
  <c r="AD97" i="73"/>
  <c r="AB97" i="73"/>
  <c r="AA97" i="73"/>
  <c r="Y97" i="73"/>
  <c r="X97" i="73"/>
  <c r="V97" i="73"/>
  <c r="U97" i="73"/>
  <c r="S97" i="73"/>
  <c r="R97" i="73"/>
  <c r="P97" i="73"/>
  <c r="O97" i="73"/>
  <c r="M97" i="73"/>
  <c r="L97" i="73"/>
  <c r="J97" i="73"/>
  <c r="I97" i="73"/>
  <c r="G97" i="73"/>
  <c r="F97" i="73"/>
  <c r="D97" i="73"/>
  <c r="C97" i="73"/>
  <c r="AK96" i="73"/>
  <c r="AJ96" i="73"/>
  <c r="AH96" i="73"/>
  <c r="AG96" i="73"/>
  <c r="AE96" i="73"/>
  <c r="AD96" i="73"/>
  <c r="AB96" i="73"/>
  <c r="AA96" i="73"/>
  <c r="Y96" i="73"/>
  <c r="X96" i="73"/>
  <c r="V96" i="73"/>
  <c r="U96" i="73"/>
  <c r="S96" i="73"/>
  <c r="R96" i="73"/>
  <c r="P96" i="73"/>
  <c r="O96" i="73"/>
  <c r="M96" i="73"/>
  <c r="L96" i="73"/>
  <c r="J96" i="73"/>
  <c r="I96" i="73"/>
  <c r="G96" i="73"/>
  <c r="F96" i="73"/>
  <c r="D96" i="73"/>
  <c r="C96" i="73"/>
  <c r="AK95" i="73"/>
  <c r="AJ95" i="73"/>
  <c r="AH95" i="73"/>
  <c r="AG95" i="73"/>
  <c r="AE95" i="73"/>
  <c r="AD95" i="73"/>
  <c r="AB95" i="73"/>
  <c r="AA95" i="73"/>
  <c r="Y95" i="73"/>
  <c r="X95" i="73"/>
  <c r="V95" i="73"/>
  <c r="U95" i="73"/>
  <c r="S95" i="73"/>
  <c r="R95" i="73"/>
  <c r="P95" i="73"/>
  <c r="O95" i="73"/>
  <c r="M95" i="73"/>
  <c r="L95" i="73"/>
  <c r="J95" i="73"/>
  <c r="I95" i="73"/>
  <c r="G95" i="73"/>
  <c r="F95" i="73"/>
  <c r="D95" i="73"/>
  <c r="C95" i="73"/>
  <c r="AK94" i="73"/>
  <c r="AJ94" i="73"/>
  <c r="AH94" i="73"/>
  <c r="AG94" i="73"/>
  <c r="AE94" i="73"/>
  <c r="AD94" i="73"/>
  <c r="AB94" i="73"/>
  <c r="AA94" i="73"/>
  <c r="Y94" i="73"/>
  <c r="X94" i="73"/>
  <c r="V94" i="73"/>
  <c r="U94" i="73"/>
  <c r="S94" i="73"/>
  <c r="R94" i="73"/>
  <c r="P94" i="73"/>
  <c r="O94" i="73"/>
  <c r="M94" i="73"/>
  <c r="L94" i="73"/>
  <c r="J94" i="73"/>
  <c r="I94" i="73"/>
  <c r="G94" i="73"/>
  <c r="F94" i="73"/>
  <c r="D94" i="73"/>
  <c r="C94" i="73"/>
  <c r="AK93" i="73"/>
  <c r="AJ93" i="73"/>
  <c r="AH93" i="73"/>
  <c r="AG93" i="73"/>
  <c r="AE93" i="73"/>
  <c r="AD93" i="73"/>
  <c r="AB93" i="73"/>
  <c r="AA93" i="73"/>
  <c r="Y93" i="73"/>
  <c r="X93" i="73"/>
  <c r="V93" i="73"/>
  <c r="U93" i="73"/>
  <c r="S93" i="73"/>
  <c r="R93" i="73"/>
  <c r="P93" i="73"/>
  <c r="O93" i="73"/>
  <c r="M93" i="73"/>
  <c r="L93" i="73"/>
  <c r="J93" i="73"/>
  <c r="I93" i="73"/>
  <c r="G93" i="73"/>
  <c r="F93" i="73"/>
  <c r="D93" i="73"/>
  <c r="C93" i="73"/>
  <c r="AK92" i="73"/>
  <c r="AJ92" i="73"/>
  <c r="AH92" i="73"/>
  <c r="AG92" i="73"/>
  <c r="AE92" i="73"/>
  <c r="AD92" i="73"/>
  <c r="AB92" i="73"/>
  <c r="AA92" i="73"/>
  <c r="Y92" i="73"/>
  <c r="X92" i="73"/>
  <c r="V92" i="73"/>
  <c r="U92" i="73"/>
  <c r="S92" i="73"/>
  <c r="R92" i="73"/>
  <c r="P92" i="73"/>
  <c r="O92" i="73"/>
  <c r="M92" i="73"/>
  <c r="L92" i="73"/>
  <c r="J92" i="73"/>
  <c r="I92" i="73"/>
  <c r="G92" i="73"/>
  <c r="F92" i="73"/>
  <c r="D92" i="73"/>
  <c r="C92" i="73"/>
  <c r="AK91" i="73"/>
  <c r="AJ91" i="73"/>
  <c r="AH91" i="73"/>
  <c r="AG91" i="73"/>
  <c r="AE91" i="73"/>
  <c r="AD91" i="73"/>
  <c r="AB91" i="73"/>
  <c r="AA91" i="73"/>
  <c r="Y91" i="73"/>
  <c r="X91" i="73"/>
  <c r="V91" i="73"/>
  <c r="U91" i="73"/>
  <c r="S91" i="73"/>
  <c r="R91" i="73"/>
  <c r="P91" i="73"/>
  <c r="O91" i="73"/>
  <c r="M91" i="73"/>
  <c r="L91" i="73"/>
  <c r="J91" i="73"/>
  <c r="I91" i="73"/>
  <c r="G91" i="73"/>
  <c r="F91" i="73"/>
  <c r="D91" i="73"/>
  <c r="C91" i="73"/>
  <c r="AK90" i="73"/>
  <c r="AJ90" i="73"/>
  <c r="AH90" i="73"/>
  <c r="AG90" i="73"/>
  <c r="AE90" i="73"/>
  <c r="AD90" i="73"/>
  <c r="AB90" i="73"/>
  <c r="AA90" i="73"/>
  <c r="Y90" i="73"/>
  <c r="X90" i="73"/>
  <c r="V90" i="73"/>
  <c r="U90" i="73"/>
  <c r="S90" i="73"/>
  <c r="R90" i="73"/>
  <c r="P90" i="73"/>
  <c r="O90" i="73"/>
  <c r="M90" i="73"/>
  <c r="L90" i="73"/>
  <c r="J90" i="73"/>
  <c r="I90" i="73"/>
  <c r="G90" i="73"/>
  <c r="F90" i="73"/>
  <c r="D90" i="73"/>
  <c r="C90" i="73"/>
  <c r="AK89" i="73"/>
  <c r="AJ89" i="73"/>
  <c r="AH89" i="73"/>
  <c r="AG89" i="73"/>
  <c r="AE89" i="73"/>
  <c r="AD89" i="73"/>
  <c r="AB89" i="73"/>
  <c r="AA89" i="73"/>
  <c r="Y89" i="73"/>
  <c r="X89" i="73"/>
  <c r="V89" i="73"/>
  <c r="U89" i="73"/>
  <c r="S89" i="73"/>
  <c r="R89" i="73"/>
  <c r="P89" i="73"/>
  <c r="O89" i="73"/>
  <c r="M89" i="73"/>
  <c r="L89" i="73"/>
  <c r="J89" i="73"/>
  <c r="I89" i="73"/>
  <c r="G89" i="73"/>
  <c r="F89" i="73"/>
  <c r="D89" i="73"/>
  <c r="C89" i="73"/>
  <c r="AK80" i="73"/>
  <c r="AJ80" i="73"/>
  <c r="AH80" i="73"/>
  <c r="AG80" i="73"/>
  <c r="AE80" i="73"/>
  <c r="AD80" i="73"/>
  <c r="AB80" i="73"/>
  <c r="AA80" i="73"/>
  <c r="Y80" i="73"/>
  <c r="X80" i="73"/>
  <c r="V80" i="73"/>
  <c r="U80" i="73"/>
  <c r="S80" i="73"/>
  <c r="R80" i="73"/>
  <c r="P80" i="73"/>
  <c r="O80" i="73"/>
  <c r="M80" i="73"/>
  <c r="L80" i="73"/>
  <c r="J80" i="73"/>
  <c r="I80" i="73"/>
  <c r="G80" i="73"/>
  <c r="F80" i="73"/>
  <c r="D80" i="73"/>
  <c r="C80" i="73"/>
  <c r="AJ79" i="73"/>
  <c r="AG79" i="73"/>
  <c r="AD79" i="73"/>
  <c r="AE79" i="73" s="1"/>
  <c r="AE81" i="73" s="1"/>
  <c r="CV56" i="4" s="1"/>
  <c r="AA79" i="73"/>
  <c r="AB79" i="73" s="1"/>
  <c r="AB81" i="73" s="1"/>
  <c r="CV41" i="4" s="1"/>
  <c r="X79" i="73"/>
  <c r="Y79" i="73" s="1"/>
  <c r="Y81" i="73" s="1"/>
  <c r="CV26" i="4" s="1"/>
  <c r="U79" i="73"/>
  <c r="V79" i="73" s="1"/>
  <c r="V81" i="73" s="1"/>
  <c r="CV11" i="4" s="1"/>
  <c r="R79" i="73"/>
  <c r="S79" i="73" s="1"/>
  <c r="S81" i="73" s="1"/>
  <c r="O79" i="73"/>
  <c r="P79" i="73" s="1"/>
  <c r="P81" i="73" s="1"/>
  <c r="L79" i="73"/>
  <c r="M79" i="73" s="1"/>
  <c r="M81" i="73" s="1"/>
  <c r="I79" i="73"/>
  <c r="J79" i="73" s="1"/>
  <c r="F79" i="73"/>
  <c r="G79" i="73" s="1"/>
  <c r="G81" i="73" s="1"/>
  <c r="C79" i="73"/>
  <c r="D79" i="73" s="1"/>
  <c r="D81" i="73" s="1"/>
  <c r="AK78" i="73"/>
  <c r="AJ78" i="73"/>
  <c r="AH78" i="73"/>
  <c r="AG78" i="73"/>
  <c r="AE78" i="73"/>
  <c r="AD78" i="73"/>
  <c r="AB78" i="73"/>
  <c r="AA78" i="73"/>
  <c r="Y78" i="73"/>
  <c r="X78" i="73"/>
  <c r="V78" i="73"/>
  <c r="U78" i="73"/>
  <c r="S78" i="73"/>
  <c r="R78" i="73"/>
  <c r="P78" i="73"/>
  <c r="O78" i="73"/>
  <c r="M78" i="73"/>
  <c r="L78" i="73"/>
  <c r="J78" i="73"/>
  <c r="I78" i="73"/>
  <c r="G78" i="73"/>
  <c r="F78" i="73"/>
  <c r="D78" i="73"/>
  <c r="C78" i="73"/>
  <c r="AK73" i="73"/>
  <c r="AH73" i="73"/>
  <c r="AK72" i="73"/>
  <c r="AJ72" i="73"/>
  <c r="AH72" i="73"/>
  <c r="AG72" i="73"/>
  <c r="AK71" i="73"/>
  <c r="AJ71" i="73"/>
  <c r="AH71" i="73"/>
  <c r="AG71" i="73"/>
  <c r="AK70" i="73"/>
  <c r="AJ70" i="73"/>
  <c r="AH70" i="73"/>
  <c r="AG70" i="73"/>
  <c r="AK69" i="73"/>
  <c r="AJ69" i="73"/>
  <c r="AH69" i="73"/>
  <c r="AG69" i="73"/>
  <c r="AK68" i="73"/>
  <c r="AJ68" i="73"/>
  <c r="AH68" i="73"/>
  <c r="AG68" i="73"/>
  <c r="U68" i="73"/>
  <c r="V68" i="73" s="1"/>
  <c r="I68" i="73"/>
  <c r="J68" i="73" s="1"/>
  <c r="AK67" i="73"/>
  <c r="AJ67" i="73"/>
  <c r="AH67" i="73"/>
  <c r="AG67" i="73"/>
  <c r="AA67" i="73"/>
  <c r="AB67" i="73" s="1"/>
  <c r="AK66" i="73"/>
  <c r="AJ66" i="73"/>
  <c r="AH66" i="73"/>
  <c r="AG66" i="73"/>
  <c r="AE66" i="73"/>
  <c r="AD66" i="73"/>
  <c r="AB66" i="73"/>
  <c r="AA66" i="73"/>
  <c r="Y66" i="73"/>
  <c r="X66" i="73"/>
  <c r="V66" i="73"/>
  <c r="U66" i="73"/>
  <c r="S66" i="73"/>
  <c r="R66" i="73"/>
  <c r="P66" i="73"/>
  <c r="O66" i="73"/>
  <c r="M66" i="73"/>
  <c r="L66" i="73"/>
  <c r="J66" i="73"/>
  <c r="I66" i="73"/>
  <c r="G66" i="73"/>
  <c r="F66" i="73"/>
  <c r="D66" i="73"/>
  <c r="C66" i="73"/>
  <c r="AK65" i="73"/>
  <c r="AJ65" i="73"/>
  <c r="AH65" i="73"/>
  <c r="AG65" i="73"/>
  <c r="AK64" i="73"/>
  <c r="AJ64" i="73"/>
  <c r="AH64" i="73"/>
  <c r="AG64" i="73"/>
  <c r="AK63" i="73"/>
  <c r="AJ63" i="73"/>
  <c r="AH63" i="73"/>
  <c r="AG63" i="73"/>
  <c r="AK62" i="73"/>
  <c r="AJ62" i="73"/>
  <c r="AH62" i="73"/>
  <c r="AG62" i="73"/>
  <c r="AE62" i="73"/>
  <c r="AD62" i="73"/>
  <c r="AB62" i="73"/>
  <c r="AA62" i="73"/>
  <c r="Y62" i="73"/>
  <c r="X62" i="73"/>
  <c r="V62" i="73"/>
  <c r="U62" i="73"/>
  <c r="S62" i="73"/>
  <c r="R62" i="73"/>
  <c r="P62" i="73"/>
  <c r="O62" i="73"/>
  <c r="M62" i="73"/>
  <c r="L62" i="73"/>
  <c r="J62" i="73"/>
  <c r="I62" i="73"/>
  <c r="G62" i="73"/>
  <c r="F62" i="73"/>
  <c r="D62" i="73"/>
  <c r="C62" i="73"/>
  <c r="AK61" i="73"/>
  <c r="AJ61" i="73"/>
  <c r="AH61" i="73"/>
  <c r="AG61" i="73"/>
  <c r="AK60" i="73"/>
  <c r="AJ60" i="73"/>
  <c r="AH60" i="73"/>
  <c r="AG60" i="73"/>
  <c r="AE60" i="73"/>
  <c r="AD60" i="73"/>
  <c r="AB60" i="73"/>
  <c r="AA60" i="73"/>
  <c r="Y60" i="73"/>
  <c r="X60" i="73"/>
  <c r="V60" i="73"/>
  <c r="U60" i="73"/>
  <c r="S60" i="73"/>
  <c r="R60" i="73"/>
  <c r="P60" i="73"/>
  <c r="O60" i="73"/>
  <c r="M60" i="73"/>
  <c r="L60" i="73"/>
  <c r="J60" i="73"/>
  <c r="I60" i="73"/>
  <c r="G60" i="73"/>
  <c r="F60" i="73"/>
  <c r="D60" i="73"/>
  <c r="C60" i="73"/>
  <c r="AK59" i="73"/>
  <c r="AJ59" i="73"/>
  <c r="AH59" i="73"/>
  <c r="AG59" i="73"/>
  <c r="AE59" i="73"/>
  <c r="AD59" i="73"/>
  <c r="AB59" i="73"/>
  <c r="AA59" i="73"/>
  <c r="Y59" i="73"/>
  <c r="X59" i="73"/>
  <c r="V59" i="73"/>
  <c r="U59" i="73"/>
  <c r="S59" i="73"/>
  <c r="R59" i="73"/>
  <c r="P59" i="73"/>
  <c r="O59" i="73"/>
  <c r="M59" i="73"/>
  <c r="L59" i="73"/>
  <c r="J59" i="73"/>
  <c r="I59" i="73"/>
  <c r="G59" i="73"/>
  <c r="F59" i="73"/>
  <c r="D59" i="73"/>
  <c r="C59" i="73"/>
  <c r="AK58" i="73"/>
  <c r="AJ58" i="73"/>
  <c r="AH58" i="73"/>
  <c r="AG58" i="73"/>
  <c r="AE58" i="73"/>
  <c r="AD58" i="73"/>
  <c r="AB58" i="73"/>
  <c r="AA58" i="73"/>
  <c r="Y58" i="73"/>
  <c r="X58" i="73"/>
  <c r="V58" i="73"/>
  <c r="U58" i="73"/>
  <c r="S58" i="73"/>
  <c r="R58" i="73"/>
  <c r="P58" i="73"/>
  <c r="O58" i="73"/>
  <c r="M58" i="73"/>
  <c r="L58" i="73"/>
  <c r="J58" i="73"/>
  <c r="I58" i="73"/>
  <c r="G58" i="73"/>
  <c r="F58" i="73"/>
  <c r="D58" i="73"/>
  <c r="C58" i="73"/>
  <c r="AK57" i="73"/>
  <c r="AJ57" i="73"/>
  <c r="AH57" i="73"/>
  <c r="AG57" i="73"/>
  <c r="AK56" i="73"/>
  <c r="AJ56" i="73"/>
  <c r="AH56" i="73"/>
  <c r="AG56" i="73"/>
  <c r="AK55" i="73"/>
  <c r="AJ55" i="73"/>
  <c r="AH55" i="73"/>
  <c r="AG55" i="73"/>
  <c r="AK54" i="73"/>
  <c r="AJ54" i="73"/>
  <c r="AH54" i="73"/>
  <c r="AG54" i="73"/>
  <c r="AK53" i="73"/>
  <c r="AJ53" i="73"/>
  <c r="AH53" i="73"/>
  <c r="AG53" i="73"/>
  <c r="AK52" i="73"/>
  <c r="AJ52" i="73"/>
  <c r="AH52" i="73"/>
  <c r="AG52" i="73"/>
  <c r="AK51" i="73"/>
  <c r="AJ51" i="73"/>
  <c r="AH51" i="73"/>
  <c r="AG51" i="73"/>
  <c r="AK50" i="73"/>
  <c r="AJ50" i="73"/>
  <c r="AH50" i="73"/>
  <c r="AG50" i="73"/>
  <c r="AK49" i="73"/>
  <c r="AJ49" i="73"/>
  <c r="AH49" i="73"/>
  <c r="AG49" i="73"/>
  <c r="AK48" i="73"/>
  <c r="AJ48" i="73"/>
  <c r="AH48" i="73"/>
  <c r="AG48" i="73"/>
  <c r="AK47" i="73"/>
  <c r="AJ47" i="73"/>
  <c r="AH47" i="73"/>
  <c r="AG47" i="73"/>
  <c r="AE47" i="73"/>
  <c r="AD47" i="73"/>
  <c r="AB47" i="73"/>
  <c r="AA47" i="73"/>
  <c r="Y47" i="73"/>
  <c r="X47" i="73"/>
  <c r="V47" i="73"/>
  <c r="U47" i="73"/>
  <c r="S47" i="73"/>
  <c r="R47" i="73"/>
  <c r="P47" i="73"/>
  <c r="O47" i="73"/>
  <c r="M47" i="73"/>
  <c r="L47" i="73"/>
  <c r="J47" i="73"/>
  <c r="I47" i="73"/>
  <c r="G47" i="73"/>
  <c r="F47" i="73"/>
  <c r="D47" i="73"/>
  <c r="C47" i="73"/>
  <c r="AK46" i="73"/>
  <c r="AJ46" i="73"/>
  <c r="AH46" i="73"/>
  <c r="AG46" i="73"/>
  <c r="AE46" i="73"/>
  <c r="AD46" i="73"/>
  <c r="AB46" i="73"/>
  <c r="AA46" i="73"/>
  <c r="Y46" i="73"/>
  <c r="X46" i="73"/>
  <c r="V46" i="73"/>
  <c r="U46" i="73"/>
  <c r="S46" i="73"/>
  <c r="R46" i="73"/>
  <c r="P46" i="73"/>
  <c r="O46" i="73"/>
  <c r="M46" i="73"/>
  <c r="L46" i="73"/>
  <c r="J46" i="73"/>
  <c r="I46" i="73"/>
  <c r="G46" i="73"/>
  <c r="F46" i="73"/>
  <c r="D46" i="73"/>
  <c r="C46" i="73"/>
  <c r="AK45" i="73"/>
  <c r="AJ45" i="73"/>
  <c r="AH45" i="73"/>
  <c r="AG45" i="73"/>
  <c r="AK44" i="73"/>
  <c r="AJ44" i="73"/>
  <c r="AH44" i="73"/>
  <c r="AG44" i="73"/>
  <c r="AE44" i="73"/>
  <c r="AD44" i="73"/>
  <c r="AB44" i="73"/>
  <c r="AA44" i="73"/>
  <c r="Y44" i="73"/>
  <c r="X44" i="73"/>
  <c r="V44" i="73"/>
  <c r="U44" i="73"/>
  <c r="S44" i="73"/>
  <c r="R44" i="73"/>
  <c r="P44" i="73"/>
  <c r="O44" i="73"/>
  <c r="M44" i="73"/>
  <c r="L44" i="73"/>
  <c r="J44" i="73"/>
  <c r="I44" i="73"/>
  <c r="G44" i="73"/>
  <c r="F44" i="73"/>
  <c r="D44" i="73"/>
  <c r="C44" i="73"/>
  <c r="AK43" i="73"/>
  <c r="AJ43" i="73"/>
  <c r="AH43" i="73"/>
  <c r="AG43" i="73"/>
  <c r="AE43" i="73"/>
  <c r="AD43" i="73"/>
  <c r="AB43" i="73"/>
  <c r="AA43" i="73"/>
  <c r="Y43" i="73"/>
  <c r="X43" i="73"/>
  <c r="V43" i="73"/>
  <c r="U43" i="73"/>
  <c r="S43" i="73"/>
  <c r="R43" i="73"/>
  <c r="P43" i="73"/>
  <c r="O43" i="73"/>
  <c r="M43" i="73"/>
  <c r="L43" i="73"/>
  <c r="J43" i="73"/>
  <c r="I43" i="73"/>
  <c r="G43" i="73"/>
  <c r="F43" i="73"/>
  <c r="D43" i="73"/>
  <c r="C43" i="73"/>
  <c r="AK42" i="73"/>
  <c r="AJ42" i="73"/>
  <c r="AH42" i="73"/>
  <c r="AG42" i="73"/>
  <c r="AK41" i="73"/>
  <c r="AJ41" i="73"/>
  <c r="AH41" i="73"/>
  <c r="AG41" i="73"/>
  <c r="AE41" i="73"/>
  <c r="AD41" i="73"/>
  <c r="AB41" i="73"/>
  <c r="AA41" i="73"/>
  <c r="Y41" i="73"/>
  <c r="X41" i="73"/>
  <c r="V41" i="73"/>
  <c r="U41" i="73"/>
  <c r="S41" i="73"/>
  <c r="R41" i="73"/>
  <c r="P41" i="73"/>
  <c r="O41" i="73"/>
  <c r="M41" i="73"/>
  <c r="L41" i="73"/>
  <c r="J41" i="73"/>
  <c r="I41" i="73"/>
  <c r="G41" i="73"/>
  <c r="F41" i="73"/>
  <c r="D41" i="73"/>
  <c r="C41" i="73"/>
  <c r="AK40" i="73"/>
  <c r="AJ40" i="73"/>
  <c r="AH40" i="73"/>
  <c r="AG40" i="73"/>
  <c r="AE40" i="73"/>
  <c r="AD40" i="73"/>
  <c r="AB40" i="73"/>
  <c r="AA40" i="73"/>
  <c r="Y40" i="73"/>
  <c r="X40" i="73"/>
  <c r="V40" i="73"/>
  <c r="U40" i="73"/>
  <c r="S40" i="73"/>
  <c r="R40" i="73"/>
  <c r="P40" i="73"/>
  <c r="O40" i="73"/>
  <c r="M40" i="73"/>
  <c r="L40" i="73"/>
  <c r="J40" i="73"/>
  <c r="I40" i="73"/>
  <c r="G40" i="73"/>
  <c r="F40" i="73"/>
  <c r="D40" i="73"/>
  <c r="C40" i="73"/>
  <c r="AK39" i="73"/>
  <c r="AJ39" i="73"/>
  <c r="AH39" i="73"/>
  <c r="AG39" i="73"/>
  <c r="M39" i="73"/>
  <c r="AK38" i="73"/>
  <c r="AJ38" i="73"/>
  <c r="AH38" i="73"/>
  <c r="AG38" i="73"/>
  <c r="M38" i="73"/>
  <c r="AK37" i="73"/>
  <c r="AJ37" i="73"/>
  <c r="AH37" i="73"/>
  <c r="AG37" i="73"/>
  <c r="AD37" i="73"/>
  <c r="AE37" i="73" s="1"/>
  <c r="AA37" i="73"/>
  <c r="AB37" i="73" s="1"/>
  <c r="X37" i="73"/>
  <c r="Y37" i="73" s="1"/>
  <c r="U37" i="73"/>
  <c r="V37" i="73" s="1"/>
  <c r="R37" i="73"/>
  <c r="S37" i="73" s="1"/>
  <c r="O37" i="73"/>
  <c r="P37" i="73" s="1"/>
  <c r="M37" i="73"/>
  <c r="L37" i="73"/>
  <c r="I37" i="73"/>
  <c r="J37" i="73" s="1"/>
  <c r="F37" i="73"/>
  <c r="G37" i="73" s="1"/>
  <c r="C37" i="73"/>
  <c r="D37" i="73" s="1"/>
  <c r="AK36" i="73"/>
  <c r="AJ36" i="73"/>
  <c r="AH36" i="73"/>
  <c r="AG36" i="73"/>
  <c r="AD36" i="73"/>
  <c r="AE36" i="73" s="1"/>
  <c r="AA36" i="73"/>
  <c r="AB36" i="73" s="1"/>
  <c r="X36" i="73"/>
  <c r="Y36" i="73" s="1"/>
  <c r="U36" i="73"/>
  <c r="V36" i="73" s="1"/>
  <c r="R36" i="73"/>
  <c r="S36" i="73" s="1"/>
  <c r="O36" i="73"/>
  <c r="P36" i="73" s="1"/>
  <c r="M36" i="73"/>
  <c r="L36" i="73"/>
  <c r="I36" i="73"/>
  <c r="J36" i="73" s="1"/>
  <c r="F36" i="73"/>
  <c r="G36" i="73" s="1"/>
  <c r="C36" i="73"/>
  <c r="D36" i="73" s="1"/>
  <c r="AK35" i="73"/>
  <c r="AJ35" i="73"/>
  <c r="AH35" i="73"/>
  <c r="AG35" i="73"/>
  <c r="AE35" i="73"/>
  <c r="AD35" i="73"/>
  <c r="AB35" i="73"/>
  <c r="AA35" i="73"/>
  <c r="Y35" i="73"/>
  <c r="X35" i="73"/>
  <c r="V35" i="73"/>
  <c r="U35" i="73"/>
  <c r="S35" i="73"/>
  <c r="R35" i="73"/>
  <c r="P35" i="73"/>
  <c r="O35" i="73"/>
  <c r="M35" i="73"/>
  <c r="L35" i="73"/>
  <c r="J35" i="73"/>
  <c r="I35" i="73"/>
  <c r="G35" i="73"/>
  <c r="F35" i="73"/>
  <c r="D35" i="73"/>
  <c r="C35" i="73"/>
  <c r="AL28" i="73"/>
  <c r="CV84" i="4" s="1"/>
  <c r="CW84" i="4" s="1"/>
  <c r="CW85" i="4" s="1"/>
  <c r="N28" i="73"/>
  <c r="AL27" i="73"/>
  <c r="AK27" i="73"/>
  <c r="AI27" i="73"/>
  <c r="AH27" i="73"/>
  <c r="AF27" i="73"/>
  <c r="AE27" i="73"/>
  <c r="AC27" i="73"/>
  <c r="AB27" i="73"/>
  <c r="Z27" i="73"/>
  <c r="Y27" i="73"/>
  <c r="W27" i="73"/>
  <c r="V27" i="73"/>
  <c r="T27" i="73"/>
  <c r="S27" i="73"/>
  <c r="Q27" i="73"/>
  <c r="P27" i="73"/>
  <c r="N27" i="73"/>
  <c r="M27" i="73"/>
  <c r="K27" i="73"/>
  <c r="J27" i="73"/>
  <c r="H27" i="73"/>
  <c r="G27" i="73"/>
  <c r="E27" i="73"/>
  <c r="D27" i="73"/>
  <c r="AL26" i="73"/>
  <c r="AK26" i="73"/>
  <c r="AI26" i="73"/>
  <c r="AH26" i="73"/>
  <c r="AF26" i="73"/>
  <c r="AE26" i="73"/>
  <c r="AC26" i="73"/>
  <c r="AB26" i="73"/>
  <c r="Z26" i="73"/>
  <c r="Y26" i="73"/>
  <c r="W26" i="73"/>
  <c r="V26" i="73"/>
  <c r="T26" i="73"/>
  <c r="S26" i="73"/>
  <c r="Q26" i="73"/>
  <c r="P26" i="73"/>
  <c r="N26" i="73"/>
  <c r="M26" i="73"/>
  <c r="K26" i="73"/>
  <c r="J26" i="73"/>
  <c r="H26" i="73"/>
  <c r="G26" i="73"/>
  <c r="E26" i="73"/>
  <c r="D26" i="73"/>
  <c r="AL25" i="73"/>
  <c r="AK25" i="73"/>
  <c r="AI25" i="73"/>
  <c r="AI28" i="73" s="1"/>
  <c r="CV69" i="4" s="1"/>
  <c r="CW69" i="4" s="1"/>
  <c r="CW70" i="4" s="1"/>
  <c r="AH25" i="73"/>
  <c r="AF25" i="73"/>
  <c r="AF28" i="73" s="1"/>
  <c r="CV54" i="4" s="1"/>
  <c r="CW54" i="4" s="1"/>
  <c r="AE25" i="73"/>
  <c r="AC25" i="73"/>
  <c r="AC28" i="73" s="1"/>
  <c r="CV39" i="4" s="1"/>
  <c r="CW39" i="4" s="1"/>
  <c r="AB25" i="73"/>
  <c r="Z25" i="73"/>
  <c r="Z28" i="73" s="1"/>
  <c r="CV24" i="4" s="1"/>
  <c r="Y25" i="73"/>
  <c r="W25" i="73"/>
  <c r="W28" i="73" s="1"/>
  <c r="CV9" i="4" s="1"/>
  <c r="CW9" i="4" s="1"/>
  <c r="V25" i="73"/>
  <c r="T25" i="73"/>
  <c r="T28" i="73" s="1"/>
  <c r="S25" i="73"/>
  <c r="Q25" i="73"/>
  <c r="Q28" i="73" s="1"/>
  <c r="P25" i="73"/>
  <c r="N25" i="73"/>
  <c r="M25" i="73"/>
  <c r="K25" i="73"/>
  <c r="K28" i="73" s="1"/>
  <c r="J25" i="73"/>
  <c r="H25" i="73"/>
  <c r="H28" i="73" s="1"/>
  <c r="G25" i="73"/>
  <c r="E25" i="73"/>
  <c r="E28" i="73" s="1"/>
  <c r="D25" i="73"/>
  <c r="O17" i="73"/>
  <c r="N17" i="73"/>
  <c r="M17" i="73"/>
  <c r="L17" i="73"/>
  <c r="K17" i="73"/>
  <c r="I17" i="73"/>
  <c r="H17" i="73"/>
  <c r="G17" i="73"/>
  <c r="F17" i="73"/>
  <c r="E17" i="73"/>
  <c r="D17" i="73"/>
  <c r="C17" i="73"/>
  <c r="O16" i="73"/>
  <c r="O15" i="73"/>
  <c r="O14" i="73"/>
  <c r="O13" i="73"/>
  <c r="O12" i="73"/>
  <c r="O11" i="73"/>
  <c r="O10" i="73"/>
  <c r="O9" i="73"/>
  <c r="O8" i="73"/>
  <c r="O7" i="73"/>
  <c r="O6" i="73"/>
  <c r="AK99" i="72"/>
  <c r="AH99" i="72"/>
  <c r="AE99" i="72"/>
  <c r="AB99" i="72"/>
  <c r="Y99" i="72"/>
  <c r="V99" i="72"/>
  <c r="S99" i="72"/>
  <c r="P99" i="72"/>
  <c r="M99" i="72"/>
  <c r="J99" i="72"/>
  <c r="G99" i="72"/>
  <c r="D99" i="72"/>
  <c r="AK98" i="72"/>
  <c r="AJ98" i="72"/>
  <c r="AH98" i="72"/>
  <c r="AG98" i="72"/>
  <c r="AE98" i="72"/>
  <c r="AD98" i="72"/>
  <c r="AB98" i="72"/>
  <c r="AA98" i="72"/>
  <c r="Y98" i="72"/>
  <c r="X98" i="72"/>
  <c r="V98" i="72"/>
  <c r="U98" i="72"/>
  <c r="S98" i="72"/>
  <c r="R98" i="72"/>
  <c r="P98" i="72"/>
  <c r="O98" i="72"/>
  <c r="M98" i="72"/>
  <c r="L98" i="72"/>
  <c r="J98" i="72"/>
  <c r="I98" i="72"/>
  <c r="G98" i="72"/>
  <c r="F98" i="72"/>
  <c r="D98" i="72"/>
  <c r="C98" i="72"/>
  <c r="AK97" i="72"/>
  <c r="AJ97" i="72"/>
  <c r="AH97" i="72"/>
  <c r="AG97" i="72"/>
  <c r="AE97" i="72"/>
  <c r="AD97" i="72"/>
  <c r="AB97" i="72"/>
  <c r="AA97" i="72"/>
  <c r="Y97" i="72"/>
  <c r="X97" i="72"/>
  <c r="V97" i="72"/>
  <c r="U97" i="72"/>
  <c r="S97" i="72"/>
  <c r="R97" i="72"/>
  <c r="P97" i="72"/>
  <c r="O97" i="72"/>
  <c r="M97" i="72"/>
  <c r="L97" i="72"/>
  <c r="J97" i="72"/>
  <c r="I97" i="72"/>
  <c r="G97" i="72"/>
  <c r="F97" i="72"/>
  <c r="D97" i="72"/>
  <c r="C97" i="72"/>
  <c r="AK96" i="72"/>
  <c r="AJ96" i="72"/>
  <c r="AH96" i="72"/>
  <c r="AG96" i="72"/>
  <c r="AE96" i="72"/>
  <c r="AD96" i="72"/>
  <c r="AB96" i="72"/>
  <c r="AA96" i="72"/>
  <c r="Y96" i="72"/>
  <c r="X96" i="72"/>
  <c r="V96" i="72"/>
  <c r="U96" i="72"/>
  <c r="S96" i="72"/>
  <c r="R96" i="72"/>
  <c r="P96" i="72"/>
  <c r="O96" i="72"/>
  <c r="M96" i="72"/>
  <c r="L96" i="72"/>
  <c r="J96" i="72"/>
  <c r="I96" i="72"/>
  <c r="G96" i="72"/>
  <c r="F96" i="72"/>
  <c r="D96" i="72"/>
  <c r="C96" i="72"/>
  <c r="AK95" i="72"/>
  <c r="AJ95" i="72"/>
  <c r="AH95" i="72"/>
  <c r="AG95" i="72"/>
  <c r="AE95" i="72"/>
  <c r="AD95" i="72"/>
  <c r="AB95" i="72"/>
  <c r="AA95" i="72"/>
  <c r="Y95" i="72"/>
  <c r="X95" i="72"/>
  <c r="V95" i="72"/>
  <c r="U95" i="72"/>
  <c r="S95" i="72"/>
  <c r="R95" i="72"/>
  <c r="P95" i="72"/>
  <c r="O95" i="72"/>
  <c r="M95" i="72"/>
  <c r="L95" i="72"/>
  <c r="J95" i="72"/>
  <c r="I95" i="72"/>
  <c r="G95" i="72"/>
  <c r="F95" i="72"/>
  <c r="D95" i="72"/>
  <c r="C95" i="72"/>
  <c r="AK94" i="72"/>
  <c r="AJ94" i="72"/>
  <c r="AH94" i="72"/>
  <c r="AG94" i="72"/>
  <c r="AE94" i="72"/>
  <c r="AD94" i="72"/>
  <c r="AB94" i="72"/>
  <c r="AA94" i="72"/>
  <c r="Y94" i="72"/>
  <c r="X94" i="72"/>
  <c r="V94" i="72"/>
  <c r="U94" i="72"/>
  <c r="S94" i="72"/>
  <c r="R94" i="72"/>
  <c r="P94" i="72"/>
  <c r="O94" i="72"/>
  <c r="M94" i="72"/>
  <c r="L94" i="72"/>
  <c r="J94" i="72"/>
  <c r="I94" i="72"/>
  <c r="G94" i="72"/>
  <c r="F94" i="72"/>
  <c r="D94" i="72"/>
  <c r="C94" i="72"/>
  <c r="AK93" i="72"/>
  <c r="AJ93" i="72"/>
  <c r="AH93" i="72"/>
  <c r="AG93" i="72"/>
  <c r="AE93" i="72"/>
  <c r="AD93" i="72"/>
  <c r="AB93" i="72"/>
  <c r="AA93" i="72"/>
  <c r="Y93" i="72"/>
  <c r="X93" i="72"/>
  <c r="V93" i="72"/>
  <c r="U93" i="72"/>
  <c r="S93" i="72"/>
  <c r="R93" i="72"/>
  <c r="P93" i="72"/>
  <c r="O93" i="72"/>
  <c r="M93" i="72"/>
  <c r="L93" i="72"/>
  <c r="J93" i="72"/>
  <c r="I93" i="72"/>
  <c r="G93" i="72"/>
  <c r="F93" i="72"/>
  <c r="D93" i="72"/>
  <c r="C93" i="72"/>
  <c r="AK92" i="72"/>
  <c r="AJ92" i="72"/>
  <c r="AH92" i="72"/>
  <c r="AG92" i="72"/>
  <c r="AE92" i="72"/>
  <c r="AD92" i="72"/>
  <c r="AB92" i="72"/>
  <c r="AA92" i="72"/>
  <c r="Y92" i="72"/>
  <c r="X92" i="72"/>
  <c r="V92" i="72"/>
  <c r="U92" i="72"/>
  <c r="S92" i="72"/>
  <c r="R92" i="72"/>
  <c r="P92" i="72"/>
  <c r="O92" i="72"/>
  <c r="M92" i="72"/>
  <c r="L92" i="72"/>
  <c r="J92" i="72"/>
  <c r="I92" i="72"/>
  <c r="G92" i="72"/>
  <c r="F92" i="72"/>
  <c r="D92" i="72"/>
  <c r="C92" i="72"/>
  <c r="AK91" i="72"/>
  <c r="AJ91" i="72"/>
  <c r="AH91" i="72"/>
  <c r="AG91" i="72"/>
  <c r="AE91" i="72"/>
  <c r="AD91" i="72"/>
  <c r="AB91" i="72"/>
  <c r="AA91" i="72"/>
  <c r="Y91" i="72"/>
  <c r="X91" i="72"/>
  <c r="V91" i="72"/>
  <c r="U91" i="72"/>
  <c r="S91" i="72"/>
  <c r="R91" i="72"/>
  <c r="P91" i="72"/>
  <c r="O91" i="72"/>
  <c r="M91" i="72"/>
  <c r="L91" i="72"/>
  <c r="J91" i="72"/>
  <c r="I91" i="72"/>
  <c r="G91" i="72"/>
  <c r="F91" i="72"/>
  <c r="D91" i="72"/>
  <c r="C91" i="72"/>
  <c r="AK90" i="72"/>
  <c r="AJ90" i="72"/>
  <c r="AH90" i="72"/>
  <c r="AG90" i="72"/>
  <c r="AE90" i="72"/>
  <c r="AD90" i="72"/>
  <c r="AB90" i="72"/>
  <c r="AA90" i="72"/>
  <c r="Y90" i="72"/>
  <c r="X90" i="72"/>
  <c r="V90" i="72"/>
  <c r="U90" i="72"/>
  <c r="S90" i="72"/>
  <c r="R90" i="72"/>
  <c r="P90" i="72"/>
  <c r="O90" i="72"/>
  <c r="M90" i="72"/>
  <c r="L90" i="72"/>
  <c r="J90" i="72"/>
  <c r="I90" i="72"/>
  <c r="G90" i="72"/>
  <c r="F90" i="72"/>
  <c r="D90" i="72"/>
  <c r="C90" i="72"/>
  <c r="AK89" i="72"/>
  <c r="AJ89" i="72"/>
  <c r="AH89" i="72"/>
  <c r="AG89" i="72"/>
  <c r="AE89" i="72"/>
  <c r="AD89" i="72"/>
  <c r="AB89" i="72"/>
  <c r="AA89" i="72"/>
  <c r="Y89" i="72"/>
  <c r="X89" i="72"/>
  <c r="V89" i="72"/>
  <c r="U89" i="72"/>
  <c r="S89" i="72"/>
  <c r="R89" i="72"/>
  <c r="P89" i="72"/>
  <c r="O89" i="72"/>
  <c r="M89" i="72"/>
  <c r="L89" i="72"/>
  <c r="J89" i="72"/>
  <c r="I89" i="72"/>
  <c r="G89" i="72"/>
  <c r="F89" i="72"/>
  <c r="D89" i="72"/>
  <c r="C89" i="72"/>
  <c r="AK80" i="72"/>
  <c r="AJ80" i="72"/>
  <c r="AH80" i="72"/>
  <c r="AG80" i="72"/>
  <c r="AE80" i="72"/>
  <c r="AD80" i="72"/>
  <c r="AB80" i="72"/>
  <c r="AA80" i="72"/>
  <c r="Y80" i="72"/>
  <c r="X80" i="72"/>
  <c r="V80" i="72"/>
  <c r="U80" i="72"/>
  <c r="S80" i="72"/>
  <c r="R80" i="72"/>
  <c r="P80" i="72"/>
  <c r="O80" i="72"/>
  <c r="M80" i="72"/>
  <c r="L80" i="72"/>
  <c r="J80" i="72"/>
  <c r="I80" i="72"/>
  <c r="G80" i="72"/>
  <c r="F80" i="72"/>
  <c r="D80" i="72"/>
  <c r="C80" i="72"/>
  <c r="AJ79" i="72"/>
  <c r="AG79" i="72"/>
  <c r="AK79" i="72" s="1"/>
  <c r="AK81" i="72" s="1"/>
  <c r="CR86" i="4" s="1"/>
  <c r="AD79" i="72"/>
  <c r="AE79" i="72" s="1"/>
  <c r="AE81" i="72" s="1"/>
  <c r="CR56" i="4" s="1"/>
  <c r="AA79" i="72"/>
  <c r="AB79" i="72" s="1"/>
  <c r="AB81" i="72" s="1"/>
  <c r="CR41" i="4" s="1"/>
  <c r="X79" i="72"/>
  <c r="Y79" i="72" s="1"/>
  <c r="Y81" i="72" s="1"/>
  <c r="CR26" i="4" s="1"/>
  <c r="U79" i="72"/>
  <c r="V79" i="72" s="1"/>
  <c r="V81" i="72" s="1"/>
  <c r="CR11" i="4" s="1"/>
  <c r="R79" i="72"/>
  <c r="S79" i="72" s="1"/>
  <c r="S81" i="72" s="1"/>
  <c r="O79" i="72"/>
  <c r="P79" i="72" s="1"/>
  <c r="P81" i="72" s="1"/>
  <c r="L79" i="72"/>
  <c r="M79" i="72" s="1"/>
  <c r="M81" i="72" s="1"/>
  <c r="I79" i="72"/>
  <c r="J79" i="72" s="1"/>
  <c r="F79" i="72"/>
  <c r="G79" i="72" s="1"/>
  <c r="C79" i="72"/>
  <c r="D79" i="72" s="1"/>
  <c r="D81" i="72" s="1"/>
  <c r="AK78" i="72"/>
  <c r="AJ78" i="72"/>
  <c r="AH78" i="72"/>
  <c r="AG78" i="72"/>
  <c r="AE78" i="72"/>
  <c r="AD78" i="72"/>
  <c r="AB78" i="72"/>
  <c r="AA78" i="72"/>
  <c r="Y78" i="72"/>
  <c r="X78" i="72"/>
  <c r="V78" i="72"/>
  <c r="U78" i="72"/>
  <c r="S78" i="72"/>
  <c r="R78" i="72"/>
  <c r="P78" i="72"/>
  <c r="O78" i="72"/>
  <c r="M78" i="72"/>
  <c r="L78" i="72"/>
  <c r="J78" i="72"/>
  <c r="I78" i="72"/>
  <c r="G78" i="72"/>
  <c r="F78" i="72"/>
  <c r="D78" i="72"/>
  <c r="C78" i="72"/>
  <c r="AK73" i="72"/>
  <c r="AH73" i="72"/>
  <c r="AK72" i="72"/>
  <c r="AJ72" i="72"/>
  <c r="AH72" i="72"/>
  <c r="AG72" i="72"/>
  <c r="AK71" i="72"/>
  <c r="AJ71" i="72"/>
  <c r="AH71" i="72"/>
  <c r="AG71" i="72"/>
  <c r="AK70" i="72"/>
  <c r="AJ70" i="72"/>
  <c r="AH70" i="72"/>
  <c r="AG70" i="72"/>
  <c r="AK69" i="72"/>
  <c r="AJ69" i="72"/>
  <c r="AH69" i="72"/>
  <c r="AG69" i="72"/>
  <c r="AK68" i="72"/>
  <c r="AJ68" i="72"/>
  <c r="AH68" i="72"/>
  <c r="AG68" i="72"/>
  <c r="AK67" i="72"/>
  <c r="AJ67" i="72"/>
  <c r="AH67" i="72"/>
  <c r="AG67" i="72"/>
  <c r="AK66" i="72"/>
  <c r="AJ66" i="72"/>
  <c r="AH66" i="72"/>
  <c r="AG66" i="72"/>
  <c r="AE66" i="72"/>
  <c r="AD66" i="72"/>
  <c r="AB66" i="72"/>
  <c r="AA66" i="72"/>
  <c r="Y66" i="72"/>
  <c r="X66" i="72"/>
  <c r="V66" i="72"/>
  <c r="U66" i="72"/>
  <c r="S66" i="72"/>
  <c r="R66" i="72"/>
  <c r="P66" i="72"/>
  <c r="O66" i="72"/>
  <c r="M66" i="72"/>
  <c r="L66" i="72"/>
  <c r="J66" i="72"/>
  <c r="I66" i="72"/>
  <c r="G66" i="72"/>
  <c r="F66" i="72"/>
  <c r="D66" i="72"/>
  <c r="C66" i="72"/>
  <c r="AK65" i="72"/>
  <c r="AJ65" i="72"/>
  <c r="AH65" i="72"/>
  <c r="AG65" i="72"/>
  <c r="AK64" i="72"/>
  <c r="AJ64" i="72"/>
  <c r="AH64" i="72"/>
  <c r="AG64" i="72"/>
  <c r="AK63" i="72"/>
  <c r="AJ63" i="72"/>
  <c r="AH63" i="72"/>
  <c r="AG63" i="72"/>
  <c r="AK62" i="72"/>
  <c r="AJ62" i="72"/>
  <c r="AH62" i="72"/>
  <c r="AG62" i="72"/>
  <c r="AE62" i="72"/>
  <c r="AD62" i="72"/>
  <c r="AB62" i="72"/>
  <c r="AA62" i="72"/>
  <c r="Y62" i="72"/>
  <c r="X62" i="72"/>
  <c r="V62" i="72"/>
  <c r="U62" i="72"/>
  <c r="S62" i="72"/>
  <c r="R62" i="72"/>
  <c r="P62" i="72"/>
  <c r="O62" i="72"/>
  <c r="M62" i="72"/>
  <c r="L62" i="72"/>
  <c r="J62" i="72"/>
  <c r="I62" i="72"/>
  <c r="G62" i="72"/>
  <c r="F62" i="72"/>
  <c r="D62" i="72"/>
  <c r="C62" i="72"/>
  <c r="AK61" i="72"/>
  <c r="AJ61" i="72"/>
  <c r="AH61" i="72"/>
  <c r="AG61" i="72"/>
  <c r="AK60" i="72"/>
  <c r="AJ60" i="72"/>
  <c r="AH60" i="72"/>
  <c r="AG60" i="72"/>
  <c r="AE60" i="72"/>
  <c r="AD60" i="72"/>
  <c r="AB60" i="72"/>
  <c r="AA60" i="72"/>
  <c r="Y60" i="72"/>
  <c r="X60" i="72"/>
  <c r="V60" i="72"/>
  <c r="U60" i="72"/>
  <c r="S60" i="72"/>
  <c r="R60" i="72"/>
  <c r="P60" i="72"/>
  <c r="O60" i="72"/>
  <c r="M60" i="72"/>
  <c r="L60" i="72"/>
  <c r="J60" i="72"/>
  <c r="I60" i="72"/>
  <c r="G60" i="72"/>
  <c r="F60" i="72"/>
  <c r="D60" i="72"/>
  <c r="C60" i="72"/>
  <c r="AK59" i="72"/>
  <c r="AJ59" i="72"/>
  <c r="AH59" i="72"/>
  <c r="AG59" i="72"/>
  <c r="AE59" i="72"/>
  <c r="AD59" i="72"/>
  <c r="AB59" i="72"/>
  <c r="AA59" i="72"/>
  <c r="Y59" i="72"/>
  <c r="X59" i="72"/>
  <c r="V59" i="72"/>
  <c r="U59" i="72"/>
  <c r="S59" i="72"/>
  <c r="R59" i="72"/>
  <c r="P59" i="72"/>
  <c r="O59" i="72"/>
  <c r="M59" i="72"/>
  <c r="L59" i="72"/>
  <c r="J59" i="72"/>
  <c r="I59" i="72"/>
  <c r="G59" i="72"/>
  <c r="F59" i="72"/>
  <c r="D59" i="72"/>
  <c r="C59" i="72"/>
  <c r="AK58" i="72"/>
  <c r="AJ58" i="72"/>
  <c r="AH58" i="72"/>
  <c r="AG58" i="72"/>
  <c r="AE58" i="72"/>
  <c r="AD58" i="72"/>
  <c r="AB58" i="72"/>
  <c r="AA58" i="72"/>
  <c r="Y58" i="72"/>
  <c r="X58" i="72"/>
  <c r="V58" i="72"/>
  <c r="U58" i="72"/>
  <c r="S58" i="72"/>
  <c r="R58" i="72"/>
  <c r="P58" i="72"/>
  <c r="O58" i="72"/>
  <c r="M58" i="72"/>
  <c r="L58" i="72"/>
  <c r="J58" i="72"/>
  <c r="I58" i="72"/>
  <c r="G58" i="72"/>
  <c r="F58" i="72"/>
  <c r="D58" i="72"/>
  <c r="C58" i="72"/>
  <c r="AK57" i="72"/>
  <c r="AJ57" i="72"/>
  <c r="AH57" i="72"/>
  <c r="AG57" i="72"/>
  <c r="AK56" i="72"/>
  <c r="AJ56" i="72"/>
  <c r="AH56" i="72"/>
  <c r="AG56" i="72"/>
  <c r="AK55" i="72"/>
  <c r="AJ55" i="72"/>
  <c r="AH55" i="72"/>
  <c r="AG55" i="72"/>
  <c r="AK54" i="72"/>
  <c r="AJ54" i="72"/>
  <c r="AH54" i="72"/>
  <c r="AG54" i="72"/>
  <c r="AK53" i="72"/>
  <c r="AJ53" i="72"/>
  <c r="AH53" i="72"/>
  <c r="AG53" i="72"/>
  <c r="AK52" i="72"/>
  <c r="AJ52" i="72"/>
  <c r="AH52" i="72"/>
  <c r="AG52" i="72"/>
  <c r="AK51" i="72"/>
  <c r="AJ51" i="72"/>
  <c r="AH51" i="72"/>
  <c r="AG51" i="72"/>
  <c r="AK50" i="72"/>
  <c r="AJ50" i="72"/>
  <c r="AH50" i="72"/>
  <c r="AG50" i="72"/>
  <c r="AK49" i="72"/>
  <c r="AJ49" i="72"/>
  <c r="AH49" i="72"/>
  <c r="AG49" i="72"/>
  <c r="AK48" i="72"/>
  <c r="AJ48" i="72"/>
  <c r="AH48" i="72"/>
  <c r="AG48" i="72"/>
  <c r="AK47" i="72"/>
  <c r="AJ47" i="72"/>
  <c r="AH47" i="72"/>
  <c r="AG47" i="72"/>
  <c r="AE47" i="72"/>
  <c r="AD47" i="72"/>
  <c r="AB47" i="72"/>
  <c r="AA47" i="72"/>
  <c r="Y47" i="72"/>
  <c r="X47" i="72"/>
  <c r="V47" i="72"/>
  <c r="U47" i="72"/>
  <c r="S47" i="72"/>
  <c r="R47" i="72"/>
  <c r="P47" i="72"/>
  <c r="O47" i="72"/>
  <c r="M47" i="72"/>
  <c r="L47" i="72"/>
  <c r="J47" i="72"/>
  <c r="I47" i="72"/>
  <c r="G47" i="72"/>
  <c r="F47" i="72"/>
  <c r="D47" i="72"/>
  <c r="C47" i="72"/>
  <c r="AK46" i="72"/>
  <c r="AJ46" i="72"/>
  <c r="AH46" i="72"/>
  <c r="AG46" i="72"/>
  <c r="AE46" i="72"/>
  <c r="AD46" i="72"/>
  <c r="AB46" i="72"/>
  <c r="AA46" i="72"/>
  <c r="Y46" i="72"/>
  <c r="X46" i="72"/>
  <c r="V46" i="72"/>
  <c r="U46" i="72"/>
  <c r="S46" i="72"/>
  <c r="R46" i="72"/>
  <c r="P46" i="72"/>
  <c r="O46" i="72"/>
  <c r="M46" i="72"/>
  <c r="L46" i="72"/>
  <c r="J46" i="72"/>
  <c r="I46" i="72"/>
  <c r="G46" i="72"/>
  <c r="F46" i="72"/>
  <c r="D46" i="72"/>
  <c r="C46" i="72"/>
  <c r="AK45" i="72"/>
  <c r="AJ45" i="72"/>
  <c r="AH45" i="72"/>
  <c r="AG45" i="72"/>
  <c r="AK44" i="72"/>
  <c r="AJ44" i="72"/>
  <c r="AH44" i="72"/>
  <c r="AG44" i="72"/>
  <c r="AE44" i="72"/>
  <c r="AD44" i="72"/>
  <c r="AB44" i="72"/>
  <c r="AA44" i="72"/>
  <c r="Y44" i="72"/>
  <c r="X44" i="72"/>
  <c r="V44" i="72"/>
  <c r="U44" i="72"/>
  <c r="S44" i="72"/>
  <c r="R44" i="72"/>
  <c r="P44" i="72"/>
  <c r="O44" i="72"/>
  <c r="M44" i="72"/>
  <c r="L44" i="72"/>
  <c r="J44" i="72"/>
  <c r="I44" i="72"/>
  <c r="G44" i="72"/>
  <c r="F44" i="72"/>
  <c r="D44" i="72"/>
  <c r="C44" i="72"/>
  <c r="AK43" i="72"/>
  <c r="AJ43" i="72"/>
  <c r="AH43" i="72"/>
  <c r="AG43" i="72"/>
  <c r="AE43" i="72"/>
  <c r="AD43" i="72"/>
  <c r="AB43" i="72"/>
  <c r="AA43" i="72"/>
  <c r="Y43" i="72"/>
  <c r="X43" i="72"/>
  <c r="V43" i="72"/>
  <c r="U43" i="72"/>
  <c r="S43" i="72"/>
  <c r="R43" i="72"/>
  <c r="P43" i="72"/>
  <c r="O43" i="72"/>
  <c r="M43" i="72"/>
  <c r="L43" i="72"/>
  <c r="J43" i="72"/>
  <c r="I43" i="72"/>
  <c r="G43" i="72"/>
  <c r="F43" i="72"/>
  <c r="D43" i="72"/>
  <c r="C43" i="72"/>
  <c r="AK42" i="72"/>
  <c r="AJ42" i="72"/>
  <c r="AH42" i="72"/>
  <c r="AG42" i="72"/>
  <c r="AK41" i="72"/>
  <c r="AJ41" i="72"/>
  <c r="AH41" i="72"/>
  <c r="AG41" i="72"/>
  <c r="AE41" i="72"/>
  <c r="AD41" i="72"/>
  <c r="AB41" i="72"/>
  <c r="AA41" i="72"/>
  <c r="Y41" i="72"/>
  <c r="X41" i="72"/>
  <c r="V41" i="72"/>
  <c r="U41" i="72"/>
  <c r="S41" i="72"/>
  <c r="R41" i="72"/>
  <c r="P41" i="72"/>
  <c r="O41" i="72"/>
  <c r="M41" i="72"/>
  <c r="L41" i="72"/>
  <c r="J41" i="72"/>
  <c r="I41" i="72"/>
  <c r="G41" i="72"/>
  <c r="F41" i="72"/>
  <c r="D41" i="72"/>
  <c r="C41" i="72"/>
  <c r="AK40" i="72"/>
  <c r="AJ40" i="72"/>
  <c r="AH40" i="72"/>
  <c r="AG40" i="72"/>
  <c r="AE40" i="72"/>
  <c r="AD40" i="72"/>
  <c r="AB40" i="72"/>
  <c r="AA40" i="72"/>
  <c r="Y40" i="72"/>
  <c r="X40" i="72"/>
  <c r="V40" i="72"/>
  <c r="U40" i="72"/>
  <c r="S40" i="72"/>
  <c r="R40" i="72"/>
  <c r="P40" i="72"/>
  <c r="O40" i="72"/>
  <c r="M40" i="72"/>
  <c r="L40" i="72"/>
  <c r="J40" i="72"/>
  <c r="I40" i="72"/>
  <c r="G40" i="72"/>
  <c r="F40" i="72"/>
  <c r="D40" i="72"/>
  <c r="C40" i="72"/>
  <c r="AK39" i="72"/>
  <c r="AJ39" i="72"/>
  <c r="AH39" i="72"/>
  <c r="AG39" i="72"/>
  <c r="M39" i="72"/>
  <c r="AK38" i="72"/>
  <c r="AJ38" i="72"/>
  <c r="AH38" i="72"/>
  <c r="AG38" i="72"/>
  <c r="M38" i="72"/>
  <c r="AK37" i="72"/>
  <c r="AJ37" i="72"/>
  <c r="AH37" i="72"/>
  <c r="AG37" i="72"/>
  <c r="AE37" i="72"/>
  <c r="AD37" i="72"/>
  <c r="AB37" i="72"/>
  <c r="AA37" i="72"/>
  <c r="Y37" i="72"/>
  <c r="X37" i="72"/>
  <c r="V37" i="72"/>
  <c r="U37" i="72"/>
  <c r="S37" i="72"/>
  <c r="R37" i="72"/>
  <c r="P37" i="72"/>
  <c r="O37" i="72"/>
  <c r="M37" i="72"/>
  <c r="L37" i="72"/>
  <c r="J37" i="72"/>
  <c r="I37" i="72"/>
  <c r="G37" i="72"/>
  <c r="F37" i="72"/>
  <c r="D37" i="72"/>
  <c r="C37" i="72"/>
  <c r="AK36" i="72"/>
  <c r="AJ36" i="72"/>
  <c r="AH36" i="72"/>
  <c r="AG36" i="72"/>
  <c r="AE36" i="72"/>
  <c r="AD36" i="72"/>
  <c r="AB36" i="72"/>
  <c r="AA36" i="72"/>
  <c r="Y36" i="72"/>
  <c r="X36" i="72"/>
  <c r="V36" i="72"/>
  <c r="U36" i="72"/>
  <c r="S36" i="72"/>
  <c r="R36" i="72"/>
  <c r="P36" i="72"/>
  <c r="O36" i="72"/>
  <c r="M36" i="72"/>
  <c r="L36" i="72"/>
  <c r="J36" i="72"/>
  <c r="I36" i="72"/>
  <c r="G36" i="72"/>
  <c r="F36" i="72"/>
  <c r="D36" i="72"/>
  <c r="C36" i="72"/>
  <c r="AK35" i="72"/>
  <c r="AJ35" i="72"/>
  <c r="AH35" i="72"/>
  <c r="AG35" i="72"/>
  <c r="AE35" i="72"/>
  <c r="AD35" i="72"/>
  <c r="AB35" i="72"/>
  <c r="AA35" i="72"/>
  <c r="Y35" i="72"/>
  <c r="X35" i="72"/>
  <c r="V35" i="72"/>
  <c r="U35" i="72"/>
  <c r="S35" i="72"/>
  <c r="R35" i="72"/>
  <c r="P35" i="72"/>
  <c r="O35" i="72"/>
  <c r="M35" i="72"/>
  <c r="L35" i="72"/>
  <c r="J35" i="72"/>
  <c r="I35" i="72"/>
  <c r="G35" i="72"/>
  <c r="F35" i="72"/>
  <c r="D35" i="72"/>
  <c r="C35" i="72"/>
  <c r="AL27" i="72"/>
  <c r="AK27" i="72"/>
  <c r="AI27" i="72"/>
  <c r="AH27" i="72"/>
  <c r="AF27" i="72"/>
  <c r="AE27" i="72"/>
  <c r="AC27" i="72"/>
  <c r="AB27" i="72"/>
  <c r="Z27" i="72"/>
  <c r="Y27" i="72"/>
  <c r="W27" i="72"/>
  <c r="V27" i="72"/>
  <c r="T27" i="72"/>
  <c r="S27" i="72"/>
  <c r="Q27" i="72"/>
  <c r="P27" i="72"/>
  <c r="N27" i="72"/>
  <c r="M27" i="72"/>
  <c r="K27" i="72"/>
  <c r="J27" i="72"/>
  <c r="H27" i="72"/>
  <c r="G27" i="72"/>
  <c r="E27" i="72"/>
  <c r="D27" i="72"/>
  <c r="AL26" i="72"/>
  <c r="AK26" i="72"/>
  <c r="AI26" i="72"/>
  <c r="AH26" i="72"/>
  <c r="AF26" i="72"/>
  <c r="AE26" i="72"/>
  <c r="AC26" i="72"/>
  <c r="AB26" i="72"/>
  <c r="Z26" i="72"/>
  <c r="Y26" i="72"/>
  <c r="W26" i="72"/>
  <c r="V26" i="72"/>
  <c r="T26" i="72"/>
  <c r="S26" i="72"/>
  <c r="Q26" i="72"/>
  <c r="P26" i="72"/>
  <c r="N26" i="72"/>
  <c r="M26" i="72"/>
  <c r="K26" i="72"/>
  <c r="J26" i="72"/>
  <c r="H26" i="72"/>
  <c r="G26" i="72"/>
  <c r="E26" i="72"/>
  <c r="D26" i="72"/>
  <c r="AL25" i="72"/>
  <c r="AL28" i="72" s="1"/>
  <c r="CR84" i="4" s="1"/>
  <c r="CS84" i="4" s="1"/>
  <c r="CS85" i="4" s="1"/>
  <c r="AK25" i="72"/>
  <c r="AI25" i="72"/>
  <c r="AI28" i="72" s="1"/>
  <c r="CR69" i="4" s="1"/>
  <c r="CS69" i="4" s="1"/>
  <c r="CS70" i="4" s="1"/>
  <c r="AH25" i="72"/>
  <c r="AF25" i="72"/>
  <c r="AF28" i="72" s="1"/>
  <c r="CR54" i="4" s="1"/>
  <c r="CS54" i="4" s="1"/>
  <c r="AE25" i="72"/>
  <c r="AC25" i="72"/>
  <c r="AC28" i="72" s="1"/>
  <c r="CR39" i="4" s="1"/>
  <c r="CS39" i="4" s="1"/>
  <c r="AB25" i="72"/>
  <c r="Z25" i="72"/>
  <c r="Z28" i="72" s="1"/>
  <c r="CR24" i="4" s="1"/>
  <c r="Y25" i="72"/>
  <c r="W25" i="72"/>
  <c r="W28" i="72" s="1"/>
  <c r="CR9" i="4" s="1"/>
  <c r="CS9" i="4" s="1"/>
  <c r="V25" i="72"/>
  <c r="T25" i="72"/>
  <c r="T28" i="72" s="1"/>
  <c r="S25" i="72"/>
  <c r="Q25" i="72"/>
  <c r="Q28" i="72" s="1"/>
  <c r="P25" i="72"/>
  <c r="N25" i="72"/>
  <c r="N28" i="72" s="1"/>
  <c r="M25" i="72"/>
  <c r="K25" i="72"/>
  <c r="K28" i="72" s="1"/>
  <c r="J25" i="72"/>
  <c r="H25" i="72"/>
  <c r="H28" i="72" s="1"/>
  <c r="G25" i="72"/>
  <c r="E25" i="72"/>
  <c r="E28" i="72" s="1"/>
  <c r="D25" i="72"/>
  <c r="O17" i="72"/>
  <c r="N17" i="72"/>
  <c r="M17" i="72"/>
  <c r="L17" i="72"/>
  <c r="K17" i="72"/>
  <c r="I17" i="72"/>
  <c r="H17" i="72"/>
  <c r="G17" i="72"/>
  <c r="F17" i="72"/>
  <c r="E17" i="72"/>
  <c r="D17" i="72"/>
  <c r="C17" i="72"/>
  <c r="O16" i="72"/>
  <c r="O15" i="72"/>
  <c r="O14" i="72"/>
  <c r="O13" i="72"/>
  <c r="O12" i="72"/>
  <c r="O11" i="72"/>
  <c r="O10" i="72"/>
  <c r="O9" i="72"/>
  <c r="O8" i="72"/>
  <c r="O7" i="72"/>
  <c r="O6" i="72"/>
  <c r="AK99" i="71"/>
  <c r="AH99" i="71"/>
  <c r="AE99" i="71"/>
  <c r="AB99" i="71"/>
  <c r="Y99" i="71"/>
  <c r="V99" i="71"/>
  <c r="S99" i="71"/>
  <c r="P99" i="71"/>
  <c r="D99" i="71"/>
  <c r="AK98" i="71"/>
  <c r="AJ98" i="71"/>
  <c r="AH98" i="71"/>
  <c r="AG98" i="71"/>
  <c r="AE98" i="71"/>
  <c r="AD98" i="71"/>
  <c r="AB98" i="71"/>
  <c r="AA98" i="71"/>
  <c r="Y98" i="71"/>
  <c r="X98" i="71"/>
  <c r="V98" i="71"/>
  <c r="U98" i="71"/>
  <c r="S98" i="71"/>
  <c r="R98" i="71"/>
  <c r="P98" i="71"/>
  <c r="O98" i="71"/>
  <c r="M98" i="71"/>
  <c r="L98" i="71"/>
  <c r="J98" i="71"/>
  <c r="I98" i="71"/>
  <c r="F98" i="71"/>
  <c r="D98" i="71"/>
  <c r="C98" i="71"/>
  <c r="AK97" i="71"/>
  <c r="AJ97" i="71"/>
  <c r="AH97" i="71"/>
  <c r="AG97" i="71"/>
  <c r="AE97" i="71"/>
  <c r="AD97" i="71"/>
  <c r="AB97" i="71"/>
  <c r="AA97" i="71"/>
  <c r="Y97" i="71"/>
  <c r="X97" i="71"/>
  <c r="V97" i="71"/>
  <c r="U97" i="71"/>
  <c r="S97" i="71"/>
  <c r="R97" i="71"/>
  <c r="P97" i="71"/>
  <c r="O97" i="71"/>
  <c r="M97" i="71"/>
  <c r="L97" i="71"/>
  <c r="J97" i="71"/>
  <c r="I97" i="71"/>
  <c r="G97" i="71"/>
  <c r="F97" i="71"/>
  <c r="D97" i="71"/>
  <c r="C97" i="71"/>
  <c r="AK96" i="71"/>
  <c r="AJ96" i="71"/>
  <c r="AH96" i="71"/>
  <c r="AG96" i="71"/>
  <c r="AE96" i="71"/>
  <c r="AD96" i="71"/>
  <c r="AB96" i="71"/>
  <c r="AA96" i="71"/>
  <c r="Y96" i="71"/>
  <c r="X96" i="71"/>
  <c r="V96" i="71"/>
  <c r="U96" i="71"/>
  <c r="S96" i="71"/>
  <c r="R96" i="71"/>
  <c r="P96" i="71"/>
  <c r="O96" i="71"/>
  <c r="M96" i="71"/>
  <c r="L96" i="71"/>
  <c r="J96" i="71"/>
  <c r="I96" i="71"/>
  <c r="G96" i="71"/>
  <c r="F96" i="71"/>
  <c r="D96" i="71"/>
  <c r="C96" i="71"/>
  <c r="AK95" i="71"/>
  <c r="AJ95" i="71"/>
  <c r="AH95" i="71"/>
  <c r="AG95" i="71"/>
  <c r="AE95" i="71"/>
  <c r="AD95" i="71"/>
  <c r="AB95" i="71"/>
  <c r="AA95" i="71"/>
  <c r="Y95" i="71"/>
  <c r="X95" i="71"/>
  <c r="V95" i="71"/>
  <c r="U95" i="71"/>
  <c r="S95" i="71"/>
  <c r="R95" i="71"/>
  <c r="P95" i="71"/>
  <c r="O95" i="71"/>
  <c r="M95" i="71"/>
  <c r="L95" i="71"/>
  <c r="J95" i="71"/>
  <c r="I95" i="71"/>
  <c r="G95" i="71"/>
  <c r="F95" i="71"/>
  <c r="D95" i="71"/>
  <c r="C95" i="71"/>
  <c r="AK94" i="71"/>
  <c r="AJ94" i="71"/>
  <c r="AH94" i="71"/>
  <c r="AG94" i="71"/>
  <c r="AE94" i="71"/>
  <c r="AD94" i="71"/>
  <c r="AB94" i="71"/>
  <c r="AA94" i="71"/>
  <c r="Y94" i="71"/>
  <c r="X94" i="71"/>
  <c r="V94" i="71"/>
  <c r="U94" i="71"/>
  <c r="S94" i="71"/>
  <c r="R94" i="71"/>
  <c r="P94" i="71"/>
  <c r="O94" i="71"/>
  <c r="M94" i="71"/>
  <c r="L94" i="71"/>
  <c r="J94" i="71"/>
  <c r="I94" i="71"/>
  <c r="G94" i="71"/>
  <c r="F94" i="71"/>
  <c r="D94" i="71"/>
  <c r="C94" i="71"/>
  <c r="AK93" i="71"/>
  <c r="AJ93" i="71"/>
  <c r="AH93" i="71"/>
  <c r="AG93" i="71"/>
  <c r="AE93" i="71"/>
  <c r="AD93" i="71"/>
  <c r="AB93" i="71"/>
  <c r="AA93" i="71"/>
  <c r="Y93" i="71"/>
  <c r="X93" i="71"/>
  <c r="V93" i="71"/>
  <c r="U93" i="71"/>
  <c r="S93" i="71"/>
  <c r="R93" i="71"/>
  <c r="P93" i="71"/>
  <c r="O93" i="71"/>
  <c r="M93" i="71"/>
  <c r="L93" i="71"/>
  <c r="J93" i="71"/>
  <c r="I93" i="71"/>
  <c r="G93" i="71"/>
  <c r="F93" i="71"/>
  <c r="D93" i="71"/>
  <c r="C93" i="71"/>
  <c r="AK92" i="71"/>
  <c r="AJ92" i="71"/>
  <c r="AH92" i="71"/>
  <c r="AG92" i="71"/>
  <c r="AE92" i="71"/>
  <c r="AD92" i="71"/>
  <c r="AB92" i="71"/>
  <c r="AA92" i="71"/>
  <c r="Y92" i="71"/>
  <c r="X92" i="71"/>
  <c r="V92" i="71"/>
  <c r="U92" i="71"/>
  <c r="S92" i="71"/>
  <c r="R92" i="71"/>
  <c r="P92" i="71"/>
  <c r="O92" i="71"/>
  <c r="M92" i="71"/>
  <c r="L92" i="71"/>
  <c r="J92" i="71"/>
  <c r="I92" i="71"/>
  <c r="G92" i="71"/>
  <c r="F92" i="71"/>
  <c r="D92" i="71"/>
  <c r="C92" i="71"/>
  <c r="AK91" i="71"/>
  <c r="AJ91" i="71"/>
  <c r="AH91" i="71"/>
  <c r="AG91" i="71"/>
  <c r="AE91" i="71"/>
  <c r="AD91" i="71"/>
  <c r="AB91" i="71"/>
  <c r="AA91" i="71"/>
  <c r="Y91" i="71"/>
  <c r="X91" i="71"/>
  <c r="V91" i="71"/>
  <c r="U91" i="71"/>
  <c r="S91" i="71"/>
  <c r="R91" i="71"/>
  <c r="P91" i="71"/>
  <c r="O91" i="71"/>
  <c r="M91" i="71"/>
  <c r="L91" i="71"/>
  <c r="J91" i="71"/>
  <c r="I91" i="71"/>
  <c r="G91" i="71"/>
  <c r="F91" i="71"/>
  <c r="D91" i="71"/>
  <c r="C91" i="71"/>
  <c r="AK90" i="71"/>
  <c r="AJ90" i="71"/>
  <c r="AH90" i="71"/>
  <c r="AG90" i="71"/>
  <c r="AE90" i="71"/>
  <c r="AD90" i="71"/>
  <c r="AB90" i="71"/>
  <c r="AA90" i="71"/>
  <c r="Y90" i="71"/>
  <c r="X90" i="71"/>
  <c r="V90" i="71"/>
  <c r="U90" i="71"/>
  <c r="S90" i="71"/>
  <c r="R90" i="71"/>
  <c r="P90" i="71"/>
  <c r="O90" i="71"/>
  <c r="M90" i="71"/>
  <c r="L90" i="71"/>
  <c r="J90" i="71"/>
  <c r="I90" i="71"/>
  <c r="G90" i="71"/>
  <c r="F90" i="71"/>
  <c r="D90" i="71"/>
  <c r="C90" i="71"/>
  <c r="AK89" i="71"/>
  <c r="AJ89" i="71"/>
  <c r="AH89" i="71"/>
  <c r="AG89" i="71"/>
  <c r="AE89" i="71"/>
  <c r="AD89" i="71"/>
  <c r="AB89" i="71"/>
  <c r="AA89" i="71"/>
  <c r="Y89" i="71"/>
  <c r="X89" i="71"/>
  <c r="V89" i="71"/>
  <c r="U89" i="71"/>
  <c r="S89" i="71"/>
  <c r="R89" i="71"/>
  <c r="P89" i="71"/>
  <c r="O89" i="71"/>
  <c r="M89" i="71"/>
  <c r="M99" i="71" s="1"/>
  <c r="L89" i="71"/>
  <c r="J89" i="71"/>
  <c r="I89" i="71"/>
  <c r="G89" i="71"/>
  <c r="F89" i="71"/>
  <c r="D89" i="71"/>
  <c r="C89" i="71"/>
  <c r="AK80" i="71"/>
  <c r="AJ80" i="71"/>
  <c r="AH80" i="71"/>
  <c r="AG80" i="71"/>
  <c r="AE80" i="71"/>
  <c r="AD80" i="71"/>
  <c r="AB80" i="71"/>
  <c r="AA80" i="71"/>
  <c r="Y80" i="71"/>
  <c r="X80" i="71"/>
  <c r="V80" i="71"/>
  <c r="U80" i="71"/>
  <c r="S80" i="71"/>
  <c r="R80" i="71"/>
  <c r="P80" i="71"/>
  <c r="O80" i="71"/>
  <c r="M80" i="71"/>
  <c r="L80" i="71"/>
  <c r="J80" i="71"/>
  <c r="I80" i="71"/>
  <c r="G80" i="71"/>
  <c r="F80" i="71"/>
  <c r="D80" i="71"/>
  <c r="C80" i="71"/>
  <c r="AJ79" i="71"/>
  <c r="AG79" i="71"/>
  <c r="AK79" i="71" s="1"/>
  <c r="AK81" i="71" s="1"/>
  <c r="CN86" i="4" s="1"/>
  <c r="AE79" i="71"/>
  <c r="AE81" i="71" s="1"/>
  <c r="CN56" i="4" s="1"/>
  <c r="AD79" i="71"/>
  <c r="AB79" i="71"/>
  <c r="AB81" i="71" s="1"/>
  <c r="CN41" i="4" s="1"/>
  <c r="AA79" i="71"/>
  <c r="Y79" i="71"/>
  <c r="Y81" i="71" s="1"/>
  <c r="CN26" i="4" s="1"/>
  <c r="X79" i="71"/>
  <c r="V79" i="71"/>
  <c r="V81" i="71" s="1"/>
  <c r="CN11" i="4" s="1"/>
  <c r="U79" i="71"/>
  <c r="S79" i="71"/>
  <c r="S81" i="71" s="1"/>
  <c r="R79" i="71"/>
  <c r="P79" i="71"/>
  <c r="P81" i="71" s="1"/>
  <c r="O79" i="71"/>
  <c r="M79" i="71"/>
  <c r="M81" i="71" s="1"/>
  <c r="L79" i="71"/>
  <c r="J79" i="71"/>
  <c r="I79" i="71"/>
  <c r="G79" i="71"/>
  <c r="J81" i="71" s="1"/>
  <c r="F79" i="71"/>
  <c r="D79" i="71"/>
  <c r="D81" i="71" s="1"/>
  <c r="C79" i="71"/>
  <c r="AK78" i="71"/>
  <c r="AJ78" i="71"/>
  <c r="AH78" i="71"/>
  <c r="AG78" i="71"/>
  <c r="AE78" i="71"/>
  <c r="AD78" i="71"/>
  <c r="AB78" i="71"/>
  <c r="AA78" i="71"/>
  <c r="Y78" i="71"/>
  <c r="X78" i="71"/>
  <c r="V78" i="71"/>
  <c r="U78" i="71"/>
  <c r="S78" i="71"/>
  <c r="R78" i="71"/>
  <c r="P78" i="71"/>
  <c r="O78" i="71"/>
  <c r="M78" i="71"/>
  <c r="L78" i="71"/>
  <c r="J78" i="71"/>
  <c r="I78" i="71"/>
  <c r="G78" i="71"/>
  <c r="F78" i="71"/>
  <c r="D78" i="71"/>
  <c r="C78" i="71"/>
  <c r="AK73" i="71"/>
  <c r="AH73" i="71"/>
  <c r="AK72" i="71"/>
  <c r="AJ72" i="71"/>
  <c r="AH72" i="71"/>
  <c r="AG72" i="71"/>
  <c r="AK71" i="71"/>
  <c r="AJ71" i="71"/>
  <c r="AH71" i="71"/>
  <c r="AG71" i="71"/>
  <c r="AK70" i="71"/>
  <c r="AJ70" i="71"/>
  <c r="AH70" i="71"/>
  <c r="AG70" i="71"/>
  <c r="AK69" i="71"/>
  <c r="AJ69" i="71"/>
  <c r="AH69" i="71"/>
  <c r="AG69" i="71"/>
  <c r="AK68" i="71"/>
  <c r="AJ68" i="71"/>
  <c r="AH68" i="71"/>
  <c r="AG68" i="71"/>
  <c r="AK67" i="71"/>
  <c r="AJ67" i="71"/>
  <c r="AH67" i="71"/>
  <c r="AG67" i="71"/>
  <c r="AK66" i="71"/>
  <c r="AJ66" i="71"/>
  <c r="AH66" i="71"/>
  <c r="AG66" i="71"/>
  <c r="AE66" i="71"/>
  <c r="AD66" i="71"/>
  <c r="AB66" i="71"/>
  <c r="AA66" i="71"/>
  <c r="Y66" i="71"/>
  <c r="X66" i="71"/>
  <c r="V66" i="71"/>
  <c r="U66" i="71"/>
  <c r="S66" i="71"/>
  <c r="R66" i="71"/>
  <c r="P66" i="71"/>
  <c r="O66" i="71"/>
  <c r="M66" i="71"/>
  <c r="L66" i="71"/>
  <c r="J66" i="71"/>
  <c r="I66" i="71"/>
  <c r="G66" i="71"/>
  <c r="F66" i="71"/>
  <c r="D66" i="71"/>
  <c r="C66" i="71"/>
  <c r="AK65" i="71"/>
  <c r="AJ65" i="71"/>
  <c r="AH65" i="71"/>
  <c r="AG65" i="71"/>
  <c r="AK64" i="71"/>
  <c r="AJ64" i="71"/>
  <c r="AH64" i="71"/>
  <c r="AG64" i="71"/>
  <c r="AK63" i="71"/>
  <c r="AJ63" i="71"/>
  <c r="AH63" i="71"/>
  <c r="AG63" i="71"/>
  <c r="AK62" i="71"/>
  <c r="AJ62" i="71"/>
  <c r="AH62" i="71"/>
  <c r="AG62" i="71"/>
  <c r="AE62" i="71"/>
  <c r="AD62" i="71"/>
  <c r="AB62" i="71"/>
  <c r="AA62" i="71"/>
  <c r="Y62" i="71"/>
  <c r="X62" i="71"/>
  <c r="V62" i="71"/>
  <c r="U62" i="71"/>
  <c r="S62" i="71"/>
  <c r="R62" i="71"/>
  <c r="P62" i="71"/>
  <c r="O62" i="71"/>
  <c r="M62" i="71"/>
  <c r="L62" i="71"/>
  <c r="J62" i="71"/>
  <c r="I62" i="71"/>
  <c r="G62" i="71"/>
  <c r="F62" i="71"/>
  <c r="D62" i="71"/>
  <c r="C62" i="71"/>
  <c r="AK61" i="71"/>
  <c r="AJ61" i="71"/>
  <c r="AH61" i="71"/>
  <c r="AG61" i="71"/>
  <c r="AK60" i="71"/>
  <c r="AJ60" i="71"/>
  <c r="AH60" i="71"/>
  <c r="AG60" i="71"/>
  <c r="AE60" i="71"/>
  <c r="AD60" i="71"/>
  <c r="AB60" i="71"/>
  <c r="AA60" i="71"/>
  <c r="Y60" i="71"/>
  <c r="X60" i="71"/>
  <c r="V60" i="71"/>
  <c r="U60" i="71"/>
  <c r="S60" i="71"/>
  <c r="R60" i="71"/>
  <c r="P60" i="71"/>
  <c r="O60" i="71"/>
  <c r="M60" i="71"/>
  <c r="L60" i="71"/>
  <c r="J60" i="71"/>
  <c r="I60" i="71"/>
  <c r="G60" i="71"/>
  <c r="F60" i="71"/>
  <c r="D60" i="71"/>
  <c r="C60" i="71"/>
  <c r="AK59" i="71"/>
  <c r="AJ59" i="71"/>
  <c r="AH59" i="71"/>
  <c r="AG59" i="71"/>
  <c r="AE59" i="71"/>
  <c r="AD59" i="71"/>
  <c r="AB59" i="71"/>
  <c r="AA59" i="71"/>
  <c r="Y59" i="71"/>
  <c r="X59" i="71"/>
  <c r="V59" i="71"/>
  <c r="U59" i="71"/>
  <c r="S59" i="71"/>
  <c r="R59" i="71"/>
  <c r="P59" i="71"/>
  <c r="O59" i="71"/>
  <c r="M59" i="71"/>
  <c r="L59" i="71"/>
  <c r="J59" i="71"/>
  <c r="I59" i="71"/>
  <c r="G59" i="71"/>
  <c r="F59" i="71"/>
  <c r="D59" i="71"/>
  <c r="C59" i="71"/>
  <c r="AK58" i="71"/>
  <c r="AJ58" i="71"/>
  <c r="AH58" i="71"/>
  <c r="AG58" i="71"/>
  <c r="AE58" i="71"/>
  <c r="AD58" i="71"/>
  <c r="AB58" i="71"/>
  <c r="AA58" i="71"/>
  <c r="Y58" i="71"/>
  <c r="X58" i="71"/>
  <c r="V58" i="71"/>
  <c r="U58" i="71"/>
  <c r="S58" i="71"/>
  <c r="R58" i="71"/>
  <c r="P58" i="71"/>
  <c r="O58" i="71"/>
  <c r="M58" i="71"/>
  <c r="L58" i="71"/>
  <c r="J58" i="71"/>
  <c r="I58" i="71"/>
  <c r="G58" i="71"/>
  <c r="F58" i="71"/>
  <c r="D58" i="71"/>
  <c r="C58" i="71"/>
  <c r="AK57" i="71"/>
  <c r="AJ57" i="71"/>
  <c r="AH57" i="71"/>
  <c r="AG57" i="71"/>
  <c r="AK56" i="71"/>
  <c r="AJ56" i="71"/>
  <c r="AH56" i="71"/>
  <c r="AG56" i="71"/>
  <c r="AK55" i="71"/>
  <c r="AJ55" i="71"/>
  <c r="AH55" i="71"/>
  <c r="AG55" i="71"/>
  <c r="AK54" i="71"/>
  <c r="AJ54" i="71"/>
  <c r="AH54" i="71"/>
  <c r="AG54" i="71"/>
  <c r="AK53" i="71"/>
  <c r="AJ53" i="71"/>
  <c r="AH53" i="71"/>
  <c r="AG53" i="71"/>
  <c r="AK52" i="71"/>
  <c r="AJ52" i="71"/>
  <c r="AH52" i="71"/>
  <c r="AG52" i="71"/>
  <c r="AK51" i="71"/>
  <c r="AJ51" i="71"/>
  <c r="AH51" i="71"/>
  <c r="AG51" i="71"/>
  <c r="AK50" i="71"/>
  <c r="AJ50" i="71"/>
  <c r="AH50" i="71"/>
  <c r="AG50" i="71"/>
  <c r="AK49" i="71"/>
  <c r="AJ49" i="71"/>
  <c r="AH49" i="71"/>
  <c r="AG49" i="71"/>
  <c r="AK48" i="71"/>
  <c r="AJ48" i="71"/>
  <c r="AH48" i="71"/>
  <c r="AG48" i="71"/>
  <c r="AK47" i="71"/>
  <c r="AJ47" i="71"/>
  <c r="AH47" i="71"/>
  <c r="AG47" i="71"/>
  <c r="AE47" i="71"/>
  <c r="AD47" i="71"/>
  <c r="AB47" i="71"/>
  <c r="AA47" i="71"/>
  <c r="Y47" i="71"/>
  <c r="X47" i="71"/>
  <c r="V47" i="71"/>
  <c r="U47" i="71"/>
  <c r="S47" i="71"/>
  <c r="R47" i="71"/>
  <c r="P47" i="71"/>
  <c r="O47" i="71"/>
  <c r="M47" i="71"/>
  <c r="L47" i="71"/>
  <c r="J47" i="71"/>
  <c r="I47" i="71"/>
  <c r="G47" i="71"/>
  <c r="F47" i="71"/>
  <c r="D47" i="71"/>
  <c r="C47" i="71"/>
  <c r="AK46" i="71"/>
  <c r="AJ46" i="71"/>
  <c r="AH46" i="71"/>
  <c r="AG46" i="71"/>
  <c r="AE46" i="71"/>
  <c r="AD46" i="71"/>
  <c r="AB46" i="71"/>
  <c r="AA46" i="71"/>
  <c r="Y46" i="71"/>
  <c r="X46" i="71"/>
  <c r="V46" i="71"/>
  <c r="U46" i="71"/>
  <c r="S46" i="71"/>
  <c r="R46" i="71"/>
  <c r="P46" i="71"/>
  <c r="O46" i="71"/>
  <c r="M46" i="71"/>
  <c r="L46" i="71"/>
  <c r="J46" i="71"/>
  <c r="I46" i="71"/>
  <c r="G46" i="71"/>
  <c r="F46" i="71"/>
  <c r="D46" i="71"/>
  <c r="C46" i="71"/>
  <c r="AK45" i="71"/>
  <c r="AJ45" i="71"/>
  <c r="AH45" i="71"/>
  <c r="AG45" i="71"/>
  <c r="AK44" i="71"/>
  <c r="AJ44" i="71"/>
  <c r="AH44" i="71"/>
  <c r="AG44" i="71"/>
  <c r="AE44" i="71"/>
  <c r="AD44" i="71"/>
  <c r="AB44" i="71"/>
  <c r="AA44" i="71"/>
  <c r="Y44" i="71"/>
  <c r="X44" i="71"/>
  <c r="V44" i="71"/>
  <c r="U44" i="71"/>
  <c r="S44" i="71"/>
  <c r="R44" i="71"/>
  <c r="P44" i="71"/>
  <c r="O44" i="71"/>
  <c r="M44" i="71"/>
  <c r="L44" i="71"/>
  <c r="J44" i="71"/>
  <c r="I44" i="71"/>
  <c r="G44" i="71"/>
  <c r="F44" i="71"/>
  <c r="D44" i="71"/>
  <c r="C44" i="71"/>
  <c r="AK43" i="71"/>
  <c r="AJ43" i="71"/>
  <c r="AH43" i="71"/>
  <c r="AG43" i="71"/>
  <c r="AE43" i="71"/>
  <c r="AD43" i="71"/>
  <c r="AB43" i="71"/>
  <c r="AA43" i="71"/>
  <c r="Y43" i="71"/>
  <c r="X43" i="71"/>
  <c r="V43" i="71"/>
  <c r="U43" i="71"/>
  <c r="S43" i="71"/>
  <c r="R43" i="71"/>
  <c r="P43" i="71"/>
  <c r="O43" i="71"/>
  <c r="M43" i="71"/>
  <c r="L43" i="71"/>
  <c r="J43" i="71"/>
  <c r="I43" i="71"/>
  <c r="G43" i="71"/>
  <c r="F43" i="71"/>
  <c r="D43" i="71"/>
  <c r="C43" i="71"/>
  <c r="AK42" i="71"/>
  <c r="AJ42" i="71"/>
  <c r="AH42" i="71"/>
  <c r="AG42" i="71"/>
  <c r="U42" i="71"/>
  <c r="V42" i="71" s="1"/>
  <c r="R42" i="71"/>
  <c r="S42" i="71" s="1"/>
  <c r="O42" i="71"/>
  <c r="P42" i="71" s="1"/>
  <c r="L42" i="71"/>
  <c r="M42" i="71" s="1"/>
  <c r="I42" i="71"/>
  <c r="J42" i="71" s="1"/>
  <c r="F42" i="71"/>
  <c r="G42" i="71" s="1"/>
  <c r="C42" i="71"/>
  <c r="D42" i="71" s="1"/>
  <c r="AK41" i="71"/>
  <c r="AJ41" i="71"/>
  <c r="AH41" i="71"/>
  <c r="AG41" i="71"/>
  <c r="AD41" i="71"/>
  <c r="AE41" i="71" s="1"/>
  <c r="AA41" i="71"/>
  <c r="AB41" i="71" s="1"/>
  <c r="X41" i="71"/>
  <c r="Y41" i="71" s="1"/>
  <c r="U41" i="71"/>
  <c r="V41" i="71" s="1"/>
  <c r="R41" i="71"/>
  <c r="S41" i="71" s="1"/>
  <c r="O41" i="71"/>
  <c r="P41" i="71" s="1"/>
  <c r="L41" i="71"/>
  <c r="M41" i="71" s="1"/>
  <c r="I41" i="71"/>
  <c r="J41" i="71" s="1"/>
  <c r="F41" i="71"/>
  <c r="G41" i="71" s="1"/>
  <c r="C41" i="71"/>
  <c r="D41" i="71" s="1"/>
  <c r="AK40" i="71"/>
  <c r="AJ40" i="71"/>
  <c r="AH40" i="71"/>
  <c r="AG40" i="71"/>
  <c r="AD40" i="71"/>
  <c r="AE40" i="71" s="1"/>
  <c r="AA40" i="71"/>
  <c r="AB40" i="71" s="1"/>
  <c r="X40" i="71"/>
  <c r="Y40" i="71" s="1"/>
  <c r="U40" i="71"/>
  <c r="V40" i="71" s="1"/>
  <c r="R40" i="71"/>
  <c r="S40" i="71" s="1"/>
  <c r="O40" i="71"/>
  <c r="P40" i="71" s="1"/>
  <c r="L40" i="71"/>
  <c r="M40" i="71" s="1"/>
  <c r="I40" i="71"/>
  <c r="J40" i="71" s="1"/>
  <c r="F40" i="71"/>
  <c r="G40" i="71" s="1"/>
  <c r="C40" i="71"/>
  <c r="D40" i="71" s="1"/>
  <c r="AK39" i="71"/>
  <c r="AJ39" i="71"/>
  <c r="AH39" i="71"/>
  <c r="AG39" i="71"/>
  <c r="M39" i="71"/>
  <c r="AK38" i="71"/>
  <c r="AJ38" i="71"/>
  <c r="AH38" i="71"/>
  <c r="AG38" i="71"/>
  <c r="M38" i="71"/>
  <c r="AK37" i="71"/>
  <c r="AJ37" i="71"/>
  <c r="AH37" i="71"/>
  <c r="AG37" i="71"/>
  <c r="AD37" i="71"/>
  <c r="AE37" i="71" s="1"/>
  <c r="AA37" i="71"/>
  <c r="AB37" i="71" s="1"/>
  <c r="X37" i="71"/>
  <c r="Y37" i="71" s="1"/>
  <c r="U37" i="71"/>
  <c r="V37" i="71" s="1"/>
  <c r="R37" i="71"/>
  <c r="S37" i="71" s="1"/>
  <c r="O37" i="71"/>
  <c r="P37" i="71" s="1"/>
  <c r="I37" i="71"/>
  <c r="J37" i="71" s="1"/>
  <c r="F37" i="71"/>
  <c r="G37" i="71" s="1"/>
  <c r="C37" i="71"/>
  <c r="D37" i="71" s="1"/>
  <c r="AK36" i="71"/>
  <c r="AJ36" i="71"/>
  <c r="AH36" i="71"/>
  <c r="AG36" i="71"/>
  <c r="AD36" i="71"/>
  <c r="AE36" i="71" s="1"/>
  <c r="AA36" i="71"/>
  <c r="AB36" i="71" s="1"/>
  <c r="X36" i="71"/>
  <c r="Y36" i="71" s="1"/>
  <c r="U36" i="71"/>
  <c r="V36" i="71" s="1"/>
  <c r="R36" i="71"/>
  <c r="S36" i="71" s="1"/>
  <c r="O36" i="71"/>
  <c r="P36" i="71" s="1"/>
  <c r="M36" i="71"/>
  <c r="J36" i="71"/>
  <c r="I36" i="71"/>
  <c r="G36" i="71"/>
  <c r="F36" i="71"/>
  <c r="D36" i="71"/>
  <c r="C36" i="71"/>
  <c r="AK35" i="71"/>
  <c r="AJ35" i="71"/>
  <c r="AH35" i="71"/>
  <c r="AG35" i="71"/>
  <c r="AD35" i="71"/>
  <c r="AE35" i="71" s="1"/>
  <c r="AA35" i="71"/>
  <c r="AB35" i="71" s="1"/>
  <c r="X35" i="71"/>
  <c r="Y35" i="71" s="1"/>
  <c r="U35" i="71"/>
  <c r="V35" i="71" s="1"/>
  <c r="R35" i="71"/>
  <c r="S35" i="71" s="1"/>
  <c r="O35" i="71"/>
  <c r="P35" i="71" s="1"/>
  <c r="L35" i="71"/>
  <c r="M35" i="71" s="1"/>
  <c r="I35" i="71"/>
  <c r="J35" i="71" s="1"/>
  <c r="F35" i="71"/>
  <c r="G35" i="71" s="1"/>
  <c r="C35" i="71"/>
  <c r="D35" i="71" s="1"/>
  <c r="Q28" i="71"/>
  <c r="AL27" i="71"/>
  <c r="AK27" i="71"/>
  <c r="AI27" i="71"/>
  <c r="AH27" i="71"/>
  <c r="AF27" i="71"/>
  <c r="AE27" i="71"/>
  <c r="AC27" i="71"/>
  <c r="AB27" i="71"/>
  <c r="Z27" i="71"/>
  <c r="Y27" i="71"/>
  <c r="W27" i="71"/>
  <c r="V27" i="71"/>
  <c r="T27" i="71"/>
  <c r="S27" i="71"/>
  <c r="Q27" i="71"/>
  <c r="P27" i="71"/>
  <c r="N27" i="71"/>
  <c r="M27" i="71"/>
  <c r="K27" i="71"/>
  <c r="J27" i="71"/>
  <c r="H27" i="71"/>
  <c r="G27" i="71"/>
  <c r="E27" i="71"/>
  <c r="D27" i="71"/>
  <c r="AL26" i="71"/>
  <c r="AK26" i="71"/>
  <c r="AI26" i="71"/>
  <c r="AH26" i="71"/>
  <c r="AF26" i="71"/>
  <c r="AE26" i="71"/>
  <c r="AC26" i="71"/>
  <c r="AB26" i="71"/>
  <c r="Z26" i="71"/>
  <c r="Y26" i="71"/>
  <c r="W26" i="71"/>
  <c r="V26" i="71"/>
  <c r="T26" i="71"/>
  <c r="S26" i="71"/>
  <c r="Q26" i="71"/>
  <c r="P26" i="71"/>
  <c r="N26" i="71"/>
  <c r="M26" i="71"/>
  <c r="K26" i="71"/>
  <c r="J26" i="71"/>
  <c r="H26" i="71"/>
  <c r="G26" i="71"/>
  <c r="E26" i="71"/>
  <c r="D26" i="71"/>
  <c r="AK25" i="71"/>
  <c r="AL25" i="71" s="1"/>
  <c r="AL28" i="71" s="1"/>
  <c r="CN84" i="4" s="1"/>
  <c r="CO84" i="4" s="1"/>
  <c r="CO85" i="4" s="1"/>
  <c r="AH25" i="71"/>
  <c r="AI25" i="71" s="1"/>
  <c r="AI28" i="71" s="1"/>
  <c r="CN69" i="4" s="1"/>
  <c r="CO69" i="4" s="1"/>
  <c r="CO70" i="4" s="1"/>
  <c r="AE25" i="71"/>
  <c r="AF25" i="71" s="1"/>
  <c r="AF28" i="71" s="1"/>
  <c r="CN54" i="4" s="1"/>
  <c r="CO54" i="4" s="1"/>
  <c r="AC25" i="71"/>
  <c r="AC28" i="71" s="1"/>
  <c r="CN39" i="4" s="1"/>
  <c r="CO39" i="4" s="1"/>
  <c r="AB25" i="71"/>
  <c r="Z25" i="71"/>
  <c r="Z28" i="71" s="1"/>
  <c r="CN24" i="4" s="1"/>
  <c r="Y25" i="71"/>
  <c r="W25" i="71"/>
  <c r="W28" i="71" s="1"/>
  <c r="CN9" i="4" s="1"/>
  <c r="CO9" i="4" s="1"/>
  <c r="V25" i="71"/>
  <c r="T25" i="71"/>
  <c r="T28" i="71" s="1"/>
  <c r="S25" i="71"/>
  <c r="Q25" i="71"/>
  <c r="P25" i="71"/>
  <c r="N25" i="71"/>
  <c r="N28" i="71" s="1"/>
  <c r="M25" i="71"/>
  <c r="K25" i="71"/>
  <c r="K28" i="71" s="1"/>
  <c r="J25" i="71"/>
  <c r="H25" i="71"/>
  <c r="H28" i="71" s="1"/>
  <c r="G25" i="71"/>
  <c r="E25" i="71"/>
  <c r="E28" i="71" s="1"/>
  <c r="D25" i="71"/>
  <c r="O17" i="71"/>
  <c r="N17" i="71"/>
  <c r="M17" i="71"/>
  <c r="L17" i="71"/>
  <c r="K17" i="71"/>
  <c r="I17" i="71"/>
  <c r="H17" i="71"/>
  <c r="G17" i="71"/>
  <c r="F17" i="71"/>
  <c r="E17" i="71"/>
  <c r="D17" i="71"/>
  <c r="C17" i="71"/>
  <c r="O16" i="71"/>
  <c r="O15" i="71"/>
  <c r="O14" i="71"/>
  <c r="O13" i="71"/>
  <c r="O12" i="71"/>
  <c r="O11" i="71"/>
  <c r="O10" i="71"/>
  <c r="O9" i="71"/>
  <c r="O8" i="71"/>
  <c r="O7" i="71"/>
  <c r="O6" i="71"/>
  <c r="AK99" i="70"/>
  <c r="AH99" i="70"/>
  <c r="AE99" i="70"/>
  <c r="AB99" i="70"/>
  <c r="Y99" i="70"/>
  <c r="V99" i="70"/>
  <c r="P99" i="70"/>
  <c r="M99" i="70"/>
  <c r="J99" i="70"/>
  <c r="G99" i="70"/>
  <c r="D99" i="70"/>
  <c r="AK98" i="70"/>
  <c r="AJ98" i="70"/>
  <c r="AH98" i="70"/>
  <c r="AG98" i="70"/>
  <c r="AE98" i="70"/>
  <c r="AD98" i="70"/>
  <c r="AB98" i="70"/>
  <c r="AA98" i="70"/>
  <c r="Y98" i="70"/>
  <c r="X98" i="70"/>
  <c r="V98" i="70"/>
  <c r="U98" i="70"/>
  <c r="S98" i="70"/>
  <c r="R98" i="70"/>
  <c r="P98" i="70"/>
  <c r="O98" i="70"/>
  <c r="M98" i="70"/>
  <c r="L98" i="70"/>
  <c r="J98" i="70"/>
  <c r="I98" i="70"/>
  <c r="G98" i="70"/>
  <c r="F98" i="70"/>
  <c r="D98" i="70"/>
  <c r="C98" i="70"/>
  <c r="AK97" i="70"/>
  <c r="AJ97" i="70"/>
  <c r="AH97" i="70"/>
  <c r="AG97" i="70"/>
  <c r="AE97" i="70"/>
  <c r="AD97" i="70"/>
  <c r="AB97" i="70"/>
  <c r="AA97" i="70"/>
  <c r="Y97" i="70"/>
  <c r="X97" i="70"/>
  <c r="V97" i="70"/>
  <c r="U97" i="70"/>
  <c r="S97" i="70"/>
  <c r="R97" i="70"/>
  <c r="P97" i="70"/>
  <c r="O97" i="70"/>
  <c r="M97" i="70"/>
  <c r="L97" i="70"/>
  <c r="J97" i="70"/>
  <c r="I97" i="70"/>
  <c r="G97" i="70"/>
  <c r="F97" i="70"/>
  <c r="D97" i="70"/>
  <c r="C97" i="70"/>
  <c r="AK96" i="70"/>
  <c r="AJ96" i="70"/>
  <c r="AH96" i="70"/>
  <c r="AG96" i="70"/>
  <c r="AE96" i="70"/>
  <c r="AD96" i="70"/>
  <c r="AB96" i="70"/>
  <c r="AA96" i="70"/>
  <c r="Y96" i="70"/>
  <c r="X96" i="70"/>
  <c r="V96" i="70"/>
  <c r="U96" i="70"/>
  <c r="S96" i="70"/>
  <c r="R96" i="70"/>
  <c r="P96" i="70"/>
  <c r="O96" i="70"/>
  <c r="M96" i="70"/>
  <c r="L96" i="70"/>
  <c r="J96" i="70"/>
  <c r="I96" i="70"/>
  <c r="G96" i="70"/>
  <c r="F96" i="70"/>
  <c r="D96" i="70"/>
  <c r="C96" i="70"/>
  <c r="AK95" i="70"/>
  <c r="AJ95" i="70"/>
  <c r="AH95" i="70"/>
  <c r="AG95" i="70"/>
  <c r="AE95" i="70"/>
  <c r="AD95" i="70"/>
  <c r="AB95" i="70"/>
  <c r="AA95" i="70"/>
  <c r="Y95" i="70"/>
  <c r="X95" i="70"/>
  <c r="V95" i="70"/>
  <c r="U95" i="70"/>
  <c r="S95" i="70"/>
  <c r="R95" i="70"/>
  <c r="P95" i="70"/>
  <c r="O95" i="70"/>
  <c r="M95" i="70"/>
  <c r="L95" i="70"/>
  <c r="J95" i="70"/>
  <c r="I95" i="70"/>
  <c r="G95" i="70"/>
  <c r="F95" i="70"/>
  <c r="D95" i="70"/>
  <c r="C95" i="70"/>
  <c r="AK94" i="70"/>
  <c r="AJ94" i="70"/>
  <c r="AH94" i="70"/>
  <c r="AG94" i="70"/>
  <c r="AE94" i="70"/>
  <c r="AD94" i="70"/>
  <c r="AB94" i="70"/>
  <c r="AA94" i="70"/>
  <c r="Y94" i="70"/>
  <c r="X94" i="70"/>
  <c r="V94" i="70"/>
  <c r="U94" i="70"/>
  <c r="S94" i="70"/>
  <c r="R94" i="70"/>
  <c r="P94" i="70"/>
  <c r="O94" i="70"/>
  <c r="M94" i="70"/>
  <c r="L94" i="70"/>
  <c r="J94" i="70"/>
  <c r="I94" i="70"/>
  <c r="G94" i="70"/>
  <c r="F94" i="70"/>
  <c r="D94" i="70"/>
  <c r="C94" i="70"/>
  <c r="AK93" i="70"/>
  <c r="AJ93" i="70"/>
  <c r="AH93" i="70"/>
  <c r="AG93" i="70"/>
  <c r="AE93" i="70"/>
  <c r="AD93" i="70"/>
  <c r="AB93" i="70"/>
  <c r="AA93" i="70"/>
  <c r="Y93" i="70"/>
  <c r="X93" i="70"/>
  <c r="V93" i="70"/>
  <c r="U93" i="70"/>
  <c r="S93" i="70"/>
  <c r="R93" i="70"/>
  <c r="P93" i="70"/>
  <c r="O93" i="70"/>
  <c r="M93" i="70"/>
  <c r="L93" i="70"/>
  <c r="J93" i="70"/>
  <c r="I93" i="70"/>
  <c r="G93" i="70"/>
  <c r="F93" i="70"/>
  <c r="D93" i="70"/>
  <c r="C93" i="70"/>
  <c r="AK92" i="70"/>
  <c r="AJ92" i="70"/>
  <c r="AH92" i="70"/>
  <c r="AG92" i="70"/>
  <c r="AE92" i="70"/>
  <c r="AD92" i="70"/>
  <c r="AB92" i="70"/>
  <c r="AA92" i="70"/>
  <c r="Y92" i="70"/>
  <c r="X92" i="70"/>
  <c r="V92" i="70"/>
  <c r="U92" i="70"/>
  <c r="S92" i="70"/>
  <c r="R92" i="70"/>
  <c r="P92" i="70"/>
  <c r="O92" i="70"/>
  <c r="M92" i="70"/>
  <c r="L92" i="70"/>
  <c r="J92" i="70"/>
  <c r="I92" i="70"/>
  <c r="G92" i="70"/>
  <c r="F92" i="70"/>
  <c r="D92" i="70"/>
  <c r="C92" i="70"/>
  <c r="AK91" i="70"/>
  <c r="AJ91" i="70"/>
  <c r="AH91" i="70"/>
  <c r="AG91" i="70"/>
  <c r="AE91" i="70"/>
  <c r="AD91" i="70"/>
  <c r="AB91" i="70"/>
  <c r="AA91" i="70"/>
  <c r="Y91" i="70"/>
  <c r="X91" i="70"/>
  <c r="V91" i="70"/>
  <c r="U91" i="70"/>
  <c r="S91" i="70"/>
  <c r="R91" i="70"/>
  <c r="P91" i="70"/>
  <c r="O91" i="70"/>
  <c r="M91" i="70"/>
  <c r="L91" i="70"/>
  <c r="J91" i="70"/>
  <c r="I91" i="70"/>
  <c r="G91" i="70"/>
  <c r="F91" i="70"/>
  <c r="D91" i="70"/>
  <c r="C91" i="70"/>
  <c r="AK90" i="70"/>
  <c r="AJ90" i="70"/>
  <c r="AH90" i="70"/>
  <c r="AG90" i="70"/>
  <c r="AE90" i="70"/>
  <c r="AD90" i="70"/>
  <c r="AB90" i="70"/>
  <c r="AA90" i="70"/>
  <c r="Y90" i="70"/>
  <c r="X90" i="70"/>
  <c r="V90" i="70"/>
  <c r="U90" i="70"/>
  <c r="S90" i="70"/>
  <c r="S99" i="70" s="1"/>
  <c r="R90" i="70"/>
  <c r="P90" i="70"/>
  <c r="O90" i="70"/>
  <c r="M90" i="70"/>
  <c r="L90" i="70"/>
  <c r="J90" i="70"/>
  <c r="I90" i="70"/>
  <c r="G90" i="70"/>
  <c r="F90" i="70"/>
  <c r="D90" i="70"/>
  <c r="C90" i="70"/>
  <c r="AK89" i="70"/>
  <c r="AJ89" i="70"/>
  <c r="AH89" i="70"/>
  <c r="AG89" i="70"/>
  <c r="AE89" i="70"/>
  <c r="AD89" i="70"/>
  <c r="AB89" i="70"/>
  <c r="AA89" i="70"/>
  <c r="Y89" i="70"/>
  <c r="X89" i="70"/>
  <c r="V89" i="70"/>
  <c r="U89" i="70"/>
  <c r="S89" i="70"/>
  <c r="R89" i="70"/>
  <c r="P89" i="70"/>
  <c r="O89" i="70"/>
  <c r="M89" i="70"/>
  <c r="L89" i="70"/>
  <c r="J89" i="70"/>
  <c r="I89" i="70"/>
  <c r="G89" i="70"/>
  <c r="F89" i="70"/>
  <c r="D89" i="70"/>
  <c r="C89" i="70"/>
  <c r="AK80" i="70"/>
  <c r="AJ80" i="70"/>
  <c r="AH80" i="70"/>
  <c r="AG80" i="70"/>
  <c r="AE80" i="70"/>
  <c r="AD80" i="70"/>
  <c r="AB80" i="70"/>
  <c r="AA80" i="70"/>
  <c r="Y80" i="70"/>
  <c r="X80" i="70"/>
  <c r="V80" i="70"/>
  <c r="U80" i="70"/>
  <c r="S80" i="70"/>
  <c r="R80" i="70"/>
  <c r="P80" i="70"/>
  <c r="O80" i="70"/>
  <c r="M80" i="70"/>
  <c r="L80" i="70"/>
  <c r="J80" i="70"/>
  <c r="I80" i="70"/>
  <c r="G80" i="70"/>
  <c r="F80" i="70"/>
  <c r="D80" i="70"/>
  <c r="C80" i="70"/>
  <c r="AJ79" i="70"/>
  <c r="AG79" i="70"/>
  <c r="AK79" i="70" s="1"/>
  <c r="AK81" i="70" s="1"/>
  <c r="CJ86" i="4" s="1"/>
  <c r="AD79" i="70"/>
  <c r="AE79" i="70" s="1"/>
  <c r="AE81" i="70" s="1"/>
  <c r="CJ56" i="4" s="1"/>
  <c r="AA79" i="70"/>
  <c r="AB79" i="70" s="1"/>
  <c r="AB81" i="70" s="1"/>
  <c r="X79" i="70"/>
  <c r="Y79" i="70" s="1"/>
  <c r="Y81" i="70" s="1"/>
  <c r="CJ26" i="4" s="1"/>
  <c r="U79" i="70"/>
  <c r="V79" i="70" s="1"/>
  <c r="V81" i="70" s="1"/>
  <c r="R79" i="70"/>
  <c r="S79" i="70" s="1"/>
  <c r="S81" i="70" s="1"/>
  <c r="O79" i="70"/>
  <c r="P79" i="70" s="1"/>
  <c r="P81" i="70" s="1"/>
  <c r="L79" i="70"/>
  <c r="M79" i="70" s="1"/>
  <c r="M81" i="70" s="1"/>
  <c r="I79" i="70"/>
  <c r="J79" i="70" s="1"/>
  <c r="F79" i="70"/>
  <c r="G79" i="70" s="1"/>
  <c r="C79" i="70"/>
  <c r="D79" i="70" s="1"/>
  <c r="D81" i="70" s="1"/>
  <c r="AK78" i="70"/>
  <c r="AJ78" i="70"/>
  <c r="AH78" i="70"/>
  <c r="AG78" i="70"/>
  <c r="AE78" i="70"/>
  <c r="AD78" i="70"/>
  <c r="AB78" i="70"/>
  <c r="AA78" i="70"/>
  <c r="Y78" i="70"/>
  <c r="X78" i="70"/>
  <c r="V78" i="70"/>
  <c r="U78" i="70"/>
  <c r="S78" i="70"/>
  <c r="R78" i="70"/>
  <c r="P78" i="70"/>
  <c r="O78" i="70"/>
  <c r="M78" i="70"/>
  <c r="L78" i="70"/>
  <c r="J78" i="70"/>
  <c r="I78" i="70"/>
  <c r="G78" i="70"/>
  <c r="F78" i="70"/>
  <c r="D78" i="70"/>
  <c r="C78" i="70"/>
  <c r="AK73" i="70"/>
  <c r="AH73" i="70"/>
  <c r="AK72" i="70"/>
  <c r="AJ72" i="70"/>
  <c r="AH72" i="70"/>
  <c r="AG72" i="70"/>
  <c r="AK71" i="70"/>
  <c r="AJ71" i="70"/>
  <c r="AH71" i="70"/>
  <c r="AG71" i="70"/>
  <c r="AK70" i="70"/>
  <c r="AJ70" i="70"/>
  <c r="AH70" i="70"/>
  <c r="AG70" i="70"/>
  <c r="AK69" i="70"/>
  <c r="AJ69" i="70"/>
  <c r="AH69" i="70"/>
  <c r="AG69" i="70"/>
  <c r="AK68" i="70"/>
  <c r="AJ68" i="70"/>
  <c r="AH68" i="70"/>
  <c r="AG68" i="70"/>
  <c r="AK67" i="70"/>
  <c r="AJ67" i="70"/>
  <c r="AH67" i="70"/>
  <c r="AG67" i="70"/>
  <c r="AK66" i="70"/>
  <c r="AJ66" i="70"/>
  <c r="AH66" i="70"/>
  <c r="AG66" i="70"/>
  <c r="AE66" i="70"/>
  <c r="AD66" i="70"/>
  <c r="AB66" i="70"/>
  <c r="AA66" i="70"/>
  <c r="Y66" i="70"/>
  <c r="X66" i="70"/>
  <c r="V66" i="70"/>
  <c r="U66" i="70"/>
  <c r="S66" i="70"/>
  <c r="R66" i="70"/>
  <c r="P66" i="70"/>
  <c r="O66" i="70"/>
  <c r="M66" i="70"/>
  <c r="L66" i="70"/>
  <c r="J66" i="70"/>
  <c r="I66" i="70"/>
  <c r="G66" i="70"/>
  <c r="F66" i="70"/>
  <c r="D66" i="70"/>
  <c r="C66" i="70"/>
  <c r="AK65" i="70"/>
  <c r="AJ65" i="70"/>
  <c r="AH65" i="70"/>
  <c r="AG65" i="70"/>
  <c r="AK64" i="70"/>
  <c r="AJ64" i="70"/>
  <c r="AH64" i="70"/>
  <c r="AG64" i="70"/>
  <c r="AK63" i="70"/>
  <c r="AJ63" i="70"/>
  <c r="AH63" i="70"/>
  <c r="AG63" i="70"/>
  <c r="AK62" i="70"/>
  <c r="AJ62" i="70"/>
  <c r="AH62" i="70"/>
  <c r="AG62" i="70"/>
  <c r="AE62" i="70"/>
  <c r="AD62" i="70"/>
  <c r="AB62" i="70"/>
  <c r="AA62" i="70"/>
  <c r="Y62" i="70"/>
  <c r="X62" i="70"/>
  <c r="V62" i="70"/>
  <c r="U62" i="70"/>
  <c r="S62" i="70"/>
  <c r="R62" i="70"/>
  <c r="P62" i="70"/>
  <c r="O62" i="70"/>
  <c r="M62" i="70"/>
  <c r="L62" i="70"/>
  <c r="J62" i="70"/>
  <c r="I62" i="70"/>
  <c r="G62" i="70"/>
  <c r="F62" i="70"/>
  <c r="D62" i="70"/>
  <c r="C62" i="70"/>
  <c r="AK61" i="70"/>
  <c r="AJ61" i="70"/>
  <c r="AH61" i="70"/>
  <c r="AG61" i="70"/>
  <c r="AK60" i="70"/>
  <c r="AJ60" i="70"/>
  <c r="AH60" i="70"/>
  <c r="AG60" i="70"/>
  <c r="AE60" i="70"/>
  <c r="AD60" i="70"/>
  <c r="AB60" i="70"/>
  <c r="AA60" i="70"/>
  <c r="Y60" i="70"/>
  <c r="X60" i="70"/>
  <c r="V60" i="70"/>
  <c r="U60" i="70"/>
  <c r="S60" i="70"/>
  <c r="R60" i="70"/>
  <c r="P60" i="70"/>
  <c r="O60" i="70"/>
  <c r="M60" i="70"/>
  <c r="L60" i="70"/>
  <c r="J60" i="70"/>
  <c r="I60" i="70"/>
  <c r="G60" i="70"/>
  <c r="F60" i="70"/>
  <c r="D60" i="70"/>
  <c r="C60" i="70"/>
  <c r="AK59" i="70"/>
  <c r="AJ59" i="70"/>
  <c r="AH59" i="70"/>
  <c r="AG59" i="70"/>
  <c r="AE59" i="70"/>
  <c r="AD59" i="70"/>
  <c r="AB59" i="70"/>
  <c r="AA59" i="70"/>
  <c r="Y59" i="70"/>
  <c r="X59" i="70"/>
  <c r="V59" i="70"/>
  <c r="U59" i="70"/>
  <c r="S59" i="70"/>
  <c r="R59" i="70"/>
  <c r="P59" i="70"/>
  <c r="O59" i="70"/>
  <c r="M59" i="70"/>
  <c r="L59" i="70"/>
  <c r="J59" i="70"/>
  <c r="I59" i="70"/>
  <c r="G59" i="70"/>
  <c r="F59" i="70"/>
  <c r="D59" i="70"/>
  <c r="C59" i="70"/>
  <c r="AK58" i="70"/>
  <c r="AJ58" i="70"/>
  <c r="AH58" i="70"/>
  <c r="AG58" i="70"/>
  <c r="AE58" i="70"/>
  <c r="AD58" i="70"/>
  <c r="AB58" i="70"/>
  <c r="AA58" i="70"/>
  <c r="Y58" i="70"/>
  <c r="X58" i="70"/>
  <c r="V58" i="70"/>
  <c r="U58" i="70"/>
  <c r="S58" i="70"/>
  <c r="R58" i="70"/>
  <c r="P58" i="70"/>
  <c r="O58" i="70"/>
  <c r="M58" i="70"/>
  <c r="L58" i="70"/>
  <c r="J58" i="70"/>
  <c r="I58" i="70"/>
  <c r="G58" i="70"/>
  <c r="F58" i="70"/>
  <c r="D58" i="70"/>
  <c r="C58" i="70"/>
  <c r="AK57" i="70"/>
  <c r="AJ57" i="70"/>
  <c r="AH57" i="70"/>
  <c r="AG57" i="70"/>
  <c r="AK56" i="70"/>
  <c r="AJ56" i="70"/>
  <c r="AH56" i="70"/>
  <c r="AG56" i="70"/>
  <c r="AK55" i="70"/>
  <c r="AJ55" i="70"/>
  <c r="AH55" i="70"/>
  <c r="AG55" i="70"/>
  <c r="AK54" i="70"/>
  <c r="AJ54" i="70"/>
  <c r="AH54" i="70"/>
  <c r="AG54" i="70"/>
  <c r="AK53" i="70"/>
  <c r="AJ53" i="70"/>
  <c r="AH53" i="70"/>
  <c r="AG53" i="70"/>
  <c r="AK52" i="70"/>
  <c r="AJ52" i="70"/>
  <c r="AH52" i="70"/>
  <c r="AG52" i="70"/>
  <c r="AK51" i="70"/>
  <c r="AJ51" i="70"/>
  <c r="AH51" i="70"/>
  <c r="AG51" i="70"/>
  <c r="AK50" i="70"/>
  <c r="AJ50" i="70"/>
  <c r="AH50" i="70"/>
  <c r="AG50" i="70"/>
  <c r="AK49" i="70"/>
  <c r="AJ49" i="70"/>
  <c r="AH49" i="70"/>
  <c r="AG49" i="70"/>
  <c r="AK48" i="70"/>
  <c r="AJ48" i="70"/>
  <c r="AH48" i="70"/>
  <c r="AG48" i="70"/>
  <c r="AK47" i="70"/>
  <c r="AJ47" i="70"/>
  <c r="AH47" i="70"/>
  <c r="AG47" i="70"/>
  <c r="AE47" i="70"/>
  <c r="AD47" i="70"/>
  <c r="AB47" i="70"/>
  <c r="AA47" i="70"/>
  <c r="Y47" i="70"/>
  <c r="X47" i="70"/>
  <c r="V47" i="70"/>
  <c r="U47" i="70"/>
  <c r="S47" i="70"/>
  <c r="R47" i="70"/>
  <c r="P47" i="70"/>
  <c r="O47" i="70"/>
  <c r="M47" i="70"/>
  <c r="L47" i="70"/>
  <c r="J47" i="70"/>
  <c r="I47" i="70"/>
  <c r="G47" i="70"/>
  <c r="F47" i="70"/>
  <c r="D47" i="70"/>
  <c r="C47" i="70"/>
  <c r="AK46" i="70"/>
  <c r="AJ46" i="70"/>
  <c r="AH46" i="70"/>
  <c r="AG46" i="70"/>
  <c r="AE46" i="70"/>
  <c r="AD46" i="70"/>
  <c r="AB46" i="70"/>
  <c r="AA46" i="70"/>
  <c r="Y46" i="70"/>
  <c r="X46" i="70"/>
  <c r="V46" i="70"/>
  <c r="U46" i="70"/>
  <c r="S46" i="70"/>
  <c r="R46" i="70"/>
  <c r="P46" i="70"/>
  <c r="O46" i="70"/>
  <c r="M46" i="70"/>
  <c r="L46" i="70"/>
  <c r="J46" i="70"/>
  <c r="I46" i="70"/>
  <c r="G46" i="70"/>
  <c r="F46" i="70"/>
  <c r="D46" i="70"/>
  <c r="C46" i="70"/>
  <c r="AK45" i="70"/>
  <c r="AJ45" i="70"/>
  <c r="AH45" i="70"/>
  <c r="AG45" i="70"/>
  <c r="AK44" i="70"/>
  <c r="AJ44" i="70"/>
  <c r="AH44" i="70"/>
  <c r="AG44" i="70"/>
  <c r="AE44" i="70"/>
  <c r="AD44" i="70"/>
  <c r="AB44" i="70"/>
  <c r="AA44" i="70"/>
  <c r="Y44" i="70"/>
  <c r="X44" i="70"/>
  <c r="V44" i="70"/>
  <c r="U44" i="70"/>
  <c r="S44" i="70"/>
  <c r="R44" i="70"/>
  <c r="P44" i="70"/>
  <c r="O44" i="70"/>
  <c r="M44" i="70"/>
  <c r="L44" i="70"/>
  <c r="J44" i="70"/>
  <c r="I44" i="70"/>
  <c r="G44" i="70"/>
  <c r="F44" i="70"/>
  <c r="D44" i="70"/>
  <c r="C44" i="70"/>
  <c r="AK43" i="70"/>
  <c r="AJ43" i="70"/>
  <c r="AH43" i="70"/>
  <c r="AG43" i="70"/>
  <c r="AE43" i="70"/>
  <c r="AD43" i="70"/>
  <c r="AB43" i="70"/>
  <c r="AA43" i="70"/>
  <c r="Y43" i="70"/>
  <c r="X43" i="70"/>
  <c r="V43" i="70"/>
  <c r="U43" i="70"/>
  <c r="S43" i="70"/>
  <c r="R43" i="70"/>
  <c r="P43" i="70"/>
  <c r="O43" i="70"/>
  <c r="M43" i="70"/>
  <c r="L43" i="70"/>
  <c r="J43" i="70"/>
  <c r="I43" i="70"/>
  <c r="G43" i="70"/>
  <c r="F43" i="70"/>
  <c r="D43" i="70"/>
  <c r="C43" i="70"/>
  <c r="AK42" i="70"/>
  <c r="AJ42" i="70"/>
  <c r="AH42" i="70"/>
  <c r="AG42" i="70"/>
  <c r="AD42" i="70"/>
  <c r="AE42" i="70" s="1"/>
  <c r="AA42" i="70"/>
  <c r="AB42" i="70" s="1"/>
  <c r="X42" i="70"/>
  <c r="Y42" i="70" s="1"/>
  <c r="U42" i="70"/>
  <c r="V42" i="70" s="1"/>
  <c r="R42" i="70"/>
  <c r="S42" i="70" s="1"/>
  <c r="O42" i="70"/>
  <c r="P42" i="70" s="1"/>
  <c r="L42" i="70"/>
  <c r="M42" i="70" s="1"/>
  <c r="I42" i="70"/>
  <c r="J42" i="70" s="1"/>
  <c r="F42" i="70"/>
  <c r="G42" i="70" s="1"/>
  <c r="C42" i="70"/>
  <c r="D42" i="70" s="1"/>
  <c r="AK41" i="70"/>
  <c r="AJ41" i="70"/>
  <c r="AH41" i="70"/>
  <c r="AG41" i="70"/>
  <c r="AE41" i="70"/>
  <c r="AD41" i="70"/>
  <c r="AB41" i="70"/>
  <c r="AA41" i="70"/>
  <c r="Y41" i="70"/>
  <c r="X41" i="70"/>
  <c r="V41" i="70"/>
  <c r="U41" i="70"/>
  <c r="S41" i="70"/>
  <c r="R41" i="70"/>
  <c r="P41" i="70"/>
  <c r="O41" i="70"/>
  <c r="M41" i="70"/>
  <c r="L41" i="70"/>
  <c r="J41" i="70"/>
  <c r="I41" i="70"/>
  <c r="G41" i="70"/>
  <c r="F41" i="70"/>
  <c r="D41" i="70"/>
  <c r="C41" i="70"/>
  <c r="AK40" i="70"/>
  <c r="AJ40" i="70"/>
  <c r="AH40" i="70"/>
  <c r="AG40" i="70"/>
  <c r="AE40" i="70"/>
  <c r="AD40" i="70"/>
  <c r="AB40" i="70"/>
  <c r="AA40" i="70"/>
  <c r="Y40" i="70"/>
  <c r="X40" i="70"/>
  <c r="V40" i="70"/>
  <c r="U40" i="70"/>
  <c r="S40" i="70"/>
  <c r="R40" i="70"/>
  <c r="P40" i="70"/>
  <c r="O40" i="70"/>
  <c r="M40" i="70"/>
  <c r="L40" i="70"/>
  <c r="J40" i="70"/>
  <c r="I40" i="70"/>
  <c r="G40" i="70"/>
  <c r="F40" i="70"/>
  <c r="D40" i="70"/>
  <c r="C40" i="70"/>
  <c r="AK39" i="70"/>
  <c r="AJ39" i="70"/>
  <c r="AH39" i="70"/>
  <c r="AG39" i="70"/>
  <c r="M39" i="70"/>
  <c r="AK38" i="70"/>
  <c r="AJ38" i="70"/>
  <c r="AH38" i="70"/>
  <c r="AG38" i="70"/>
  <c r="M38" i="70"/>
  <c r="AK37" i="70"/>
  <c r="AJ37" i="70"/>
  <c r="AH37" i="70"/>
  <c r="AG37" i="70"/>
  <c r="AD37" i="70"/>
  <c r="AE37" i="70" s="1"/>
  <c r="AA37" i="70"/>
  <c r="AB37" i="70" s="1"/>
  <c r="X37" i="70"/>
  <c r="Y37" i="70" s="1"/>
  <c r="U37" i="70"/>
  <c r="V37" i="70" s="1"/>
  <c r="R37" i="70"/>
  <c r="S37" i="70" s="1"/>
  <c r="O37" i="70"/>
  <c r="P37" i="70" s="1"/>
  <c r="I37" i="70"/>
  <c r="J37" i="70" s="1"/>
  <c r="F37" i="70"/>
  <c r="G37" i="70" s="1"/>
  <c r="C37" i="70"/>
  <c r="D37" i="70" s="1"/>
  <c r="AK36" i="70"/>
  <c r="AJ36" i="70"/>
  <c r="AH36" i="70"/>
  <c r="AG36" i="70"/>
  <c r="AD36" i="70"/>
  <c r="AE36" i="70" s="1"/>
  <c r="AA36" i="70"/>
  <c r="AB36" i="70" s="1"/>
  <c r="X36" i="70"/>
  <c r="Y36" i="70" s="1"/>
  <c r="U36" i="70"/>
  <c r="V36" i="70" s="1"/>
  <c r="R36" i="70"/>
  <c r="S36" i="70" s="1"/>
  <c r="O36" i="70"/>
  <c r="P36" i="70" s="1"/>
  <c r="I36" i="70"/>
  <c r="J36" i="70" s="1"/>
  <c r="F36" i="70"/>
  <c r="G36" i="70" s="1"/>
  <c r="C36" i="70"/>
  <c r="D36" i="70" s="1"/>
  <c r="AK35" i="70"/>
  <c r="AJ35" i="70"/>
  <c r="AH35" i="70"/>
  <c r="AG35" i="70"/>
  <c r="AE35" i="70"/>
  <c r="AD35" i="70"/>
  <c r="AB35" i="70"/>
  <c r="AA35" i="70"/>
  <c r="Y35" i="70"/>
  <c r="X35" i="70"/>
  <c r="V35" i="70"/>
  <c r="U35" i="70"/>
  <c r="S35" i="70"/>
  <c r="R35" i="70"/>
  <c r="P35" i="70"/>
  <c r="O35" i="70"/>
  <c r="M35" i="70"/>
  <c r="L35" i="70"/>
  <c r="J35" i="70"/>
  <c r="I35" i="70"/>
  <c r="G35" i="70"/>
  <c r="F35" i="70"/>
  <c r="D35" i="70"/>
  <c r="C35" i="70"/>
  <c r="AL27" i="70"/>
  <c r="AK27" i="70"/>
  <c r="AI27" i="70"/>
  <c r="AH27" i="70"/>
  <c r="AF27" i="70"/>
  <c r="AE27" i="70"/>
  <c r="AC27" i="70"/>
  <c r="AB27" i="70"/>
  <c r="Z27" i="70"/>
  <c r="Y27" i="70"/>
  <c r="W27" i="70"/>
  <c r="V27" i="70"/>
  <c r="T27" i="70"/>
  <c r="S27" i="70"/>
  <c r="Q27" i="70"/>
  <c r="P27" i="70"/>
  <c r="N27" i="70"/>
  <c r="M27" i="70"/>
  <c r="K27" i="70"/>
  <c r="J27" i="70"/>
  <c r="H27" i="70"/>
  <c r="G27" i="70"/>
  <c r="E27" i="70"/>
  <c r="D27" i="70"/>
  <c r="AL26" i="70"/>
  <c r="AK26" i="70"/>
  <c r="AI26" i="70"/>
  <c r="AH26" i="70"/>
  <c r="AF26" i="70"/>
  <c r="AE26" i="70"/>
  <c r="AC26" i="70"/>
  <c r="AB26" i="70"/>
  <c r="Z26" i="70"/>
  <c r="Y26" i="70"/>
  <c r="W26" i="70"/>
  <c r="V26" i="70"/>
  <c r="T26" i="70"/>
  <c r="S26" i="70"/>
  <c r="Q26" i="70"/>
  <c r="P26" i="70"/>
  <c r="N26" i="70"/>
  <c r="M26" i="70"/>
  <c r="K26" i="70"/>
  <c r="J26" i="70"/>
  <c r="H26" i="70"/>
  <c r="G26" i="70"/>
  <c r="E26" i="70"/>
  <c r="D26" i="70"/>
  <c r="AL25" i="70"/>
  <c r="AL28" i="70" s="1"/>
  <c r="AK25" i="70"/>
  <c r="AI25" i="70"/>
  <c r="AI28" i="70" s="1"/>
  <c r="CJ69" i="4" s="1"/>
  <c r="AH25" i="70"/>
  <c r="AF25" i="70"/>
  <c r="AF28" i="70" s="1"/>
  <c r="AE25" i="70"/>
  <c r="AC25" i="70"/>
  <c r="AC28" i="70" s="1"/>
  <c r="CJ39" i="4" s="1"/>
  <c r="AB25" i="70"/>
  <c r="Z25" i="70"/>
  <c r="Z28" i="70" s="1"/>
  <c r="CJ24" i="4" s="1"/>
  <c r="Y25" i="70"/>
  <c r="W25" i="70"/>
  <c r="V25" i="70"/>
  <c r="T25" i="70"/>
  <c r="T28" i="70" s="1"/>
  <c r="S25" i="70"/>
  <c r="Q25" i="70"/>
  <c r="Q28" i="70" s="1"/>
  <c r="P25" i="70"/>
  <c r="N25" i="70"/>
  <c r="N28" i="70" s="1"/>
  <c r="M25" i="70"/>
  <c r="K25" i="70"/>
  <c r="K28" i="70" s="1"/>
  <c r="J25" i="70"/>
  <c r="H25" i="70"/>
  <c r="H28" i="70" s="1"/>
  <c r="G25" i="70"/>
  <c r="E25" i="70"/>
  <c r="E28" i="70" s="1"/>
  <c r="D25" i="70"/>
  <c r="O17" i="70"/>
  <c r="N17" i="70"/>
  <c r="M17" i="70"/>
  <c r="L17" i="70"/>
  <c r="K17" i="70"/>
  <c r="I17" i="70"/>
  <c r="H17" i="70"/>
  <c r="G17" i="70"/>
  <c r="F17" i="70"/>
  <c r="E17" i="70"/>
  <c r="D17" i="70"/>
  <c r="C17" i="70"/>
  <c r="O16" i="70"/>
  <c r="O15" i="70"/>
  <c r="O14" i="70"/>
  <c r="O13" i="70"/>
  <c r="O12" i="70"/>
  <c r="O11" i="70"/>
  <c r="O10" i="70"/>
  <c r="O9" i="70"/>
  <c r="O8" i="70"/>
  <c r="O7" i="70"/>
  <c r="O6" i="70"/>
  <c r="AK99" i="69"/>
  <c r="AH99" i="69"/>
  <c r="AE99" i="69"/>
  <c r="AB99" i="69"/>
  <c r="Y99" i="69"/>
  <c r="V99" i="69"/>
  <c r="S99" i="69"/>
  <c r="P99" i="69"/>
  <c r="M99" i="69"/>
  <c r="J99" i="69"/>
  <c r="G99" i="69"/>
  <c r="D99" i="69"/>
  <c r="AK98" i="69"/>
  <c r="AJ98" i="69"/>
  <c r="AH98" i="69"/>
  <c r="AG98" i="69"/>
  <c r="AE98" i="69"/>
  <c r="AD98" i="69"/>
  <c r="AB98" i="69"/>
  <c r="AA98" i="69"/>
  <c r="Y98" i="69"/>
  <c r="X98" i="69"/>
  <c r="V98" i="69"/>
  <c r="U98" i="69"/>
  <c r="S98" i="69"/>
  <c r="R98" i="69"/>
  <c r="P98" i="69"/>
  <c r="O98" i="69"/>
  <c r="M98" i="69"/>
  <c r="L98" i="69"/>
  <c r="J98" i="69"/>
  <c r="I98" i="69"/>
  <c r="G98" i="69"/>
  <c r="F98" i="69"/>
  <c r="D98" i="69"/>
  <c r="C98" i="69"/>
  <c r="AK97" i="69"/>
  <c r="AJ97" i="69"/>
  <c r="AH97" i="69"/>
  <c r="AG97" i="69"/>
  <c r="AE97" i="69"/>
  <c r="AD97" i="69"/>
  <c r="AB97" i="69"/>
  <c r="AA97" i="69"/>
  <c r="Y97" i="69"/>
  <c r="X97" i="69"/>
  <c r="V97" i="69"/>
  <c r="U97" i="69"/>
  <c r="S97" i="69"/>
  <c r="R97" i="69"/>
  <c r="P97" i="69"/>
  <c r="O97" i="69"/>
  <c r="M97" i="69"/>
  <c r="L97" i="69"/>
  <c r="J97" i="69"/>
  <c r="I97" i="69"/>
  <c r="G97" i="69"/>
  <c r="F97" i="69"/>
  <c r="D97" i="69"/>
  <c r="C97" i="69"/>
  <c r="AK96" i="69"/>
  <c r="AJ96" i="69"/>
  <c r="AH96" i="69"/>
  <c r="AG96" i="69"/>
  <c r="AE96" i="69"/>
  <c r="AD96" i="69"/>
  <c r="AB96" i="69"/>
  <c r="AA96" i="69"/>
  <c r="Y96" i="69"/>
  <c r="X96" i="69"/>
  <c r="V96" i="69"/>
  <c r="U96" i="69"/>
  <c r="S96" i="69"/>
  <c r="R96" i="69"/>
  <c r="P96" i="69"/>
  <c r="O96" i="69"/>
  <c r="M96" i="69"/>
  <c r="L96" i="69"/>
  <c r="J96" i="69"/>
  <c r="I96" i="69"/>
  <c r="G96" i="69"/>
  <c r="F96" i="69"/>
  <c r="D96" i="69"/>
  <c r="C96" i="69"/>
  <c r="AK95" i="69"/>
  <c r="AJ95" i="69"/>
  <c r="AH95" i="69"/>
  <c r="AG95" i="69"/>
  <c r="AE95" i="69"/>
  <c r="AD95" i="69"/>
  <c r="AB95" i="69"/>
  <c r="AA95" i="69"/>
  <c r="Y95" i="69"/>
  <c r="X95" i="69"/>
  <c r="V95" i="69"/>
  <c r="U95" i="69"/>
  <c r="S95" i="69"/>
  <c r="R95" i="69"/>
  <c r="P95" i="69"/>
  <c r="O95" i="69"/>
  <c r="M95" i="69"/>
  <c r="L95" i="69"/>
  <c r="J95" i="69"/>
  <c r="I95" i="69"/>
  <c r="G95" i="69"/>
  <c r="F95" i="69"/>
  <c r="D95" i="69"/>
  <c r="C95" i="69"/>
  <c r="AK94" i="69"/>
  <c r="AJ94" i="69"/>
  <c r="AH94" i="69"/>
  <c r="AG94" i="69"/>
  <c r="AE94" i="69"/>
  <c r="AD94" i="69"/>
  <c r="AB94" i="69"/>
  <c r="AA94" i="69"/>
  <c r="Y94" i="69"/>
  <c r="X94" i="69"/>
  <c r="V94" i="69"/>
  <c r="U94" i="69"/>
  <c r="S94" i="69"/>
  <c r="R94" i="69"/>
  <c r="P94" i="69"/>
  <c r="O94" i="69"/>
  <c r="M94" i="69"/>
  <c r="L94" i="69"/>
  <c r="J94" i="69"/>
  <c r="I94" i="69"/>
  <c r="G94" i="69"/>
  <c r="F94" i="69"/>
  <c r="D94" i="69"/>
  <c r="C94" i="69"/>
  <c r="AK93" i="69"/>
  <c r="AJ93" i="69"/>
  <c r="AH93" i="69"/>
  <c r="AG93" i="69"/>
  <c r="AE93" i="69"/>
  <c r="AD93" i="69"/>
  <c r="AB93" i="69"/>
  <c r="AA93" i="69"/>
  <c r="Y93" i="69"/>
  <c r="X93" i="69"/>
  <c r="V93" i="69"/>
  <c r="U93" i="69"/>
  <c r="S93" i="69"/>
  <c r="R93" i="69"/>
  <c r="P93" i="69"/>
  <c r="O93" i="69"/>
  <c r="M93" i="69"/>
  <c r="L93" i="69"/>
  <c r="J93" i="69"/>
  <c r="I93" i="69"/>
  <c r="G93" i="69"/>
  <c r="F93" i="69"/>
  <c r="D93" i="69"/>
  <c r="C93" i="69"/>
  <c r="AK92" i="69"/>
  <c r="AJ92" i="69"/>
  <c r="AH92" i="69"/>
  <c r="AG92" i="69"/>
  <c r="AE92" i="69"/>
  <c r="AD92" i="69"/>
  <c r="AB92" i="69"/>
  <c r="AA92" i="69"/>
  <c r="Y92" i="69"/>
  <c r="X92" i="69"/>
  <c r="V92" i="69"/>
  <c r="U92" i="69"/>
  <c r="S92" i="69"/>
  <c r="R92" i="69"/>
  <c r="P92" i="69"/>
  <c r="O92" i="69"/>
  <c r="M92" i="69"/>
  <c r="L92" i="69"/>
  <c r="J92" i="69"/>
  <c r="I92" i="69"/>
  <c r="G92" i="69"/>
  <c r="F92" i="69"/>
  <c r="D92" i="69"/>
  <c r="C92" i="69"/>
  <c r="AK91" i="69"/>
  <c r="AJ91" i="69"/>
  <c r="AH91" i="69"/>
  <c r="AG91" i="69"/>
  <c r="AE91" i="69"/>
  <c r="AD91" i="69"/>
  <c r="AB91" i="69"/>
  <c r="AA91" i="69"/>
  <c r="Y91" i="69"/>
  <c r="X91" i="69"/>
  <c r="V91" i="69"/>
  <c r="U91" i="69"/>
  <c r="S91" i="69"/>
  <c r="R91" i="69"/>
  <c r="P91" i="69"/>
  <c r="O91" i="69"/>
  <c r="M91" i="69"/>
  <c r="L91" i="69"/>
  <c r="J91" i="69"/>
  <c r="I91" i="69"/>
  <c r="G91" i="69"/>
  <c r="F91" i="69"/>
  <c r="D91" i="69"/>
  <c r="C91" i="69"/>
  <c r="AK90" i="69"/>
  <c r="AJ90" i="69"/>
  <c r="AH90" i="69"/>
  <c r="AG90" i="69"/>
  <c r="AE90" i="69"/>
  <c r="AD90" i="69"/>
  <c r="AB90" i="69"/>
  <c r="AA90" i="69"/>
  <c r="Y90" i="69"/>
  <c r="X90" i="69"/>
  <c r="V90" i="69"/>
  <c r="U90" i="69"/>
  <c r="S90" i="69"/>
  <c r="R90" i="69"/>
  <c r="P90" i="69"/>
  <c r="O90" i="69"/>
  <c r="M90" i="69"/>
  <c r="L90" i="69"/>
  <c r="J90" i="69"/>
  <c r="I90" i="69"/>
  <c r="G90" i="69"/>
  <c r="F90" i="69"/>
  <c r="D90" i="69"/>
  <c r="C90" i="69"/>
  <c r="AK89" i="69"/>
  <c r="AJ89" i="69"/>
  <c r="AH89" i="69"/>
  <c r="AG89" i="69"/>
  <c r="AE89" i="69"/>
  <c r="AD89" i="69"/>
  <c r="AB89" i="69"/>
  <c r="AA89" i="69"/>
  <c r="Y89" i="69"/>
  <c r="X89" i="69"/>
  <c r="V89" i="69"/>
  <c r="U89" i="69"/>
  <c r="S89" i="69"/>
  <c r="R89" i="69"/>
  <c r="P89" i="69"/>
  <c r="O89" i="69"/>
  <c r="M89" i="69"/>
  <c r="L89" i="69"/>
  <c r="J89" i="69"/>
  <c r="I89" i="69"/>
  <c r="G89" i="69"/>
  <c r="F89" i="69"/>
  <c r="D89" i="69"/>
  <c r="C89" i="69"/>
  <c r="AK80" i="69"/>
  <c r="AJ80" i="69"/>
  <c r="AH80" i="69"/>
  <c r="AG80" i="69"/>
  <c r="AE80" i="69"/>
  <c r="AD80" i="69"/>
  <c r="AB80" i="69"/>
  <c r="AA80" i="69"/>
  <c r="Y80" i="69"/>
  <c r="X80" i="69"/>
  <c r="V80" i="69"/>
  <c r="U80" i="69"/>
  <c r="S80" i="69"/>
  <c r="R80" i="69"/>
  <c r="P80" i="69"/>
  <c r="O80" i="69"/>
  <c r="M80" i="69"/>
  <c r="L80" i="69"/>
  <c r="J80" i="69"/>
  <c r="I80" i="69"/>
  <c r="G80" i="69"/>
  <c r="F80" i="69"/>
  <c r="D80" i="69"/>
  <c r="C80" i="69"/>
  <c r="AJ79" i="69"/>
  <c r="AG79" i="69"/>
  <c r="AK79" i="69" s="1"/>
  <c r="AK81" i="69" s="1"/>
  <c r="CF86" i="4" s="1"/>
  <c r="AD79" i="69"/>
  <c r="AE79" i="69" s="1"/>
  <c r="AE81" i="69" s="1"/>
  <c r="CF56" i="4" s="1"/>
  <c r="AA79" i="69"/>
  <c r="AB79" i="69" s="1"/>
  <c r="AB81" i="69" s="1"/>
  <c r="X79" i="69"/>
  <c r="Y79" i="69" s="1"/>
  <c r="Y81" i="69" s="1"/>
  <c r="U79" i="69"/>
  <c r="V79" i="69" s="1"/>
  <c r="V81" i="69" s="1"/>
  <c r="R79" i="69"/>
  <c r="S79" i="69" s="1"/>
  <c r="S81" i="69" s="1"/>
  <c r="O79" i="69"/>
  <c r="P79" i="69" s="1"/>
  <c r="P81" i="69" s="1"/>
  <c r="L79" i="69"/>
  <c r="M79" i="69" s="1"/>
  <c r="M81" i="69" s="1"/>
  <c r="J79" i="69"/>
  <c r="I79" i="69"/>
  <c r="G79" i="69"/>
  <c r="J81" i="69" s="1"/>
  <c r="F79" i="69"/>
  <c r="D79" i="69"/>
  <c r="D81" i="69" s="1"/>
  <c r="C79" i="69"/>
  <c r="AK78" i="69"/>
  <c r="AJ78" i="69"/>
  <c r="AH78" i="69"/>
  <c r="AG78" i="69"/>
  <c r="AE78" i="69"/>
  <c r="AD78" i="69"/>
  <c r="AB78" i="69"/>
  <c r="AA78" i="69"/>
  <c r="Y78" i="69"/>
  <c r="X78" i="69"/>
  <c r="V78" i="69"/>
  <c r="U78" i="69"/>
  <c r="S78" i="69"/>
  <c r="R78" i="69"/>
  <c r="P78" i="69"/>
  <c r="O78" i="69"/>
  <c r="M78" i="69"/>
  <c r="L78" i="69"/>
  <c r="J78" i="69"/>
  <c r="I78" i="69"/>
  <c r="G78" i="69"/>
  <c r="F78" i="69"/>
  <c r="D78" i="69"/>
  <c r="C78" i="69"/>
  <c r="AK73" i="69"/>
  <c r="AH73" i="69"/>
  <c r="AK72" i="69"/>
  <c r="AJ72" i="69"/>
  <c r="AH72" i="69"/>
  <c r="AG72" i="69"/>
  <c r="AK71" i="69"/>
  <c r="AJ71" i="69"/>
  <c r="AH71" i="69"/>
  <c r="AG71" i="69"/>
  <c r="AK70" i="69"/>
  <c r="AJ70" i="69"/>
  <c r="AH70" i="69"/>
  <c r="AG70" i="69"/>
  <c r="AK69" i="69"/>
  <c r="AJ69" i="69"/>
  <c r="AH69" i="69"/>
  <c r="AG69" i="69"/>
  <c r="AK68" i="69"/>
  <c r="AJ68" i="69"/>
  <c r="AH68" i="69"/>
  <c r="AG68" i="69"/>
  <c r="AA68" i="69"/>
  <c r="AB68" i="69" s="1"/>
  <c r="U68" i="69"/>
  <c r="V68" i="69" s="1"/>
  <c r="O68" i="69"/>
  <c r="P68" i="69" s="1"/>
  <c r="I68" i="69"/>
  <c r="J68" i="69" s="1"/>
  <c r="C68" i="69"/>
  <c r="D68" i="69" s="1"/>
  <c r="AK67" i="69"/>
  <c r="AJ67" i="69"/>
  <c r="AH67" i="69"/>
  <c r="AG67" i="69"/>
  <c r="AA67" i="69"/>
  <c r="AB67" i="69" s="1"/>
  <c r="U67" i="69"/>
  <c r="V67" i="69" s="1"/>
  <c r="O67" i="69"/>
  <c r="P67" i="69" s="1"/>
  <c r="I67" i="69"/>
  <c r="J67" i="69" s="1"/>
  <c r="C67" i="69"/>
  <c r="D67" i="69" s="1"/>
  <c r="AK66" i="69"/>
  <c r="AJ66" i="69"/>
  <c r="AH66" i="69"/>
  <c r="AG66" i="69"/>
  <c r="AD66" i="69"/>
  <c r="AE66" i="69" s="1"/>
  <c r="AA66" i="69"/>
  <c r="AB66" i="69" s="1"/>
  <c r="X66" i="69"/>
  <c r="Y66" i="69" s="1"/>
  <c r="U66" i="69"/>
  <c r="V66" i="69" s="1"/>
  <c r="R66" i="69"/>
  <c r="S66" i="69" s="1"/>
  <c r="O66" i="69"/>
  <c r="P66" i="69" s="1"/>
  <c r="L66" i="69"/>
  <c r="M66" i="69" s="1"/>
  <c r="I66" i="69"/>
  <c r="J66" i="69" s="1"/>
  <c r="F66" i="69"/>
  <c r="G66" i="69" s="1"/>
  <c r="C66" i="69"/>
  <c r="D66" i="69" s="1"/>
  <c r="AK65" i="69"/>
  <c r="AJ65" i="69"/>
  <c r="AH65" i="69"/>
  <c r="AG65" i="69"/>
  <c r="AA65" i="69"/>
  <c r="AB65" i="69" s="1"/>
  <c r="U65" i="69"/>
  <c r="V65" i="69" s="1"/>
  <c r="O65" i="69"/>
  <c r="P65" i="69" s="1"/>
  <c r="I65" i="69"/>
  <c r="J65" i="69" s="1"/>
  <c r="C65" i="69"/>
  <c r="AK64" i="69"/>
  <c r="AJ64" i="69"/>
  <c r="AH64" i="69"/>
  <c r="AG64" i="69"/>
  <c r="AK63" i="69"/>
  <c r="AJ63" i="69"/>
  <c r="AH63" i="69"/>
  <c r="AG63" i="69"/>
  <c r="AK62" i="69"/>
  <c r="AJ62" i="69"/>
  <c r="AH62" i="69"/>
  <c r="AG62" i="69"/>
  <c r="AE62" i="69"/>
  <c r="AD62" i="69"/>
  <c r="AB62" i="69"/>
  <c r="AA62" i="69"/>
  <c r="Y62" i="69"/>
  <c r="X62" i="69"/>
  <c r="V62" i="69"/>
  <c r="U62" i="69"/>
  <c r="S62" i="69"/>
  <c r="R62" i="69"/>
  <c r="P62" i="69"/>
  <c r="O62" i="69"/>
  <c r="M62" i="69"/>
  <c r="L62" i="69"/>
  <c r="J62" i="69"/>
  <c r="I62" i="69"/>
  <c r="G62" i="69"/>
  <c r="F62" i="69"/>
  <c r="D62" i="69"/>
  <c r="C62" i="69"/>
  <c r="AK61" i="69"/>
  <c r="AJ61" i="69"/>
  <c r="AH61" i="69"/>
  <c r="AG61" i="69"/>
  <c r="AA61" i="69"/>
  <c r="AB61" i="69" s="1"/>
  <c r="U61" i="69"/>
  <c r="V61" i="69" s="1"/>
  <c r="O61" i="69"/>
  <c r="P61" i="69" s="1"/>
  <c r="I61" i="69"/>
  <c r="J61" i="69" s="1"/>
  <c r="C61" i="69"/>
  <c r="D61" i="69" s="1"/>
  <c r="AK60" i="69"/>
  <c r="AJ60" i="69"/>
  <c r="AH60" i="69"/>
  <c r="AG60" i="69"/>
  <c r="AE60" i="69"/>
  <c r="AD60" i="69"/>
  <c r="AB60" i="69"/>
  <c r="AA60" i="69"/>
  <c r="Y60" i="69"/>
  <c r="X60" i="69"/>
  <c r="V60" i="69"/>
  <c r="U60" i="69"/>
  <c r="S60" i="69"/>
  <c r="R60" i="69"/>
  <c r="P60" i="69"/>
  <c r="O60" i="69"/>
  <c r="M60" i="69"/>
  <c r="L60" i="69"/>
  <c r="J60" i="69"/>
  <c r="I60" i="69"/>
  <c r="G60" i="69"/>
  <c r="F60" i="69"/>
  <c r="D60" i="69"/>
  <c r="C60" i="69"/>
  <c r="AK59" i="69"/>
  <c r="AJ59" i="69"/>
  <c r="AH59" i="69"/>
  <c r="AG59" i="69"/>
  <c r="AE59" i="69"/>
  <c r="AD59" i="69"/>
  <c r="AB59" i="69"/>
  <c r="AA59" i="69"/>
  <c r="Y59" i="69"/>
  <c r="X59" i="69"/>
  <c r="V59" i="69"/>
  <c r="U59" i="69"/>
  <c r="S59" i="69"/>
  <c r="R59" i="69"/>
  <c r="P59" i="69"/>
  <c r="O59" i="69"/>
  <c r="M59" i="69"/>
  <c r="L59" i="69"/>
  <c r="J59" i="69"/>
  <c r="I59" i="69"/>
  <c r="G59" i="69"/>
  <c r="F59" i="69"/>
  <c r="D59" i="69"/>
  <c r="C59" i="69"/>
  <c r="AK58" i="69"/>
  <c r="AJ58" i="69"/>
  <c r="AH58" i="69"/>
  <c r="AG58" i="69"/>
  <c r="AE58" i="69"/>
  <c r="AD58" i="69"/>
  <c r="AB58" i="69"/>
  <c r="AA58" i="69"/>
  <c r="Y58" i="69"/>
  <c r="X58" i="69"/>
  <c r="V58" i="69"/>
  <c r="U58" i="69"/>
  <c r="S58" i="69"/>
  <c r="R58" i="69"/>
  <c r="P58" i="69"/>
  <c r="O58" i="69"/>
  <c r="M58" i="69"/>
  <c r="L58" i="69"/>
  <c r="J58" i="69"/>
  <c r="I58" i="69"/>
  <c r="G58" i="69"/>
  <c r="F58" i="69"/>
  <c r="D58" i="69"/>
  <c r="C58" i="69"/>
  <c r="AK57" i="69"/>
  <c r="AJ57" i="69"/>
  <c r="AH57" i="69"/>
  <c r="AG57" i="69"/>
  <c r="AA57" i="69"/>
  <c r="AB57" i="69" s="1"/>
  <c r="U57" i="69"/>
  <c r="V57" i="69" s="1"/>
  <c r="O57" i="69"/>
  <c r="P57" i="69" s="1"/>
  <c r="I57" i="69"/>
  <c r="J57" i="69" s="1"/>
  <c r="C57" i="69"/>
  <c r="D57" i="69" s="1"/>
  <c r="AK56" i="69"/>
  <c r="AJ56" i="69"/>
  <c r="AH56" i="69"/>
  <c r="AG56" i="69"/>
  <c r="AK55" i="69"/>
  <c r="AJ55" i="69"/>
  <c r="AH55" i="69"/>
  <c r="AG55" i="69"/>
  <c r="AK54" i="69"/>
  <c r="AJ54" i="69"/>
  <c r="AH54" i="69"/>
  <c r="AG54" i="69"/>
  <c r="AK53" i="69"/>
  <c r="AJ53" i="69"/>
  <c r="AH53" i="69"/>
  <c r="AG53" i="69"/>
  <c r="AK52" i="69"/>
  <c r="AJ52" i="69"/>
  <c r="AH52" i="69"/>
  <c r="AG52" i="69"/>
  <c r="AK51" i="69"/>
  <c r="AJ51" i="69"/>
  <c r="AH51" i="69"/>
  <c r="AG51" i="69"/>
  <c r="AK50" i="69"/>
  <c r="AJ50" i="69"/>
  <c r="AH50" i="69"/>
  <c r="AG50" i="69"/>
  <c r="AK49" i="69"/>
  <c r="AJ49" i="69"/>
  <c r="AH49" i="69"/>
  <c r="AG49" i="69"/>
  <c r="AK48" i="69"/>
  <c r="AJ48" i="69"/>
  <c r="AH48" i="69"/>
  <c r="AG48" i="69"/>
  <c r="AK47" i="69"/>
  <c r="AJ47" i="69"/>
  <c r="AH47" i="69"/>
  <c r="AG47" i="69"/>
  <c r="AE47" i="69"/>
  <c r="AD47" i="69"/>
  <c r="AB47" i="69"/>
  <c r="AA47" i="69"/>
  <c r="Y47" i="69"/>
  <c r="X47" i="69"/>
  <c r="V47" i="69"/>
  <c r="U47" i="69"/>
  <c r="S47" i="69"/>
  <c r="R47" i="69"/>
  <c r="P47" i="69"/>
  <c r="O47" i="69"/>
  <c r="M47" i="69"/>
  <c r="L47" i="69"/>
  <c r="J47" i="69"/>
  <c r="I47" i="69"/>
  <c r="G47" i="69"/>
  <c r="F47" i="69"/>
  <c r="D47" i="69"/>
  <c r="C47" i="69"/>
  <c r="AK46" i="69"/>
  <c r="AJ46" i="69"/>
  <c r="AH46" i="69"/>
  <c r="AG46" i="69"/>
  <c r="AE46" i="69"/>
  <c r="AD46" i="69"/>
  <c r="AB46" i="69"/>
  <c r="AA46" i="69"/>
  <c r="Y46" i="69"/>
  <c r="X46" i="69"/>
  <c r="V46" i="69"/>
  <c r="U46" i="69"/>
  <c r="S46" i="69"/>
  <c r="R46" i="69"/>
  <c r="P46" i="69"/>
  <c r="O46" i="69"/>
  <c r="M46" i="69"/>
  <c r="L46" i="69"/>
  <c r="J46" i="69"/>
  <c r="I46" i="69"/>
  <c r="G46" i="69"/>
  <c r="F46" i="69"/>
  <c r="D46" i="69"/>
  <c r="C46" i="69"/>
  <c r="AK45" i="69"/>
  <c r="AJ45" i="69"/>
  <c r="AH45" i="69"/>
  <c r="AG45" i="69"/>
  <c r="AK44" i="69"/>
  <c r="AJ44" i="69"/>
  <c r="AH44" i="69"/>
  <c r="AG44" i="69"/>
  <c r="AE44" i="69"/>
  <c r="AD44" i="69"/>
  <c r="AB44" i="69"/>
  <c r="AA44" i="69"/>
  <c r="Y44" i="69"/>
  <c r="X44" i="69"/>
  <c r="V44" i="69"/>
  <c r="U44" i="69"/>
  <c r="S44" i="69"/>
  <c r="R44" i="69"/>
  <c r="P44" i="69"/>
  <c r="O44" i="69"/>
  <c r="M44" i="69"/>
  <c r="L44" i="69"/>
  <c r="J44" i="69"/>
  <c r="I44" i="69"/>
  <c r="G44" i="69"/>
  <c r="F44" i="69"/>
  <c r="D44" i="69"/>
  <c r="C44" i="69"/>
  <c r="AK43" i="69"/>
  <c r="AJ43" i="69"/>
  <c r="AH43" i="69"/>
  <c r="AG43" i="69"/>
  <c r="AE43" i="69"/>
  <c r="AD43" i="69"/>
  <c r="AB43" i="69"/>
  <c r="AA43" i="69"/>
  <c r="Y43" i="69"/>
  <c r="X43" i="69"/>
  <c r="V43" i="69"/>
  <c r="U43" i="69"/>
  <c r="S43" i="69"/>
  <c r="R43" i="69"/>
  <c r="P43" i="69"/>
  <c r="O43" i="69"/>
  <c r="M43" i="69"/>
  <c r="L43" i="69"/>
  <c r="J43" i="69"/>
  <c r="I43" i="69"/>
  <c r="G43" i="69"/>
  <c r="F43" i="69"/>
  <c r="D43" i="69"/>
  <c r="C43" i="69"/>
  <c r="AK42" i="69"/>
  <c r="AJ42" i="69"/>
  <c r="AH42" i="69"/>
  <c r="AG42" i="69"/>
  <c r="AD42" i="69"/>
  <c r="AE42" i="69" s="1"/>
  <c r="AA42" i="69"/>
  <c r="AB42" i="69" s="1"/>
  <c r="X42" i="69"/>
  <c r="Y42" i="69" s="1"/>
  <c r="U42" i="69"/>
  <c r="V42" i="69" s="1"/>
  <c r="R42" i="69"/>
  <c r="S42" i="69" s="1"/>
  <c r="O42" i="69"/>
  <c r="P42" i="69" s="1"/>
  <c r="L42" i="69"/>
  <c r="M42" i="69" s="1"/>
  <c r="I42" i="69"/>
  <c r="J42" i="69" s="1"/>
  <c r="F42" i="69"/>
  <c r="G42" i="69" s="1"/>
  <c r="C42" i="69"/>
  <c r="D42" i="69" s="1"/>
  <c r="AK41" i="69"/>
  <c r="AJ41" i="69"/>
  <c r="AH41" i="69"/>
  <c r="AG41" i="69"/>
  <c r="AE41" i="69"/>
  <c r="AD41" i="69"/>
  <c r="AB41" i="69"/>
  <c r="AA41" i="69"/>
  <c r="Y41" i="69"/>
  <c r="X41" i="69"/>
  <c r="V41" i="69"/>
  <c r="U41" i="69"/>
  <c r="S41" i="69"/>
  <c r="R41" i="69"/>
  <c r="P41" i="69"/>
  <c r="O41" i="69"/>
  <c r="M41" i="69"/>
  <c r="L41" i="69"/>
  <c r="J41" i="69"/>
  <c r="I41" i="69"/>
  <c r="G41" i="69"/>
  <c r="F41" i="69"/>
  <c r="D41" i="69"/>
  <c r="C41" i="69"/>
  <c r="AK40" i="69"/>
  <c r="AJ40" i="69"/>
  <c r="AH40" i="69"/>
  <c r="AG40" i="69"/>
  <c r="AE40" i="69"/>
  <c r="AD40" i="69"/>
  <c r="AB40" i="69"/>
  <c r="AA40" i="69"/>
  <c r="Y40" i="69"/>
  <c r="X40" i="69"/>
  <c r="V40" i="69"/>
  <c r="U40" i="69"/>
  <c r="S40" i="69"/>
  <c r="R40" i="69"/>
  <c r="P40" i="69"/>
  <c r="O40" i="69"/>
  <c r="M40" i="69"/>
  <c r="L40" i="69"/>
  <c r="J40" i="69"/>
  <c r="I40" i="69"/>
  <c r="G40" i="69"/>
  <c r="F40" i="69"/>
  <c r="D40" i="69"/>
  <c r="C40" i="69"/>
  <c r="AK39" i="69"/>
  <c r="AJ39" i="69"/>
  <c r="AH39" i="69"/>
  <c r="AG39" i="69"/>
  <c r="M39" i="69"/>
  <c r="AK38" i="69"/>
  <c r="AJ38" i="69"/>
  <c r="AH38" i="69"/>
  <c r="AG38" i="69"/>
  <c r="M38" i="69"/>
  <c r="AK37" i="69"/>
  <c r="AJ37" i="69"/>
  <c r="AH37" i="69"/>
  <c r="AG37" i="69"/>
  <c r="AD37" i="69"/>
  <c r="AE37" i="69" s="1"/>
  <c r="AA37" i="69"/>
  <c r="AB37" i="69" s="1"/>
  <c r="X37" i="69"/>
  <c r="Y37" i="69" s="1"/>
  <c r="U37" i="69"/>
  <c r="V37" i="69" s="1"/>
  <c r="R37" i="69"/>
  <c r="S37" i="69" s="1"/>
  <c r="O37" i="69"/>
  <c r="P37" i="69" s="1"/>
  <c r="L37" i="69"/>
  <c r="M37" i="69" s="1"/>
  <c r="J37" i="69"/>
  <c r="I37" i="69"/>
  <c r="G37" i="69"/>
  <c r="F37" i="69"/>
  <c r="D37" i="69"/>
  <c r="C37" i="69"/>
  <c r="AK36" i="69"/>
  <c r="AJ36" i="69"/>
  <c r="AH36" i="69"/>
  <c r="AG36" i="69"/>
  <c r="AE36" i="69"/>
  <c r="AD36" i="69"/>
  <c r="AB36" i="69"/>
  <c r="AA36" i="69"/>
  <c r="Y36" i="69"/>
  <c r="X36" i="69"/>
  <c r="V36" i="69"/>
  <c r="U36" i="69"/>
  <c r="S36" i="69"/>
  <c r="R36" i="69"/>
  <c r="P36" i="69"/>
  <c r="O36" i="69"/>
  <c r="M36" i="69"/>
  <c r="L36" i="69"/>
  <c r="J36" i="69"/>
  <c r="I36" i="69"/>
  <c r="G36" i="69"/>
  <c r="F36" i="69"/>
  <c r="D36" i="69"/>
  <c r="C36" i="69"/>
  <c r="AK35" i="69"/>
  <c r="AJ35" i="69"/>
  <c r="AH35" i="69"/>
  <c r="AG35" i="69"/>
  <c r="AD35" i="69"/>
  <c r="AE35" i="69" s="1"/>
  <c r="AA35" i="69"/>
  <c r="AB35" i="69" s="1"/>
  <c r="X35" i="69"/>
  <c r="Y35" i="69" s="1"/>
  <c r="U35" i="69"/>
  <c r="V35" i="69" s="1"/>
  <c r="R35" i="69"/>
  <c r="S35" i="69" s="1"/>
  <c r="O35" i="69"/>
  <c r="P35" i="69" s="1"/>
  <c r="L35" i="69"/>
  <c r="M35" i="69" s="1"/>
  <c r="I35" i="69"/>
  <c r="J35" i="69" s="1"/>
  <c r="F35" i="69"/>
  <c r="G35" i="69" s="1"/>
  <c r="C35" i="69"/>
  <c r="D35" i="69" s="1"/>
  <c r="AL27" i="69"/>
  <c r="AK27" i="69"/>
  <c r="AI27" i="69"/>
  <c r="AH27" i="69"/>
  <c r="AF27" i="69"/>
  <c r="AE27" i="69"/>
  <c r="AC27" i="69"/>
  <c r="AB27" i="69"/>
  <c r="Z27" i="69"/>
  <c r="Y27" i="69"/>
  <c r="W27" i="69"/>
  <c r="V27" i="69"/>
  <c r="T27" i="69"/>
  <c r="S27" i="69"/>
  <c r="Q27" i="69"/>
  <c r="P27" i="69"/>
  <c r="N27" i="69"/>
  <c r="M27" i="69"/>
  <c r="K27" i="69"/>
  <c r="J27" i="69"/>
  <c r="H27" i="69"/>
  <c r="G27" i="69"/>
  <c r="E27" i="69"/>
  <c r="D27" i="69"/>
  <c r="AL26" i="69"/>
  <c r="AK26" i="69"/>
  <c r="AI26" i="69"/>
  <c r="AH26" i="69"/>
  <c r="AF26" i="69"/>
  <c r="AE26" i="69"/>
  <c r="AC26" i="69"/>
  <c r="AB26" i="69"/>
  <c r="Z26" i="69"/>
  <c r="Y26" i="69"/>
  <c r="W26" i="69"/>
  <c r="V26" i="69"/>
  <c r="T26" i="69"/>
  <c r="S26" i="69"/>
  <c r="Q26" i="69"/>
  <c r="P26" i="69"/>
  <c r="N26" i="69"/>
  <c r="M26" i="69"/>
  <c r="K26" i="69"/>
  <c r="J26" i="69"/>
  <c r="H26" i="69"/>
  <c r="G26" i="69"/>
  <c r="E26" i="69"/>
  <c r="D26" i="69"/>
  <c r="AL25" i="69"/>
  <c r="AL28" i="69" s="1"/>
  <c r="AK25" i="69"/>
  <c r="AI25" i="69"/>
  <c r="AI28" i="69" s="1"/>
  <c r="CF69" i="4" s="1"/>
  <c r="AH25" i="69"/>
  <c r="AF25" i="69"/>
  <c r="AF28" i="69" s="1"/>
  <c r="AE25" i="69"/>
  <c r="AC25" i="69"/>
  <c r="AC28" i="69" s="1"/>
  <c r="CF39" i="4" s="1"/>
  <c r="AB25" i="69"/>
  <c r="Z25" i="69"/>
  <c r="Z28" i="69" s="1"/>
  <c r="CF24" i="4" s="1"/>
  <c r="Y25" i="69"/>
  <c r="W25" i="69"/>
  <c r="W28" i="69" s="1"/>
  <c r="CF9" i="4" s="1"/>
  <c r="V25" i="69"/>
  <c r="T25" i="69"/>
  <c r="T28" i="69" s="1"/>
  <c r="S25" i="69"/>
  <c r="Q25" i="69"/>
  <c r="Q28" i="69" s="1"/>
  <c r="P25" i="69"/>
  <c r="N25" i="69"/>
  <c r="N28" i="69" s="1"/>
  <c r="M25" i="69"/>
  <c r="K25" i="69"/>
  <c r="K28" i="69" s="1"/>
  <c r="J25" i="69"/>
  <c r="H25" i="69"/>
  <c r="H28" i="69" s="1"/>
  <c r="G25" i="69"/>
  <c r="E25" i="69"/>
  <c r="E28" i="69" s="1"/>
  <c r="D25" i="69"/>
  <c r="O17" i="69"/>
  <c r="N17" i="69"/>
  <c r="M17" i="69"/>
  <c r="L17" i="69"/>
  <c r="K17" i="69"/>
  <c r="I17" i="69"/>
  <c r="H17" i="69"/>
  <c r="G17" i="69"/>
  <c r="F17" i="69"/>
  <c r="E17" i="69"/>
  <c r="D17" i="69"/>
  <c r="C17" i="69"/>
  <c r="O16" i="69"/>
  <c r="O15" i="69"/>
  <c r="O14" i="69"/>
  <c r="O13" i="69"/>
  <c r="O12" i="69"/>
  <c r="O11" i="69"/>
  <c r="O10" i="69"/>
  <c r="O9" i="69"/>
  <c r="O8" i="69"/>
  <c r="O7" i="69"/>
  <c r="O6" i="69"/>
  <c r="AK99" i="68"/>
  <c r="AH99" i="68"/>
  <c r="AE99" i="68"/>
  <c r="AB99" i="68"/>
  <c r="Y99" i="68"/>
  <c r="V99" i="68"/>
  <c r="S99" i="68"/>
  <c r="P99" i="68"/>
  <c r="M99" i="68"/>
  <c r="J99" i="68"/>
  <c r="G99" i="68"/>
  <c r="D99" i="68"/>
  <c r="AK98" i="68"/>
  <c r="AJ98" i="68"/>
  <c r="AH98" i="68"/>
  <c r="AG98" i="68"/>
  <c r="AE98" i="68"/>
  <c r="AD98" i="68"/>
  <c r="AB98" i="68"/>
  <c r="AA98" i="68"/>
  <c r="Y98" i="68"/>
  <c r="X98" i="68"/>
  <c r="V98" i="68"/>
  <c r="U98" i="68"/>
  <c r="S98" i="68"/>
  <c r="R98" i="68"/>
  <c r="P98" i="68"/>
  <c r="O98" i="68"/>
  <c r="M98" i="68"/>
  <c r="L98" i="68"/>
  <c r="J98" i="68"/>
  <c r="I98" i="68"/>
  <c r="G98" i="68"/>
  <c r="F98" i="68"/>
  <c r="D98" i="68"/>
  <c r="C98" i="68"/>
  <c r="AK97" i="68"/>
  <c r="AJ97" i="68"/>
  <c r="AH97" i="68"/>
  <c r="AG97" i="68"/>
  <c r="AE97" i="68"/>
  <c r="AD97" i="68"/>
  <c r="AB97" i="68"/>
  <c r="AA97" i="68"/>
  <c r="Y97" i="68"/>
  <c r="X97" i="68"/>
  <c r="V97" i="68"/>
  <c r="U97" i="68"/>
  <c r="S97" i="68"/>
  <c r="R97" i="68"/>
  <c r="P97" i="68"/>
  <c r="O97" i="68"/>
  <c r="M97" i="68"/>
  <c r="L97" i="68"/>
  <c r="J97" i="68"/>
  <c r="I97" i="68"/>
  <c r="G97" i="68"/>
  <c r="F97" i="68"/>
  <c r="D97" i="68"/>
  <c r="C97" i="68"/>
  <c r="AK96" i="68"/>
  <c r="AJ96" i="68"/>
  <c r="AH96" i="68"/>
  <c r="AG96" i="68"/>
  <c r="AE96" i="68"/>
  <c r="AD96" i="68"/>
  <c r="AB96" i="68"/>
  <c r="AA96" i="68"/>
  <c r="Y96" i="68"/>
  <c r="X96" i="68"/>
  <c r="V96" i="68"/>
  <c r="U96" i="68"/>
  <c r="S96" i="68"/>
  <c r="R96" i="68"/>
  <c r="P96" i="68"/>
  <c r="O96" i="68"/>
  <c r="M96" i="68"/>
  <c r="L96" i="68"/>
  <c r="J96" i="68"/>
  <c r="I96" i="68"/>
  <c r="G96" i="68"/>
  <c r="F96" i="68"/>
  <c r="D96" i="68"/>
  <c r="C96" i="68"/>
  <c r="AK95" i="68"/>
  <c r="AJ95" i="68"/>
  <c r="AH95" i="68"/>
  <c r="AG95" i="68"/>
  <c r="AE95" i="68"/>
  <c r="AD95" i="68"/>
  <c r="AB95" i="68"/>
  <c r="AA95" i="68"/>
  <c r="Y95" i="68"/>
  <c r="X95" i="68"/>
  <c r="V95" i="68"/>
  <c r="U95" i="68"/>
  <c r="S95" i="68"/>
  <c r="R95" i="68"/>
  <c r="P95" i="68"/>
  <c r="O95" i="68"/>
  <c r="M95" i="68"/>
  <c r="L95" i="68"/>
  <c r="J95" i="68"/>
  <c r="I95" i="68"/>
  <c r="G95" i="68"/>
  <c r="F95" i="68"/>
  <c r="D95" i="68"/>
  <c r="C95" i="68"/>
  <c r="AK94" i="68"/>
  <c r="AJ94" i="68"/>
  <c r="AH94" i="68"/>
  <c r="AG94" i="68"/>
  <c r="AE94" i="68"/>
  <c r="AD94" i="68"/>
  <c r="AB94" i="68"/>
  <c r="AA94" i="68"/>
  <c r="Y94" i="68"/>
  <c r="X94" i="68"/>
  <c r="V94" i="68"/>
  <c r="U94" i="68"/>
  <c r="S94" i="68"/>
  <c r="R94" i="68"/>
  <c r="P94" i="68"/>
  <c r="O94" i="68"/>
  <c r="M94" i="68"/>
  <c r="L94" i="68"/>
  <c r="J94" i="68"/>
  <c r="I94" i="68"/>
  <c r="G94" i="68"/>
  <c r="F94" i="68"/>
  <c r="D94" i="68"/>
  <c r="C94" i="68"/>
  <c r="AK93" i="68"/>
  <c r="AJ93" i="68"/>
  <c r="AH93" i="68"/>
  <c r="AG93" i="68"/>
  <c r="AE93" i="68"/>
  <c r="AD93" i="68"/>
  <c r="AB93" i="68"/>
  <c r="AA93" i="68"/>
  <c r="Y93" i="68"/>
  <c r="X93" i="68"/>
  <c r="V93" i="68"/>
  <c r="U93" i="68"/>
  <c r="S93" i="68"/>
  <c r="R93" i="68"/>
  <c r="P93" i="68"/>
  <c r="O93" i="68"/>
  <c r="M93" i="68"/>
  <c r="L93" i="68"/>
  <c r="J93" i="68"/>
  <c r="I93" i="68"/>
  <c r="G93" i="68"/>
  <c r="F93" i="68"/>
  <c r="D93" i="68"/>
  <c r="C93" i="68"/>
  <c r="AK92" i="68"/>
  <c r="AJ92" i="68"/>
  <c r="AH92" i="68"/>
  <c r="AG92" i="68"/>
  <c r="AE92" i="68"/>
  <c r="AD92" i="68"/>
  <c r="AB92" i="68"/>
  <c r="AA92" i="68"/>
  <c r="Y92" i="68"/>
  <c r="X92" i="68"/>
  <c r="V92" i="68"/>
  <c r="U92" i="68"/>
  <c r="S92" i="68"/>
  <c r="R92" i="68"/>
  <c r="P92" i="68"/>
  <c r="O92" i="68"/>
  <c r="M92" i="68"/>
  <c r="L92" i="68"/>
  <c r="J92" i="68"/>
  <c r="I92" i="68"/>
  <c r="G92" i="68"/>
  <c r="F92" i="68"/>
  <c r="D92" i="68"/>
  <c r="C92" i="68"/>
  <c r="AK91" i="68"/>
  <c r="AJ91" i="68"/>
  <c r="AH91" i="68"/>
  <c r="AG91" i="68"/>
  <c r="AE91" i="68"/>
  <c r="AD91" i="68"/>
  <c r="AB91" i="68"/>
  <c r="AA91" i="68"/>
  <c r="Y91" i="68"/>
  <c r="X91" i="68"/>
  <c r="V91" i="68"/>
  <c r="U91" i="68"/>
  <c r="S91" i="68"/>
  <c r="R91" i="68"/>
  <c r="P91" i="68"/>
  <c r="O91" i="68"/>
  <c r="M91" i="68"/>
  <c r="L91" i="68"/>
  <c r="J91" i="68"/>
  <c r="I91" i="68"/>
  <c r="G91" i="68"/>
  <c r="F91" i="68"/>
  <c r="D91" i="68"/>
  <c r="C91" i="68"/>
  <c r="AK90" i="68"/>
  <c r="AJ90" i="68"/>
  <c r="AH90" i="68"/>
  <c r="AG90" i="68"/>
  <c r="AE90" i="68"/>
  <c r="AD90" i="68"/>
  <c r="AB90" i="68"/>
  <c r="AA90" i="68"/>
  <c r="Y90" i="68"/>
  <c r="X90" i="68"/>
  <c r="V90" i="68"/>
  <c r="U90" i="68"/>
  <c r="S90" i="68"/>
  <c r="R90" i="68"/>
  <c r="P90" i="68"/>
  <c r="O90" i="68"/>
  <c r="M90" i="68"/>
  <c r="L90" i="68"/>
  <c r="J90" i="68"/>
  <c r="I90" i="68"/>
  <c r="G90" i="68"/>
  <c r="F90" i="68"/>
  <c r="D90" i="68"/>
  <c r="C90" i="68"/>
  <c r="AK89" i="68"/>
  <c r="AJ89" i="68"/>
  <c r="AH89" i="68"/>
  <c r="AG89" i="68"/>
  <c r="AE89" i="68"/>
  <c r="AD89" i="68"/>
  <c r="AB89" i="68"/>
  <c r="AA89" i="68"/>
  <c r="Y89" i="68"/>
  <c r="X89" i="68"/>
  <c r="V89" i="68"/>
  <c r="U89" i="68"/>
  <c r="S89" i="68"/>
  <c r="R89" i="68"/>
  <c r="P89" i="68"/>
  <c r="O89" i="68"/>
  <c r="M89" i="68"/>
  <c r="L89" i="68"/>
  <c r="J89" i="68"/>
  <c r="I89" i="68"/>
  <c r="G89" i="68"/>
  <c r="F89" i="68"/>
  <c r="D89" i="68"/>
  <c r="C89" i="68"/>
  <c r="AK80" i="68"/>
  <c r="AJ80" i="68"/>
  <c r="AH80" i="68"/>
  <c r="AG80" i="68"/>
  <c r="AE80" i="68"/>
  <c r="AD80" i="68"/>
  <c r="AB80" i="68"/>
  <c r="AA80" i="68"/>
  <c r="Y80" i="68"/>
  <c r="X80" i="68"/>
  <c r="V80" i="68"/>
  <c r="U80" i="68"/>
  <c r="S80" i="68"/>
  <c r="R80" i="68"/>
  <c r="P80" i="68"/>
  <c r="O80" i="68"/>
  <c r="M80" i="68"/>
  <c r="L80" i="68"/>
  <c r="J80" i="68"/>
  <c r="I80" i="68"/>
  <c r="G80" i="68"/>
  <c r="F80" i="68"/>
  <c r="D80" i="68"/>
  <c r="C80" i="68"/>
  <c r="AJ79" i="68"/>
  <c r="AG79" i="68"/>
  <c r="AK79" i="68" s="1"/>
  <c r="AK81" i="68" s="1"/>
  <c r="CB86" i="4" s="1"/>
  <c r="AD79" i="68"/>
  <c r="AE79" i="68" s="1"/>
  <c r="AE81" i="68" s="1"/>
  <c r="CB56" i="4" s="1"/>
  <c r="AA79" i="68"/>
  <c r="AB79" i="68" s="1"/>
  <c r="AB81" i="68" s="1"/>
  <c r="X79" i="68"/>
  <c r="Y79" i="68" s="1"/>
  <c r="Y81" i="68" s="1"/>
  <c r="U79" i="68"/>
  <c r="V79" i="68" s="1"/>
  <c r="V81" i="68" s="1"/>
  <c r="CB11" i="4" s="1"/>
  <c r="R79" i="68"/>
  <c r="S79" i="68" s="1"/>
  <c r="S81" i="68" s="1"/>
  <c r="P79" i="68"/>
  <c r="P81" i="68" s="1"/>
  <c r="O79" i="68"/>
  <c r="M79" i="68"/>
  <c r="M81" i="68" s="1"/>
  <c r="L79" i="68"/>
  <c r="J79" i="68"/>
  <c r="J81" i="68" s="1"/>
  <c r="I79" i="68"/>
  <c r="G79" i="68"/>
  <c r="G81" i="68" s="1"/>
  <c r="F79" i="68"/>
  <c r="D79" i="68"/>
  <c r="D81" i="68" s="1"/>
  <c r="C79" i="68"/>
  <c r="AK78" i="68"/>
  <c r="AJ78" i="68"/>
  <c r="AH78" i="68"/>
  <c r="AG78" i="68"/>
  <c r="AE78" i="68"/>
  <c r="AD78" i="68"/>
  <c r="AB78" i="68"/>
  <c r="AA78" i="68"/>
  <c r="Y78" i="68"/>
  <c r="X78" i="68"/>
  <c r="V78" i="68"/>
  <c r="U78" i="68"/>
  <c r="S78" i="68"/>
  <c r="R78" i="68"/>
  <c r="P78" i="68"/>
  <c r="O78" i="68"/>
  <c r="M78" i="68"/>
  <c r="L78" i="68"/>
  <c r="J78" i="68"/>
  <c r="I78" i="68"/>
  <c r="G78" i="68"/>
  <c r="F78" i="68"/>
  <c r="D78" i="68"/>
  <c r="C78" i="68"/>
  <c r="AK73" i="68"/>
  <c r="AH73" i="68"/>
  <c r="AK72" i="68"/>
  <c r="AJ72" i="68"/>
  <c r="AH72" i="68"/>
  <c r="AG72" i="68"/>
  <c r="AK71" i="68"/>
  <c r="AJ71" i="68"/>
  <c r="AH71" i="68"/>
  <c r="AG71" i="68"/>
  <c r="AK70" i="68"/>
  <c r="AJ70" i="68"/>
  <c r="AH70" i="68"/>
  <c r="AG70" i="68"/>
  <c r="AK69" i="68"/>
  <c r="AJ69" i="68"/>
  <c r="AH69" i="68"/>
  <c r="AG69" i="68"/>
  <c r="AK68" i="68"/>
  <c r="AJ68" i="68"/>
  <c r="AH68" i="68"/>
  <c r="AG68" i="68"/>
  <c r="AA68" i="68"/>
  <c r="AB68" i="68" s="1"/>
  <c r="U68" i="68"/>
  <c r="V68" i="68" s="1"/>
  <c r="O68" i="68"/>
  <c r="P68" i="68" s="1"/>
  <c r="I68" i="68"/>
  <c r="J68" i="68" s="1"/>
  <c r="C68" i="68"/>
  <c r="D68" i="68" s="1"/>
  <c r="AK67" i="68"/>
  <c r="AJ67" i="68"/>
  <c r="AH67" i="68"/>
  <c r="AG67" i="68"/>
  <c r="AA67" i="68"/>
  <c r="AB67" i="68" s="1"/>
  <c r="U67" i="68"/>
  <c r="V67" i="68" s="1"/>
  <c r="O67" i="68"/>
  <c r="P67" i="68" s="1"/>
  <c r="I67" i="68"/>
  <c r="J67" i="68" s="1"/>
  <c r="C67" i="68"/>
  <c r="D67" i="68" s="1"/>
  <c r="AK66" i="68"/>
  <c r="AJ66" i="68"/>
  <c r="AH66" i="68"/>
  <c r="AG66" i="68"/>
  <c r="AD66" i="68"/>
  <c r="AE66" i="68" s="1"/>
  <c r="AA66" i="68"/>
  <c r="AB66" i="68" s="1"/>
  <c r="X66" i="68"/>
  <c r="Y66" i="68" s="1"/>
  <c r="U66" i="68"/>
  <c r="V66" i="68" s="1"/>
  <c r="R66" i="68"/>
  <c r="S66" i="68" s="1"/>
  <c r="O66" i="68"/>
  <c r="P66" i="68" s="1"/>
  <c r="L66" i="68"/>
  <c r="M66" i="68" s="1"/>
  <c r="I66" i="68"/>
  <c r="J66" i="68" s="1"/>
  <c r="F66" i="68"/>
  <c r="G66" i="68" s="1"/>
  <c r="C66" i="68"/>
  <c r="D66" i="68" s="1"/>
  <c r="AK65" i="68"/>
  <c r="AJ65" i="68"/>
  <c r="AH65" i="68"/>
  <c r="AG65" i="68"/>
  <c r="AA65" i="68"/>
  <c r="AB65" i="68" s="1"/>
  <c r="U65" i="68"/>
  <c r="V65" i="68" s="1"/>
  <c r="O65" i="68"/>
  <c r="P65" i="68" s="1"/>
  <c r="I65" i="68"/>
  <c r="J65" i="68" s="1"/>
  <c r="C65" i="68"/>
  <c r="AK64" i="68"/>
  <c r="AJ64" i="68"/>
  <c r="AH64" i="68"/>
  <c r="AG64" i="68"/>
  <c r="AK63" i="68"/>
  <c r="AJ63" i="68"/>
  <c r="AH63" i="68"/>
  <c r="AG63" i="68"/>
  <c r="AK62" i="68"/>
  <c r="AJ62" i="68"/>
  <c r="AH62" i="68"/>
  <c r="AG62" i="68"/>
  <c r="AE62" i="68"/>
  <c r="AD62" i="68"/>
  <c r="AB62" i="68"/>
  <c r="AA62" i="68"/>
  <c r="Y62" i="68"/>
  <c r="X62" i="68"/>
  <c r="V62" i="68"/>
  <c r="U62" i="68"/>
  <c r="S62" i="68"/>
  <c r="R62" i="68"/>
  <c r="P62" i="68"/>
  <c r="O62" i="68"/>
  <c r="M62" i="68"/>
  <c r="L62" i="68"/>
  <c r="J62" i="68"/>
  <c r="I62" i="68"/>
  <c r="G62" i="68"/>
  <c r="F62" i="68"/>
  <c r="D62" i="68"/>
  <c r="C62" i="68"/>
  <c r="AK61" i="68"/>
  <c r="AJ61" i="68"/>
  <c r="AH61" i="68"/>
  <c r="AG61" i="68"/>
  <c r="AA61" i="68"/>
  <c r="AB61" i="68" s="1"/>
  <c r="U61" i="68"/>
  <c r="V61" i="68" s="1"/>
  <c r="O61" i="68"/>
  <c r="P61" i="68" s="1"/>
  <c r="I61" i="68"/>
  <c r="J61" i="68" s="1"/>
  <c r="C61" i="68"/>
  <c r="D61" i="68" s="1"/>
  <c r="AK60" i="68"/>
  <c r="AJ60" i="68"/>
  <c r="AH60" i="68"/>
  <c r="AG60" i="68"/>
  <c r="AE60" i="68"/>
  <c r="AD60" i="68"/>
  <c r="AB60" i="68"/>
  <c r="AA60" i="68"/>
  <c r="Y60" i="68"/>
  <c r="X60" i="68"/>
  <c r="V60" i="68"/>
  <c r="U60" i="68"/>
  <c r="S60" i="68"/>
  <c r="R60" i="68"/>
  <c r="P60" i="68"/>
  <c r="O60" i="68"/>
  <c r="M60" i="68"/>
  <c r="L60" i="68"/>
  <c r="J60" i="68"/>
  <c r="I60" i="68"/>
  <c r="G60" i="68"/>
  <c r="F60" i="68"/>
  <c r="D60" i="68"/>
  <c r="C60" i="68"/>
  <c r="AK59" i="68"/>
  <c r="AJ59" i="68"/>
  <c r="AH59" i="68"/>
  <c r="AG59" i="68"/>
  <c r="AE59" i="68"/>
  <c r="AD59" i="68"/>
  <c r="AB59" i="68"/>
  <c r="AA59" i="68"/>
  <c r="Y59" i="68"/>
  <c r="X59" i="68"/>
  <c r="V59" i="68"/>
  <c r="U59" i="68"/>
  <c r="S59" i="68"/>
  <c r="R59" i="68"/>
  <c r="P59" i="68"/>
  <c r="O59" i="68"/>
  <c r="M59" i="68"/>
  <c r="L59" i="68"/>
  <c r="J59" i="68"/>
  <c r="I59" i="68"/>
  <c r="G59" i="68"/>
  <c r="F59" i="68"/>
  <c r="D59" i="68"/>
  <c r="C59" i="68"/>
  <c r="AK58" i="68"/>
  <c r="AJ58" i="68"/>
  <c r="AH58" i="68"/>
  <c r="AG58" i="68"/>
  <c r="AE58" i="68"/>
  <c r="AD58" i="68"/>
  <c r="AB58" i="68"/>
  <c r="AA58" i="68"/>
  <c r="Y58" i="68"/>
  <c r="X58" i="68"/>
  <c r="V58" i="68"/>
  <c r="U58" i="68"/>
  <c r="S58" i="68"/>
  <c r="R58" i="68"/>
  <c r="P58" i="68"/>
  <c r="O58" i="68"/>
  <c r="M58" i="68"/>
  <c r="L58" i="68"/>
  <c r="J58" i="68"/>
  <c r="I58" i="68"/>
  <c r="G58" i="68"/>
  <c r="F58" i="68"/>
  <c r="D58" i="68"/>
  <c r="C58" i="68"/>
  <c r="AK57" i="68"/>
  <c r="AJ57" i="68"/>
  <c r="AH57" i="68"/>
  <c r="AG57" i="68"/>
  <c r="AA57" i="68"/>
  <c r="AB57" i="68" s="1"/>
  <c r="U57" i="68"/>
  <c r="V57" i="68" s="1"/>
  <c r="O57" i="68"/>
  <c r="P57" i="68" s="1"/>
  <c r="I57" i="68"/>
  <c r="J57" i="68" s="1"/>
  <c r="C57" i="68"/>
  <c r="D57" i="68" s="1"/>
  <c r="AK56" i="68"/>
  <c r="AJ56" i="68"/>
  <c r="AH56" i="68"/>
  <c r="AG56" i="68"/>
  <c r="AK55" i="68"/>
  <c r="AJ55" i="68"/>
  <c r="AH55" i="68"/>
  <c r="AG55" i="68"/>
  <c r="AK54" i="68"/>
  <c r="AJ54" i="68"/>
  <c r="AH54" i="68"/>
  <c r="AG54" i="68"/>
  <c r="AK53" i="68"/>
  <c r="AJ53" i="68"/>
  <c r="AH53" i="68"/>
  <c r="AG53" i="68"/>
  <c r="AK52" i="68"/>
  <c r="AJ52" i="68"/>
  <c r="AH52" i="68"/>
  <c r="AG52" i="68"/>
  <c r="AK51" i="68"/>
  <c r="AJ51" i="68"/>
  <c r="AH51" i="68"/>
  <c r="AG51" i="68"/>
  <c r="AK50" i="68"/>
  <c r="AJ50" i="68"/>
  <c r="AH50" i="68"/>
  <c r="AG50" i="68"/>
  <c r="AK49" i="68"/>
  <c r="AJ49" i="68"/>
  <c r="AH49" i="68"/>
  <c r="AG49" i="68"/>
  <c r="AK48" i="68"/>
  <c r="AJ48" i="68"/>
  <c r="AH48" i="68"/>
  <c r="AG48" i="68"/>
  <c r="AK47" i="68"/>
  <c r="AJ47" i="68"/>
  <c r="AH47" i="68"/>
  <c r="AG47" i="68"/>
  <c r="AE47" i="68"/>
  <c r="AD47" i="68"/>
  <c r="AB47" i="68"/>
  <c r="AA47" i="68"/>
  <c r="Y47" i="68"/>
  <c r="X47" i="68"/>
  <c r="V47" i="68"/>
  <c r="U47" i="68"/>
  <c r="S47" i="68"/>
  <c r="R47" i="68"/>
  <c r="P47" i="68"/>
  <c r="O47" i="68"/>
  <c r="M47" i="68"/>
  <c r="L47" i="68"/>
  <c r="J47" i="68"/>
  <c r="I47" i="68"/>
  <c r="G47" i="68"/>
  <c r="F47" i="68"/>
  <c r="D47" i="68"/>
  <c r="C47" i="68"/>
  <c r="AK46" i="68"/>
  <c r="AJ46" i="68"/>
  <c r="AH46" i="68"/>
  <c r="AG46" i="68"/>
  <c r="AE46" i="68"/>
  <c r="AD46" i="68"/>
  <c r="AB46" i="68"/>
  <c r="AA46" i="68"/>
  <c r="Y46" i="68"/>
  <c r="X46" i="68"/>
  <c r="V46" i="68"/>
  <c r="U46" i="68"/>
  <c r="S46" i="68"/>
  <c r="R46" i="68"/>
  <c r="P46" i="68"/>
  <c r="O46" i="68"/>
  <c r="M46" i="68"/>
  <c r="L46" i="68"/>
  <c r="J46" i="68"/>
  <c r="I46" i="68"/>
  <c r="G46" i="68"/>
  <c r="F46" i="68"/>
  <c r="D46" i="68"/>
  <c r="C46" i="68"/>
  <c r="AK45" i="68"/>
  <c r="AJ45" i="68"/>
  <c r="AH45" i="68"/>
  <c r="AG45" i="68"/>
  <c r="AK44" i="68"/>
  <c r="AJ44" i="68"/>
  <c r="AH44" i="68"/>
  <c r="AG44" i="68"/>
  <c r="AE44" i="68"/>
  <c r="AD44" i="68"/>
  <c r="AB44" i="68"/>
  <c r="AA44" i="68"/>
  <c r="Y44" i="68"/>
  <c r="X44" i="68"/>
  <c r="V44" i="68"/>
  <c r="U44" i="68"/>
  <c r="S44" i="68"/>
  <c r="R44" i="68"/>
  <c r="P44" i="68"/>
  <c r="O44" i="68"/>
  <c r="M44" i="68"/>
  <c r="L44" i="68"/>
  <c r="J44" i="68"/>
  <c r="I44" i="68"/>
  <c r="G44" i="68"/>
  <c r="F44" i="68"/>
  <c r="D44" i="68"/>
  <c r="C44" i="68"/>
  <c r="AK43" i="68"/>
  <c r="AJ43" i="68"/>
  <c r="AH43" i="68"/>
  <c r="AG43" i="68"/>
  <c r="AE43" i="68"/>
  <c r="AD43" i="68"/>
  <c r="AB43" i="68"/>
  <c r="AA43" i="68"/>
  <c r="Y43" i="68"/>
  <c r="X43" i="68"/>
  <c r="V43" i="68"/>
  <c r="U43" i="68"/>
  <c r="S43" i="68"/>
  <c r="R43" i="68"/>
  <c r="P43" i="68"/>
  <c r="O43" i="68"/>
  <c r="M43" i="68"/>
  <c r="L43" i="68"/>
  <c r="J43" i="68"/>
  <c r="I43" i="68"/>
  <c r="G43" i="68"/>
  <c r="F43" i="68"/>
  <c r="D43" i="68"/>
  <c r="C43" i="68"/>
  <c r="AK42" i="68"/>
  <c r="AJ42" i="68"/>
  <c r="AH42" i="68"/>
  <c r="AG42" i="68"/>
  <c r="AD42" i="68"/>
  <c r="AE42" i="68" s="1"/>
  <c r="AA42" i="68"/>
  <c r="AB42" i="68" s="1"/>
  <c r="X42" i="68"/>
  <c r="Y42" i="68" s="1"/>
  <c r="U42" i="68"/>
  <c r="V42" i="68" s="1"/>
  <c r="R42" i="68"/>
  <c r="S42" i="68" s="1"/>
  <c r="O42" i="68"/>
  <c r="P42" i="68" s="1"/>
  <c r="L42" i="68"/>
  <c r="M42" i="68" s="1"/>
  <c r="I42" i="68"/>
  <c r="J42" i="68" s="1"/>
  <c r="F42" i="68"/>
  <c r="G42" i="68" s="1"/>
  <c r="C42" i="68"/>
  <c r="D42" i="68" s="1"/>
  <c r="AK41" i="68"/>
  <c r="AJ41" i="68"/>
  <c r="AH41" i="68"/>
  <c r="AG41" i="68"/>
  <c r="AE41" i="68"/>
  <c r="AD41" i="68"/>
  <c r="AB41" i="68"/>
  <c r="AA41" i="68"/>
  <c r="Y41" i="68"/>
  <c r="X41" i="68"/>
  <c r="V41" i="68"/>
  <c r="U41" i="68"/>
  <c r="S41" i="68"/>
  <c r="R41" i="68"/>
  <c r="P41" i="68"/>
  <c r="O41" i="68"/>
  <c r="M41" i="68"/>
  <c r="L41" i="68"/>
  <c r="J41" i="68"/>
  <c r="I41" i="68"/>
  <c r="G41" i="68"/>
  <c r="F41" i="68"/>
  <c r="D41" i="68"/>
  <c r="C41" i="68"/>
  <c r="AK40" i="68"/>
  <c r="AJ40" i="68"/>
  <c r="AH40" i="68"/>
  <c r="AG40" i="68"/>
  <c r="AE40" i="68"/>
  <c r="AD40" i="68"/>
  <c r="AB40" i="68"/>
  <c r="AA40" i="68"/>
  <c r="Y40" i="68"/>
  <c r="X40" i="68"/>
  <c r="V40" i="68"/>
  <c r="U40" i="68"/>
  <c r="S40" i="68"/>
  <c r="R40" i="68"/>
  <c r="P40" i="68"/>
  <c r="O40" i="68"/>
  <c r="M40" i="68"/>
  <c r="L40" i="68"/>
  <c r="J40" i="68"/>
  <c r="I40" i="68"/>
  <c r="G40" i="68"/>
  <c r="F40" i="68"/>
  <c r="D40" i="68"/>
  <c r="C40" i="68"/>
  <c r="AK39" i="68"/>
  <c r="AJ39" i="68"/>
  <c r="AH39" i="68"/>
  <c r="AG39" i="68"/>
  <c r="M39" i="68"/>
  <c r="AK38" i="68"/>
  <c r="AJ38" i="68"/>
  <c r="AH38" i="68"/>
  <c r="AG38" i="68"/>
  <c r="M38" i="68"/>
  <c r="AK37" i="68"/>
  <c r="AJ37" i="68"/>
  <c r="AH37" i="68"/>
  <c r="AG37" i="68"/>
  <c r="AD37" i="68"/>
  <c r="AE37" i="68" s="1"/>
  <c r="AA37" i="68"/>
  <c r="AB37" i="68" s="1"/>
  <c r="X37" i="68"/>
  <c r="Y37" i="68" s="1"/>
  <c r="U37" i="68"/>
  <c r="V37" i="68" s="1"/>
  <c r="R37" i="68"/>
  <c r="S37" i="68" s="1"/>
  <c r="O37" i="68"/>
  <c r="P37" i="68" s="1"/>
  <c r="L37" i="68"/>
  <c r="M37" i="68" s="1"/>
  <c r="J37" i="68"/>
  <c r="I37" i="68"/>
  <c r="G37" i="68"/>
  <c r="F37" i="68"/>
  <c r="D37" i="68"/>
  <c r="C37" i="68"/>
  <c r="AK36" i="68"/>
  <c r="AJ36" i="68"/>
  <c r="AH36" i="68"/>
  <c r="AG36" i="68"/>
  <c r="AE36" i="68"/>
  <c r="AD36" i="68"/>
  <c r="AB36" i="68"/>
  <c r="AA36" i="68"/>
  <c r="Y36" i="68"/>
  <c r="X36" i="68"/>
  <c r="V36" i="68"/>
  <c r="U36" i="68"/>
  <c r="S36" i="68"/>
  <c r="R36" i="68"/>
  <c r="P36" i="68"/>
  <c r="O36" i="68"/>
  <c r="M36" i="68"/>
  <c r="L36" i="68"/>
  <c r="J36" i="68"/>
  <c r="I36" i="68"/>
  <c r="G36" i="68"/>
  <c r="F36" i="68"/>
  <c r="D36" i="68"/>
  <c r="C36" i="68"/>
  <c r="AK35" i="68"/>
  <c r="AJ35" i="68"/>
  <c r="AH35" i="68"/>
  <c r="AG35" i="68"/>
  <c r="AD35" i="68"/>
  <c r="AE35" i="68" s="1"/>
  <c r="AA35" i="68"/>
  <c r="AB35" i="68" s="1"/>
  <c r="X35" i="68"/>
  <c r="Y35" i="68" s="1"/>
  <c r="U35" i="68"/>
  <c r="V35" i="68" s="1"/>
  <c r="R35" i="68"/>
  <c r="S35" i="68" s="1"/>
  <c r="O35" i="68"/>
  <c r="P35" i="68" s="1"/>
  <c r="L35" i="68"/>
  <c r="M35" i="68" s="1"/>
  <c r="I35" i="68"/>
  <c r="J35" i="68" s="1"/>
  <c r="F35" i="68"/>
  <c r="G35" i="68" s="1"/>
  <c r="C35" i="68"/>
  <c r="D35" i="68" s="1"/>
  <c r="AL27" i="68"/>
  <c r="AK27" i="68"/>
  <c r="AI27" i="68"/>
  <c r="AH27" i="68"/>
  <c r="AF27" i="68"/>
  <c r="AE27" i="68"/>
  <c r="AC27" i="68"/>
  <c r="AB27" i="68"/>
  <c r="Z27" i="68"/>
  <c r="Y27" i="68"/>
  <c r="W27" i="68"/>
  <c r="V27" i="68"/>
  <c r="T27" i="68"/>
  <c r="S27" i="68"/>
  <c r="Q27" i="68"/>
  <c r="P27" i="68"/>
  <c r="N27" i="68"/>
  <c r="M27" i="68"/>
  <c r="K27" i="68"/>
  <c r="J27" i="68"/>
  <c r="H27" i="68"/>
  <c r="G27" i="68"/>
  <c r="E27" i="68"/>
  <c r="D27" i="68"/>
  <c r="AL26" i="68"/>
  <c r="AK26" i="68"/>
  <c r="AI26" i="68"/>
  <c r="AH26" i="68"/>
  <c r="AF26" i="68"/>
  <c r="AE26" i="68"/>
  <c r="AC26" i="68"/>
  <c r="AB26" i="68"/>
  <c r="Z26" i="68"/>
  <c r="Y26" i="68"/>
  <c r="W26" i="68"/>
  <c r="V26" i="68"/>
  <c r="T26" i="68"/>
  <c r="S26" i="68"/>
  <c r="Q26" i="68"/>
  <c r="P26" i="68"/>
  <c r="N26" i="68"/>
  <c r="M26" i="68"/>
  <c r="K26" i="68"/>
  <c r="J26" i="68"/>
  <c r="H26" i="68"/>
  <c r="G26" i="68"/>
  <c r="E26" i="68"/>
  <c r="D26" i="68"/>
  <c r="AL25" i="68"/>
  <c r="AL28" i="68" s="1"/>
  <c r="AK25" i="68"/>
  <c r="AI25" i="68"/>
  <c r="AI28" i="68" s="1"/>
  <c r="CB69" i="4" s="1"/>
  <c r="AH25" i="68"/>
  <c r="AF25" i="68"/>
  <c r="AF28" i="68" s="1"/>
  <c r="AE25" i="68"/>
  <c r="AC25" i="68"/>
  <c r="AC28" i="68" s="1"/>
  <c r="CB39" i="4" s="1"/>
  <c r="AB25" i="68"/>
  <c r="Z25" i="68"/>
  <c r="Z28" i="68" s="1"/>
  <c r="CB24" i="4" s="1"/>
  <c r="Y25" i="68"/>
  <c r="W25" i="68"/>
  <c r="W28" i="68" s="1"/>
  <c r="CB9" i="4" s="1"/>
  <c r="V25" i="68"/>
  <c r="T25" i="68"/>
  <c r="T28" i="68" s="1"/>
  <c r="S25" i="68"/>
  <c r="Q25" i="68"/>
  <c r="Q28" i="68" s="1"/>
  <c r="P25" i="68"/>
  <c r="N25" i="68"/>
  <c r="N28" i="68" s="1"/>
  <c r="M25" i="68"/>
  <c r="K25" i="68"/>
  <c r="K28" i="68" s="1"/>
  <c r="J25" i="68"/>
  <c r="H25" i="68"/>
  <c r="H28" i="68" s="1"/>
  <c r="G25" i="68"/>
  <c r="E25" i="68"/>
  <c r="E28" i="68" s="1"/>
  <c r="D25" i="68"/>
  <c r="O17" i="68"/>
  <c r="N17" i="68"/>
  <c r="M17" i="68"/>
  <c r="L17" i="68"/>
  <c r="K17" i="68"/>
  <c r="I17" i="68"/>
  <c r="H17" i="68"/>
  <c r="G17" i="68"/>
  <c r="F17" i="68"/>
  <c r="E17" i="68"/>
  <c r="D17" i="68"/>
  <c r="C17" i="68"/>
  <c r="O16" i="68"/>
  <c r="O15" i="68"/>
  <c r="O14" i="68"/>
  <c r="O13" i="68"/>
  <c r="O12" i="68"/>
  <c r="O11" i="68"/>
  <c r="O10" i="68"/>
  <c r="O9" i="68"/>
  <c r="O8" i="68"/>
  <c r="O7" i="68"/>
  <c r="O6" i="68"/>
  <c r="AK99" i="67"/>
  <c r="AH99" i="67"/>
  <c r="AE99" i="67"/>
  <c r="AB99" i="67"/>
  <c r="Y99" i="67"/>
  <c r="V99" i="67"/>
  <c r="S99" i="67"/>
  <c r="P99" i="67"/>
  <c r="M99" i="67"/>
  <c r="J99" i="67"/>
  <c r="G99" i="67"/>
  <c r="D99" i="67"/>
  <c r="AK98" i="67"/>
  <c r="AJ98" i="67"/>
  <c r="AH98" i="67"/>
  <c r="AG98" i="67"/>
  <c r="AE98" i="67"/>
  <c r="AD98" i="67"/>
  <c r="AB98" i="67"/>
  <c r="AA98" i="67"/>
  <c r="Y98" i="67"/>
  <c r="X98" i="67"/>
  <c r="V98" i="67"/>
  <c r="U98" i="67"/>
  <c r="S98" i="67"/>
  <c r="R98" i="67"/>
  <c r="P98" i="67"/>
  <c r="O98" i="67"/>
  <c r="M98" i="67"/>
  <c r="L98" i="67"/>
  <c r="J98" i="67"/>
  <c r="I98" i="67"/>
  <c r="G98" i="67"/>
  <c r="F98" i="67"/>
  <c r="D98" i="67"/>
  <c r="C98" i="67"/>
  <c r="AK97" i="67"/>
  <c r="AJ97" i="67"/>
  <c r="AH97" i="67"/>
  <c r="AG97" i="67"/>
  <c r="AE97" i="67"/>
  <c r="AD97" i="67"/>
  <c r="AB97" i="67"/>
  <c r="AA97" i="67"/>
  <c r="Y97" i="67"/>
  <c r="X97" i="67"/>
  <c r="V97" i="67"/>
  <c r="U97" i="67"/>
  <c r="S97" i="67"/>
  <c r="R97" i="67"/>
  <c r="P97" i="67"/>
  <c r="O97" i="67"/>
  <c r="M97" i="67"/>
  <c r="L97" i="67"/>
  <c r="J97" i="67"/>
  <c r="I97" i="67"/>
  <c r="G97" i="67"/>
  <c r="F97" i="67"/>
  <c r="D97" i="67"/>
  <c r="C97" i="67"/>
  <c r="AK96" i="67"/>
  <c r="AJ96" i="67"/>
  <c r="AH96" i="67"/>
  <c r="AG96" i="67"/>
  <c r="AE96" i="67"/>
  <c r="AD96" i="67"/>
  <c r="AB96" i="67"/>
  <c r="AA96" i="67"/>
  <c r="Y96" i="67"/>
  <c r="X96" i="67"/>
  <c r="V96" i="67"/>
  <c r="U96" i="67"/>
  <c r="S96" i="67"/>
  <c r="R96" i="67"/>
  <c r="P96" i="67"/>
  <c r="O96" i="67"/>
  <c r="M96" i="67"/>
  <c r="L96" i="67"/>
  <c r="J96" i="67"/>
  <c r="I96" i="67"/>
  <c r="G96" i="67"/>
  <c r="F96" i="67"/>
  <c r="D96" i="67"/>
  <c r="C96" i="67"/>
  <c r="AK95" i="67"/>
  <c r="AJ95" i="67"/>
  <c r="AH95" i="67"/>
  <c r="AG95" i="67"/>
  <c r="AE95" i="67"/>
  <c r="AD95" i="67"/>
  <c r="AB95" i="67"/>
  <c r="AA95" i="67"/>
  <c r="Y95" i="67"/>
  <c r="X95" i="67"/>
  <c r="V95" i="67"/>
  <c r="U95" i="67"/>
  <c r="S95" i="67"/>
  <c r="R95" i="67"/>
  <c r="P95" i="67"/>
  <c r="O95" i="67"/>
  <c r="M95" i="67"/>
  <c r="L95" i="67"/>
  <c r="J95" i="67"/>
  <c r="I95" i="67"/>
  <c r="G95" i="67"/>
  <c r="F95" i="67"/>
  <c r="D95" i="67"/>
  <c r="C95" i="67"/>
  <c r="AK94" i="67"/>
  <c r="AJ94" i="67"/>
  <c r="AH94" i="67"/>
  <c r="AG94" i="67"/>
  <c r="AE94" i="67"/>
  <c r="AD94" i="67"/>
  <c r="AB94" i="67"/>
  <c r="AA94" i="67"/>
  <c r="Y94" i="67"/>
  <c r="X94" i="67"/>
  <c r="V94" i="67"/>
  <c r="U94" i="67"/>
  <c r="S94" i="67"/>
  <c r="R94" i="67"/>
  <c r="P94" i="67"/>
  <c r="O94" i="67"/>
  <c r="M94" i="67"/>
  <c r="L94" i="67"/>
  <c r="J94" i="67"/>
  <c r="I94" i="67"/>
  <c r="G94" i="67"/>
  <c r="F94" i="67"/>
  <c r="D94" i="67"/>
  <c r="C94" i="67"/>
  <c r="AK93" i="67"/>
  <c r="AJ93" i="67"/>
  <c r="AH93" i="67"/>
  <c r="AG93" i="67"/>
  <c r="AE93" i="67"/>
  <c r="AD93" i="67"/>
  <c r="AB93" i="67"/>
  <c r="AA93" i="67"/>
  <c r="Y93" i="67"/>
  <c r="X93" i="67"/>
  <c r="V93" i="67"/>
  <c r="U93" i="67"/>
  <c r="S93" i="67"/>
  <c r="R93" i="67"/>
  <c r="P93" i="67"/>
  <c r="O93" i="67"/>
  <c r="M93" i="67"/>
  <c r="L93" i="67"/>
  <c r="J93" i="67"/>
  <c r="I93" i="67"/>
  <c r="G93" i="67"/>
  <c r="F93" i="67"/>
  <c r="D93" i="67"/>
  <c r="C93" i="67"/>
  <c r="AK92" i="67"/>
  <c r="AJ92" i="67"/>
  <c r="AH92" i="67"/>
  <c r="AG92" i="67"/>
  <c r="AE92" i="67"/>
  <c r="AD92" i="67"/>
  <c r="AB92" i="67"/>
  <c r="AA92" i="67"/>
  <c r="Y92" i="67"/>
  <c r="X92" i="67"/>
  <c r="V92" i="67"/>
  <c r="U92" i="67"/>
  <c r="S92" i="67"/>
  <c r="R92" i="67"/>
  <c r="P92" i="67"/>
  <c r="O92" i="67"/>
  <c r="M92" i="67"/>
  <c r="L92" i="67"/>
  <c r="J92" i="67"/>
  <c r="I92" i="67"/>
  <c r="G92" i="67"/>
  <c r="F92" i="67"/>
  <c r="D92" i="67"/>
  <c r="C92" i="67"/>
  <c r="AK91" i="67"/>
  <c r="AJ91" i="67"/>
  <c r="AH91" i="67"/>
  <c r="AG91" i="67"/>
  <c r="AE91" i="67"/>
  <c r="AD91" i="67"/>
  <c r="AB91" i="67"/>
  <c r="AA91" i="67"/>
  <c r="Y91" i="67"/>
  <c r="X91" i="67"/>
  <c r="V91" i="67"/>
  <c r="U91" i="67"/>
  <c r="S91" i="67"/>
  <c r="R91" i="67"/>
  <c r="P91" i="67"/>
  <c r="O91" i="67"/>
  <c r="M91" i="67"/>
  <c r="L91" i="67"/>
  <c r="J91" i="67"/>
  <c r="I91" i="67"/>
  <c r="G91" i="67"/>
  <c r="F91" i="67"/>
  <c r="D91" i="67"/>
  <c r="C91" i="67"/>
  <c r="AK90" i="67"/>
  <c r="AJ90" i="67"/>
  <c r="AH90" i="67"/>
  <c r="AG90" i="67"/>
  <c r="AE90" i="67"/>
  <c r="AD90" i="67"/>
  <c r="AB90" i="67"/>
  <c r="AA90" i="67"/>
  <c r="Y90" i="67"/>
  <c r="X90" i="67"/>
  <c r="V90" i="67"/>
  <c r="U90" i="67"/>
  <c r="S90" i="67"/>
  <c r="R90" i="67"/>
  <c r="P90" i="67"/>
  <c r="O90" i="67"/>
  <c r="M90" i="67"/>
  <c r="L90" i="67"/>
  <c r="J90" i="67"/>
  <c r="I90" i="67"/>
  <c r="G90" i="67"/>
  <c r="F90" i="67"/>
  <c r="D90" i="67"/>
  <c r="C90" i="67"/>
  <c r="AK89" i="67"/>
  <c r="AJ89" i="67"/>
  <c r="AH89" i="67"/>
  <c r="AG89" i="67"/>
  <c r="AE89" i="67"/>
  <c r="AD89" i="67"/>
  <c r="AB89" i="67"/>
  <c r="AA89" i="67"/>
  <c r="Y89" i="67"/>
  <c r="X89" i="67"/>
  <c r="V89" i="67"/>
  <c r="U89" i="67"/>
  <c r="S89" i="67"/>
  <c r="R89" i="67"/>
  <c r="P89" i="67"/>
  <c r="O89" i="67"/>
  <c r="M89" i="67"/>
  <c r="L89" i="67"/>
  <c r="J89" i="67"/>
  <c r="I89" i="67"/>
  <c r="G89" i="67"/>
  <c r="F89" i="67"/>
  <c r="D89" i="67"/>
  <c r="C89" i="67"/>
  <c r="AK80" i="67"/>
  <c r="AJ80" i="67"/>
  <c r="AH80" i="67"/>
  <c r="AG80" i="67"/>
  <c r="AE80" i="67"/>
  <c r="AD80" i="67"/>
  <c r="AB80" i="67"/>
  <c r="AA80" i="67"/>
  <c r="Y80" i="67"/>
  <c r="X80" i="67"/>
  <c r="V80" i="67"/>
  <c r="U80" i="67"/>
  <c r="S80" i="67"/>
  <c r="R80" i="67"/>
  <c r="P80" i="67"/>
  <c r="O80" i="67"/>
  <c r="M80" i="67"/>
  <c r="L80" i="67"/>
  <c r="J80" i="67"/>
  <c r="I80" i="67"/>
  <c r="G80" i="67"/>
  <c r="F80" i="67"/>
  <c r="D80" i="67"/>
  <c r="C80" i="67"/>
  <c r="AJ79" i="67"/>
  <c r="AG79" i="67"/>
  <c r="AD79" i="67"/>
  <c r="AE79" i="67" s="1"/>
  <c r="AE81" i="67" s="1"/>
  <c r="AA79" i="67"/>
  <c r="AB79" i="67" s="1"/>
  <c r="AB81" i="67" s="1"/>
  <c r="X79" i="67"/>
  <c r="Y79" i="67" s="1"/>
  <c r="Y81" i="67" s="1"/>
  <c r="U79" i="67"/>
  <c r="V79" i="67" s="1"/>
  <c r="V81" i="67" s="1"/>
  <c r="R79" i="67"/>
  <c r="S79" i="67" s="1"/>
  <c r="S81" i="67" s="1"/>
  <c r="O79" i="67"/>
  <c r="P79" i="67" s="1"/>
  <c r="P81" i="67" s="1"/>
  <c r="L79" i="67"/>
  <c r="M79" i="67" s="1"/>
  <c r="M81" i="67" s="1"/>
  <c r="I79" i="67"/>
  <c r="J79" i="67" s="1"/>
  <c r="F79" i="67"/>
  <c r="G79" i="67" s="1"/>
  <c r="G81" i="67" s="1"/>
  <c r="C79" i="67"/>
  <c r="D79" i="67" s="1"/>
  <c r="D81" i="67" s="1"/>
  <c r="AK78" i="67"/>
  <c r="AJ78" i="67"/>
  <c r="AH78" i="67"/>
  <c r="AG78" i="67"/>
  <c r="AE78" i="67"/>
  <c r="AD78" i="67"/>
  <c r="AB78" i="67"/>
  <c r="AA78" i="67"/>
  <c r="Y78" i="67"/>
  <c r="X78" i="67"/>
  <c r="V78" i="67"/>
  <c r="U78" i="67"/>
  <c r="S78" i="67"/>
  <c r="R78" i="67"/>
  <c r="P78" i="67"/>
  <c r="O78" i="67"/>
  <c r="M78" i="67"/>
  <c r="L78" i="67"/>
  <c r="J78" i="67"/>
  <c r="I78" i="67"/>
  <c r="G78" i="67"/>
  <c r="F78" i="67"/>
  <c r="D78" i="67"/>
  <c r="C78" i="67"/>
  <c r="AK73" i="67"/>
  <c r="AH73" i="67"/>
  <c r="AK72" i="67"/>
  <c r="AJ72" i="67"/>
  <c r="AH72" i="67"/>
  <c r="AG72" i="67"/>
  <c r="AK71" i="67"/>
  <c r="AJ71" i="67"/>
  <c r="AH71" i="67"/>
  <c r="AG71" i="67"/>
  <c r="AK70" i="67"/>
  <c r="AJ70" i="67"/>
  <c r="AH70" i="67"/>
  <c r="AG70" i="67"/>
  <c r="AK69" i="67"/>
  <c r="AJ69" i="67"/>
  <c r="AH69" i="67"/>
  <c r="AG69" i="67"/>
  <c r="AK68" i="67"/>
  <c r="AJ68" i="67"/>
  <c r="AH68" i="67"/>
  <c r="AG68" i="67"/>
  <c r="AK67" i="67"/>
  <c r="AJ67" i="67"/>
  <c r="AH67" i="67"/>
  <c r="AG67" i="67"/>
  <c r="AK66" i="67"/>
  <c r="AJ66" i="67"/>
  <c r="AH66" i="67"/>
  <c r="AG66" i="67"/>
  <c r="AE66" i="67"/>
  <c r="AD66" i="67"/>
  <c r="AB66" i="67"/>
  <c r="AA66" i="67"/>
  <c r="Y66" i="67"/>
  <c r="X66" i="67"/>
  <c r="V66" i="67"/>
  <c r="U66" i="67"/>
  <c r="S66" i="67"/>
  <c r="R66" i="67"/>
  <c r="P66" i="67"/>
  <c r="O66" i="67"/>
  <c r="M66" i="67"/>
  <c r="L66" i="67"/>
  <c r="J66" i="67"/>
  <c r="I66" i="67"/>
  <c r="G66" i="67"/>
  <c r="F66" i="67"/>
  <c r="D66" i="67"/>
  <c r="C66" i="67"/>
  <c r="AK65" i="67"/>
  <c r="AJ65" i="67"/>
  <c r="AH65" i="67"/>
  <c r="AG65" i="67"/>
  <c r="AK64" i="67"/>
  <c r="AJ64" i="67"/>
  <c r="AH64" i="67"/>
  <c r="AG64" i="67"/>
  <c r="AK63" i="67"/>
  <c r="AJ63" i="67"/>
  <c r="AH63" i="67"/>
  <c r="AG63" i="67"/>
  <c r="AK62" i="67"/>
  <c r="AJ62" i="67"/>
  <c r="AH62" i="67"/>
  <c r="AG62" i="67"/>
  <c r="AE62" i="67"/>
  <c r="AD62" i="67"/>
  <c r="AB62" i="67"/>
  <c r="AA62" i="67"/>
  <c r="Y62" i="67"/>
  <c r="X62" i="67"/>
  <c r="V62" i="67"/>
  <c r="U62" i="67"/>
  <c r="S62" i="67"/>
  <c r="R62" i="67"/>
  <c r="P62" i="67"/>
  <c r="O62" i="67"/>
  <c r="M62" i="67"/>
  <c r="L62" i="67"/>
  <c r="J62" i="67"/>
  <c r="I62" i="67"/>
  <c r="G62" i="67"/>
  <c r="F62" i="67"/>
  <c r="D62" i="67"/>
  <c r="C62" i="67"/>
  <c r="AK61" i="67"/>
  <c r="AJ61" i="67"/>
  <c r="AH61" i="67"/>
  <c r="AG61" i="67"/>
  <c r="AK60" i="67"/>
  <c r="AJ60" i="67"/>
  <c r="AH60" i="67"/>
  <c r="AG60" i="67"/>
  <c r="AE60" i="67"/>
  <c r="AD60" i="67"/>
  <c r="AB60" i="67"/>
  <c r="AA60" i="67"/>
  <c r="Y60" i="67"/>
  <c r="X60" i="67"/>
  <c r="V60" i="67"/>
  <c r="U60" i="67"/>
  <c r="S60" i="67"/>
  <c r="R60" i="67"/>
  <c r="P60" i="67"/>
  <c r="O60" i="67"/>
  <c r="M60" i="67"/>
  <c r="L60" i="67"/>
  <c r="J60" i="67"/>
  <c r="I60" i="67"/>
  <c r="G60" i="67"/>
  <c r="F60" i="67"/>
  <c r="D60" i="67"/>
  <c r="C60" i="67"/>
  <c r="AK59" i="67"/>
  <c r="AJ59" i="67"/>
  <c r="AH59" i="67"/>
  <c r="AG59" i="67"/>
  <c r="AE59" i="67"/>
  <c r="AD59" i="67"/>
  <c r="AB59" i="67"/>
  <c r="AA59" i="67"/>
  <c r="Y59" i="67"/>
  <c r="X59" i="67"/>
  <c r="V59" i="67"/>
  <c r="U59" i="67"/>
  <c r="S59" i="67"/>
  <c r="R59" i="67"/>
  <c r="P59" i="67"/>
  <c r="O59" i="67"/>
  <c r="M59" i="67"/>
  <c r="L59" i="67"/>
  <c r="J59" i="67"/>
  <c r="I59" i="67"/>
  <c r="G59" i="67"/>
  <c r="F59" i="67"/>
  <c r="D59" i="67"/>
  <c r="C59" i="67"/>
  <c r="AK58" i="67"/>
  <c r="AJ58" i="67"/>
  <c r="AH58" i="67"/>
  <c r="AG58" i="67"/>
  <c r="AE58" i="67"/>
  <c r="AD58" i="67"/>
  <c r="AB58" i="67"/>
  <c r="AA58" i="67"/>
  <c r="Y58" i="67"/>
  <c r="X58" i="67"/>
  <c r="V58" i="67"/>
  <c r="U58" i="67"/>
  <c r="S58" i="67"/>
  <c r="R58" i="67"/>
  <c r="P58" i="67"/>
  <c r="O58" i="67"/>
  <c r="M58" i="67"/>
  <c r="L58" i="67"/>
  <c r="J58" i="67"/>
  <c r="I58" i="67"/>
  <c r="G58" i="67"/>
  <c r="F58" i="67"/>
  <c r="D58" i="67"/>
  <c r="C58" i="67"/>
  <c r="AK57" i="67"/>
  <c r="AJ57" i="67"/>
  <c r="AH57" i="67"/>
  <c r="AG57" i="67"/>
  <c r="AK56" i="67"/>
  <c r="AJ56" i="67"/>
  <c r="AH56" i="67"/>
  <c r="AG56" i="67"/>
  <c r="AK55" i="67"/>
  <c r="AJ55" i="67"/>
  <c r="AH55" i="67"/>
  <c r="AG55" i="67"/>
  <c r="AK54" i="67"/>
  <c r="AJ54" i="67"/>
  <c r="AH54" i="67"/>
  <c r="AG54" i="67"/>
  <c r="AK53" i="67"/>
  <c r="AJ53" i="67"/>
  <c r="AH53" i="67"/>
  <c r="AG53" i="67"/>
  <c r="AK52" i="67"/>
  <c r="AJ52" i="67"/>
  <c r="AH52" i="67"/>
  <c r="AG52" i="67"/>
  <c r="AK51" i="67"/>
  <c r="AJ51" i="67"/>
  <c r="AH51" i="67"/>
  <c r="AG51" i="67"/>
  <c r="AK50" i="67"/>
  <c r="AJ50" i="67"/>
  <c r="AH50" i="67"/>
  <c r="AG50" i="67"/>
  <c r="AK49" i="67"/>
  <c r="AJ49" i="67"/>
  <c r="AH49" i="67"/>
  <c r="AG49" i="67"/>
  <c r="AK48" i="67"/>
  <c r="AJ48" i="67"/>
  <c r="AH48" i="67"/>
  <c r="AG48" i="67"/>
  <c r="AK47" i="67"/>
  <c r="AJ47" i="67"/>
  <c r="AH47" i="67"/>
  <c r="AG47" i="67"/>
  <c r="AE47" i="67"/>
  <c r="AD47" i="67"/>
  <c r="AB47" i="67"/>
  <c r="AA47" i="67"/>
  <c r="Y47" i="67"/>
  <c r="X47" i="67"/>
  <c r="V47" i="67"/>
  <c r="U47" i="67"/>
  <c r="S47" i="67"/>
  <c r="R47" i="67"/>
  <c r="P47" i="67"/>
  <c r="O47" i="67"/>
  <c r="M47" i="67"/>
  <c r="L47" i="67"/>
  <c r="J47" i="67"/>
  <c r="I47" i="67"/>
  <c r="G47" i="67"/>
  <c r="F47" i="67"/>
  <c r="D47" i="67"/>
  <c r="C47" i="67"/>
  <c r="AK46" i="67"/>
  <c r="AJ46" i="67"/>
  <c r="AH46" i="67"/>
  <c r="AG46" i="67"/>
  <c r="AE46" i="67"/>
  <c r="AD46" i="67"/>
  <c r="AB46" i="67"/>
  <c r="AA46" i="67"/>
  <c r="Y46" i="67"/>
  <c r="X46" i="67"/>
  <c r="V46" i="67"/>
  <c r="U46" i="67"/>
  <c r="S46" i="67"/>
  <c r="R46" i="67"/>
  <c r="P46" i="67"/>
  <c r="O46" i="67"/>
  <c r="M46" i="67"/>
  <c r="L46" i="67"/>
  <c r="J46" i="67"/>
  <c r="I46" i="67"/>
  <c r="G46" i="67"/>
  <c r="F46" i="67"/>
  <c r="D46" i="67"/>
  <c r="C46" i="67"/>
  <c r="AK45" i="67"/>
  <c r="AJ45" i="67"/>
  <c r="AH45" i="67"/>
  <c r="AG45" i="67"/>
  <c r="AK44" i="67"/>
  <c r="AJ44" i="67"/>
  <c r="AH44" i="67"/>
  <c r="AG44" i="67"/>
  <c r="AE44" i="67"/>
  <c r="AD44" i="67"/>
  <c r="AB44" i="67"/>
  <c r="AA44" i="67"/>
  <c r="Y44" i="67"/>
  <c r="X44" i="67"/>
  <c r="V44" i="67"/>
  <c r="U44" i="67"/>
  <c r="S44" i="67"/>
  <c r="R44" i="67"/>
  <c r="P44" i="67"/>
  <c r="O44" i="67"/>
  <c r="M44" i="67"/>
  <c r="L44" i="67"/>
  <c r="J44" i="67"/>
  <c r="I44" i="67"/>
  <c r="G44" i="67"/>
  <c r="F44" i="67"/>
  <c r="D44" i="67"/>
  <c r="C44" i="67"/>
  <c r="AK43" i="67"/>
  <c r="AJ43" i="67"/>
  <c r="AH43" i="67"/>
  <c r="AG43" i="67"/>
  <c r="AE43" i="67"/>
  <c r="AD43" i="67"/>
  <c r="AB43" i="67"/>
  <c r="AA43" i="67"/>
  <c r="Y43" i="67"/>
  <c r="X43" i="67"/>
  <c r="V43" i="67"/>
  <c r="U43" i="67"/>
  <c r="S43" i="67"/>
  <c r="R43" i="67"/>
  <c r="P43" i="67"/>
  <c r="O43" i="67"/>
  <c r="M43" i="67"/>
  <c r="L43" i="67"/>
  <c r="J43" i="67"/>
  <c r="I43" i="67"/>
  <c r="G43" i="67"/>
  <c r="F43" i="67"/>
  <c r="D43" i="67"/>
  <c r="C43" i="67"/>
  <c r="AK42" i="67"/>
  <c r="AJ42" i="67"/>
  <c r="AH42" i="67"/>
  <c r="AG42" i="67"/>
  <c r="AD42" i="67"/>
  <c r="AE42" i="67" s="1"/>
  <c r="AA42" i="67"/>
  <c r="AB42" i="67" s="1"/>
  <c r="X42" i="67"/>
  <c r="Y42" i="67" s="1"/>
  <c r="U42" i="67"/>
  <c r="V42" i="67" s="1"/>
  <c r="R42" i="67"/>
  <c r="S42" i="67" s="1"/>
  <c r="O42" i="67"/>
  <c r="P42" i="67" s="1"/>
  <c r="L42" i="67"/>
  <c r="M42" i="67" s="1"/>
  <c r="I42" i="67"/>
  <c r="J42" i="67" s="1"/>
  <c r="F42" i="67"/>
  <c r="G42" i="67" s="1"/>
  <c r="C42" i="67"/>
  <c r="D42" i="67" s="1"/>
  <c r="AK41" i="67"/>
  <c r="AJ41" i="67"/>
  <c r="AH41" i="67"/>
  <c r="AG41" i="67"/>
  <c r="AE41" i="67"/>
  <c r="AD41" i="67"/>
  <c r="AB41" i="67"/>
  <c r="AA41" i="67"/>
  <c r="Y41" i="67"/>
  <c r="X41" i="67"/>
  <c r="V41" i="67"/>
  <c r="U41" i="67"/>
  <c r="S41" i="67"/>
  <c r="R41" i="67"/>
  <c r="P41" i="67"/>
  <c r="O41" i="67"/>
  <c r="M41" i="67"/>
  <c r="L41" i="67"/>
  <c r="J41" i="67"/>
  <c r="I41" i="67"/>
  <c r="G41" i="67"/>
  <c r="F41" i="67"/>
  <c r="D41" i="67"/>
  <c r="C41" i="67"/>
  <c r="AK40" i="67"/>
  <c r="AJ40" i="67"/>
  <c r="AH40" i="67"/>
  <c r="AG40" i="67"/>
  <c r="AE40" i="67"/>
  <c r="AD40" i="67"/>
  <c r="AB40" i="67"/>
  <c r="AA40" i="67"/>
  <c r="Y40" i="67"/>
  <c r="X40" i="67"/>
  <c r="V40" i="67"/>
  <c r="U40" i="67"/>
  <c r="S40" i="67"/>
  <c r="R40" i="67"/>
  <c r="P40" i="67"/>
  <c r="O40" i="67"/>
  <c r="M40" i="67"/>
  <c r="L40" i="67"/>
  <c r="J40" i="67"/>
  <c r="I40" i="67"/>
  <c r="G40" i="67"/>
  <c r="F40" i="67"/>
  <c r="D40" i="67"/>
  <c r="C40" i="67"/>
  <c r="AK39" i="67"/>
  <c r="AJ39" i="67"/>
  <c r="AH39" i="67"/>
  <c r="AG39" i="67"/>
  <c r="M39" i="67"/>
  <c r="AK38" i="67"/>
  <c r="AJ38" i="67"/>
  <c r="AH38" i="67"/>
  <c r="AG38" i="67"/>
  <c r="M38" i="67"/>
  <c r="AK37" i="67"/>
  <c r="AJ37" i="67"/>
  <c r="AH37" i="67"/>
  <c r="AG37" i="67"/>
  <c r="AD37" i="67"/>
  <c r="AE37" i="67" s="1"/>
  <c r="AA37" i="67"/>
  <c r="AB37" i="67" s="1"/>
  <c r="X37" i="67"/>
  <c r="Y37" i="67" s="1"/>
  <c r="U37" i="67"/>
  <c r="V37" i="67" s="1"/>
  <c r="R37" i="67"/>
  <c r="S37" i="67" s="1"/>
  <c r="O37" i="67"/>
  <c r="P37" i="67" s="1"/>
  <c r="M37" i="67"/>
  <c r="L37" i="67"/>
  <c r="I37" i="67"/>
  <c r="J37" i="67" s="1"/>
  <c r="F37" i="67"/>
  <c r="G37" i="67" s="1"/>
  <c r="C37" i="67"/>
  <c r="D37" i="67" s="1"/>
  <c r="AK36" i="67"/>
  <c r="AJ36" i="67"/>
  <c r="AH36" i="67"/>
  <c r="AG36" i="67"/>
  <c r="AD36" i="67"/>
  <c r="AE36" i="67" s="1"/>
  <c r="AA36" i="67"/>
  <c r="AB36" i="67" s="1"/>
  <c r="X36" i="67"/>
  <c r="Y36" i="67" s="1"/>
  <c r="U36" i="67"/>
  <c r="V36" i="67" s="1"/>
  <c r="R36" i="67"/>
  <c r="S36" i="67" s="1"/>
  <c r="O36" i="67"/>
  <c r="P36" i="67" s="1"/>
  <c r="M36" i="67"/>
  <c r="L36" i="67"/>
  <c r="I36" i="67"/>
  <c r="J36" i="67" s="1"/>
  <c r="F36" i="67"/>
  <c r="G36" i="67" s="1"/>
  <c r="C36" i="67"/>
  <c r="D36" i="67" s="1"/>
  <c r="AK35" i="67"/>
  <c r="AJ35" i="67"/>
  <c r="AH35" i="67"/>
  <c r="AG35" i="67"/>
  <c r="AE35" i="67"/>
  <c r="AD35" i="67"/>
  <c r="AB35" i="67"/>
  <c r="AA35" i="67"/>
  <c r="Y35" i="67"/>
  <c r="X35" i="67"/>
  <c r="V35" i="67"/>
  <c r="U35" i="67"/>
  <c r="S35" i="67"/>
  <c r="R35" i="67"/>
  <c r="P35" i="67"/>
  <c r="O35" i="67"/>
  <c r="M35" i="67"/>
  <c r="L35" i="67"/>
  <c r="J35" i="67"/>
  <c r="I35" i="67"/>
  <c r="G35" i="67"/>
  <c r="F35" i="67"/>
  <c r="D35" i="67"/>
  <c r="C35" i="67"/>
  <c r="AL27" i="67"/>
  <c r="AK27" i="67"/>
  <c r="AI27" i="67"/>
  <c r="AH27" i="67"/>
  <c r="AF27" i="67"/>
  <c r="AE27" i="67"/>
  <c r="AC27" i="67"/>
  <c r="AB27" i="67"/>
  <c r="Z27" i="67"/>
  <c r="Y27" i="67"/>
  <c r="W27" i="67"/>
  <c r="V27" i="67"/>
  <c r="T27" i="67"/>
  <c r="S27" i="67"/>
  <c r="Q27" i="67"/>
  <c r="P27" i="67"/>
  <c r="N27" i="67"/>
  <c r="M27" i="67"/>
  <c r="K27" i="67"/>
  <c r="J27" i="67"/>
  <c r="H27" i="67"/>
  <c r="G27" i="67"/>
  <c r="E27" i="67"/>
  <c r="D27" i="67"/>
  <c r="AL26" i="67"/>
  <c r="AK26" i="67"/>
  <c r="AI26" i="67"/>
  <c r="AH26" i="67"/>
  <c r="AF26" i="67"/>
  <c r="AE26" i="67"/>
  <c r="AC26" i="67"/>
  <c r="AB26" i="67"/>
  <c r="Z26" i="67"/>
  <c r="Y26" i="67"/>
  <c r="W26" i="67"/>
  <c r="V26" i="67"/>
  <c r="T26" i="67"/>
  <c r="S26" i="67"/>
  <c r="Q26" i="67"/>
  <c r="P26" i="67"/>
  <c r="N26" i="67"/>
  <c r="M26" i="67"/>
  <c r="K26" i="67"/>
  <c r="J26" i="67"/>
  <c r="H26" i="67"/>
  <c r="G26" i="67"/>
  <c r="E26" i="67"/>
  <c r="D26" i="67"/>
  <c r="AL25" i="67"/>
  <c r="AL28" i="67" s="1"/>
  <c r="BX84" i="4" s="1"/>
  <c r="AK25" i="67"/>
  <c r="AI25" i="67"/>
  <c r="AI28" i="67" s="1"/>
  <c r="AH25" i="67"/>
  <c r="AF25" i="67"/>
  <c r="AF28" i="67" s="1"/>
  <c r="BX54" i="4" s="1"/>
  <c r="AE25" i="67"/>
  <c r="AC25" i="67"/>
  <c r="AC28" i="67" s="1"/>
  <c r="AB25" i="67"/>
  <c r="Z25" i="67"/>
  <c r="Z28" i="67" s="1"/>
  <c r="BX24" i="4" s="1"/>
  <c r="Y25" i="67"/>
  <c r="W25" i="67"/>
  <c r="W28" i="67" s="1"/>
  <c r="V25" i="67"/>
  <c r="T25" i="67"/>
  <c r="T28" i="67" s="1"/>
  <c r="S25" i="67"/>
  <c r="Q25" i="67"/>
  <c r="Q28" i="67" s="1"/>
  <c r="P25" i="67"/>
  <c r="N25" i="67"/>
  <c r="N28" i="67" s="1"/>
  <c r="M25" i="67"/>
  <c r="K25" i="67"/>
  <c r="K28" i="67" s="1"/>
  <c r="J25" i="67"/>
  <c r="H25" i="67"/>
  <c r="H28" i="67" s="1"/>
  <c r="G25" i="67"/>
  <c r="E25" i="67"/>
  <c r="E28" i="67" s="1"/>
  <c r="D25" i="67"/>
  <c r="O17" i="67"/>
  <c r="N17" i="67"/>
  <c r="M17" i="67"/>
  <c r="L17" i="67"/>
  <c r="K17" i="67"/>
  <c r="I17" i="67"/>
  <c r="H17" i="67"/>
  <c r="G17" i="67"/>
  <c r="F17" i="67"/>
  <c r="E17" i="67"/>
  <c r="D17" i="67"/>
  <c r="C17" i="67"/>
  <c r="O16" i="67"/>
  <c r="O15" i="67"/>
  <c r="O14" i="67"/>
  <c r="O13" i="67"/>
  <c r="O12" i="67"/>
  <c r="O11" i="67"/>
  <c r="O10" i="67"/>
  <c r="O9" i="67"/>
  <c r="O8" i="67"/>
  <c r="O7" i="67"/>
  <c r="O6" i="67"/>
  <c r="AK99" i="66"/>
  <c r="AH99" i="66"/>
  <c r="AE99" i="66"/>
  <c r="AB99" i="66"/>
  <c r="Y99" i="66"/>
  <c r="V99" i="66"/>
  <c r="S99" i="66"/>
  <c r="P99" i="66"/>
  <c r="M99" i="66"/>
  <c r="J99" i="66"/>
  <c r="G99" i="66"/>
  <c r="D99" i="66"/>
  <c r="AK98" i="66"/>
  <c r="AJ98" i="66"/>
  <c r="AH98" i="66"/>
  <c r="AG98" i="66"/>
  <c r="AE98" i="66"/>
  <c r="AD98" i="66"/>
  <c r="AB98" i="66"/>
  <c r="AA98" i="66"/>
  <c r="Y98" i="66"/>
  <c r="X98" i="66"/>
  <c r="V98" i="66"/>
  <c r="U98" i="66"/>
  <c r="S98" i="66"/>
  <c r="R98" i="66"/>
  <c r="P98" i="66"/>
  <c r="O98" i="66"/>
  <c r="M98" i="66"/>
  <c r="L98" i="66"/>
  <c r="J98" i="66"/>
  <c r="I98" i="66"/>
  <c r="G98" i="66"/>
  <c r="F98" i="66"/>
  <c r="D98" i="66"/>
  <c r="C98" i="66"/>
  <c r="AK97" i="66"/>
  <c r="AJ97" i="66"/>
  <c r="AH97" i="66"/>
  <c r="AG97" i="66"/>
  <c r="AE97" i="66"/>
  <c r="AD97" i="66"/>
  <c r="AB97" i="66"/>
  <c r="AA97" i="66"/>
  <c r="Y97" i="66"/>
  <c r="X97" i="66"/>
  <c r="V97" i="66"/>
  <c r="U97" i="66"/>
  <c r="S97" i="66"/>
  <c r="R97" i="66"/>
  <c r="P97" i="66"/>
  <c r="O97" i="66"/>
  <c r="M97" i="66"/>
  <c r="L97" i="66"/>
  <c r="J97" i="66"/>
  <c r="I97" i="66"/>
  <c r="G97" i="66"/>
  <c r="F97" i="66"/>
  <c r="D97" i="66"/>
  <c r="C97" i="66"/>
  <c r="AK96" i="66"/>
  <c r="AJ96" i="66"/>
  <c r="AH96" i="66"/>
  <c r="AG96" i="66"/>
  <c r="AE96" i="66"/>
  <c r="AD96" i="66"/>
  <c r="AB96" i="66"/>
  <c r="AA96" i="66"/>
  <c r="Y96" i="66"/>
  <c r="X96" i="66"/>
  <c r="V96" i="66"/>
  <c r="U96" i="66"/>
  <c r="S96" i="66"/>
  <c r="R96" i="66"/>
  <c r="P96" i="66"/>
  <c r="O96" i="66"/>
  <c r="M96" i="66"/>
  <c r="L96" i="66"/>
  <c r="J96" i="66"/>
  <c r="I96" i="66"/>
  <c r="G96" i="66"/>
  <c r="F96" i="66"/>
  <c r="D96" i="66"/>
  <c r="C96" i="66"/>
  <c r="AK95" i="66"/>
  <c r="AJ95" i="66"/>
  <c r="AH95" i="66"/>
  <c r="AG95" i="66"/>
  <c r="AE95" i="66"/>
  <c r="AD95" i="66"/>
  <c r="AB95" i="66"/>
  <c r="AA95" i="66"/>
  <c r="Y95" i="66"/>
  <c r="X95" i="66"/>
  <c r="V95" i="66"/>
  <c r="U95" i="66"/>
  <c r="S95" i="66"/>
  <c r="R95" i="66"/>
  <c r="P95" i="66"/>
  <c r="O95" i="66"/>
  <c r="M95" i="66"/>
  <c r="L95" i="66"/>
  <c r="J95" i="66"/>
  <c r="I95" i="66"/>
  <c r="G95" i="66"/>
  <c r="F95" i="66"/>
  <c r="D95" i="66"/>
  <c r="C95" i="66"/>
  <c r="AK94" i="66"/>
  <c r="AJ94" i="66"/>
  <c r="AH94" i="66"/>
  <c r="AG94" i="66"/>
  <c r="AE94" i="66"/>
  <c r="AD94" i="66"/>
  <c r="AB94" i="66"/>
  <c r="AA94" i="66"/>
  <c r="Y94" i="66"/>
  <c r="X94" i="66"/>
  <c r="V94" i="66"/>
  <c r="U94" i="66"/>
  <c r="S94" i="66"/>
  <c r="R94" i="66"/>
  <c r="P94" i="66"/>
  <c r="O94" i="66"/>
  <c r="M94" i="66"/>
  <c r="L94" i="66"/>
  <c r="J94" i="66"/>
  <c r="I94" i="66"/>
  <c r="G94" i="66"/>
  <c r="F94" i="66"/>
  <c r="D94" i="66"/>
  <c r="C94" i="66"/>
  <c r="AK93" i="66"/>
  <c r="AJ93" i="66"/>
  <c r="AH93" i="66"/>
  <c r="AG93" i="66"/>
  <c r="AE93" i="66"/>
  <c r="AD93" i="66"/>
  <c r="AB93" i="66"/>
  <c r="AA93" i="66"/>
  <c r="Y93" i="66"/>
  <c r="X93" i="66"/>
  <c r="V93" i="66"/>
  <c r="U93" i="66"/>
  <c r="S93" i="66"/>
  <c r="R93" i="66"/>
  <c r="P93" i="66"/>
  <c r="O93" i="66"/>
  <c r="M93" i="66"/>
  <c r="L93" i="66"/>
  <c r="J93" i="66"/>
  <c r="I93" i="66"/>
  <c r="G93" i="66"/>
  <c r="F93" i="66"/>
  <c r="D93" i="66"/>
  <c r="C93" i="66"/>
  <c r="AK92" i="66"/>
  <c r="AJ92" i="66"/>
  <c r="AH92" i="66"/>
  <c r="AG92" i="66"/>
  <c r="AE92" i="66"/>
  <c r="AD92" i="66"/>
  <c r="AB92" i="66"/>
  <c r="AA92" i="66"/>
  <c r="Y92" i="66"/>
  <c r="X92" i="66"/>
  <c r="V92" i="66"/>
  <c r="U92" i="66"/>
  <c r="S92" i="66"/>
  <c r="R92" i="66"/>
  <c r="P92" i="66"/>
  <c r="O92" i="66"/>
  <c r="M92" i="66"/>
  <c r="L92" i="66"/>
  <c r="J92" i="66"/>
  <c r="I92" i="66"/>
  <c r="G92" i="66"/>
  <c r="F92" i="66"/>
  <c r="D92" i="66"/>
  <c r="C92" i="66"/>
  <c r="AK91" i="66"/>
  <c r="AJ91" i="66"/>
  <c r="AH91" i="66"/>
  <c r="AG91" i="66"/>
  <c r="AE91" i="66"/>
  <c r="AD91" i="66"/>
  <c r="AB91" i="66"/>
  <c r="AA91" i="66"/>
  <c r="Y91" i="66"/>
  <c r="X91" i="66"/>
  <c r="V91" i="66"/>
  <c r="U91" i="66"/>
  <c r="S91" i="66"/>
  <c r="R91" i="66"/>
  <c r="P91" i="66"/>
  <c r="O91" i="66"/>
  <c r="M91" i="66"/>
  <c r="L91" i="66"/>
  <c r="J91" i="66"/>
  <c r="I91" i="66"/>
  <c r="G91" i="66"/>
  <c r="F91" i="66"/>
  <c r="D91" i="66"/>
  <c r="C91" i="66"/>
  <c r="AK90" i="66"/>
  <c r="AJ90" i="66"/>
  <c r="AH90" i="66"/>
  <c r="AG90" i="66"/>
  <c r="AE90" i="66"/>
  <c r="AD90" i="66"/>
  <c r="AB90" i="66"/>
  <c r="AA90" i="66"/>
  <c r="Y90" i="66"/>
  <c r="X90" i="66"/>
  <c r="V90" i="66"/>
  <c r="U90" i="66"/>
  <c r="S90" i="66"/>
  <c r="R90" i="66"/>
  <c r="P90" i="66"/>
  <c r="O90" i="66"/>
  <c r="M90" i="66"/>
  <c r="L90" i="66"/>
  <c r="J90" i="66"/>
  <c r="I90" i="66"/>
  <c r="G90" i="66"/>
  <c r="F90" i="66"/>
  <c r="D90" i="66"/>
  <c r="C90" i="66"/>
  <c r="AK89" i="66"/>
  <c r="AJ89" i="66"/>
  <c r="AH89" i="66"/>
  <c r="AG89" i="66"/>
  <c r="AE89" i="66"/>
  <c r="AD89" i="66"/>
  <c r="AB89" i="66"/>
  <c r="AA89" i="66"/>
  <c r="Y89" i="66"/>
  <c r="X89" i="66"/>
  <c r="V89" i="66"/>
  <c r="U89" i="66"/>
  <c r="S89" i="66"/>
  <c r="R89" i="66"/>
  <c r="P89" i="66"/>
  <c r="O89" i="66"/>
  <c r="M89" i="66"/>
  <c r="L89" i="66"/>
  <c r="J89" i="66"/>
  <c r="I89" i="66"/>
  <c r="G89" i="66"/>
  <c r="F89" i="66"/>
  <c r="D89" i="66"/>
  <c r="C89" i="66"/>
  <c r="AK80" i="66"/>
  <c r="AJ80" i="66"/>
  <c r="AH80" i="66"/>
  <c r="AG80" i="66"/>
  <c r="AE80" i="66"/>
  <c r="AD80" i="66"/>
  <c r="AB80" i="66"/>
  <c r="AA80" i="66"/>
  <c r="Y80" i="66"/>
  <c r="X80" i="66"/>
  <c r="V80" i="66"/>
  <c r="U80" i="66"/>
  <c r="S80" i="66"/>
  <c r="R80" i="66"/>
  <c r="P80" i="66"/>
  <c r="O80" i="66"/>
  <c r="M80" i="66"/>
  <c r="L80" i="66"/>
  <c r="J80" i="66"/>
  <c r="I80" i="66"/>
  <c r="G80" i="66"/>
  <c r="F80" i="66"/>
  <c r="D80" i="66"/>
  <c r="C80" i="66"/>
  <c r="AJ79" i="66"/>
  <c r="AG79" i="66"/>
  <c r="AD79" i="66"/>
  <c r="AE79" i="66" s="1"/>
  <c r="AE81" i="66" s="1"/>
  <c r="AA79" i="66"/>
  <c r="AB79" i="66" s="1"/>
  <c r="AB81" i="66" s="1"/>
  <c r="X79" i="66"/>
  <c r="Y79" i="66" s="1"/>
  <c r="Y81" i="66" s="1"/>
  <c r="U79" i="66"/>
  <c r="V79" i="66" s="1"/>
  <c r="V81" i="66" s="1"/>
  <c r="R79" i="66"/>
  <c r="S79" i="66" s="1"/>
  <c r="S81" i="66" s="1"/>
  <c r="O79" i="66"/>
  <c r="P79" i="66" s="1"/>
  <c r="P81" i="66" s="1"/>
  <c r="L79" i="66"/>
  <c r="M79" i="66" s="1"/>
  <c r="M81" i="66" s="1"/>
  <c r="I79" i="66"/>
  <c r="J79" i="66" s="1"/>
  <c r="F79" i="66"/>
  <c r="G79" i="66" s="1"/>
  <c r="G81" i="66" s="1"/>
  <c r="C79" i="66"/>
  <c r="D79" i="66" s="1"/>
  <c r="D81" i="66" s="1"/>
  <c r="AK78" i="66"/>
  <c r="AJ78" i="66"/>
  <c r="AH78" i="66"/>
  <c r="AG78" i="66"/>
  <c r="AE78" i="66"/>
  <c r="AD78" i="66"/>
  <c r="AB78" i="66"/>
  <c r="AA78" i="66"/>
  <c r="Y78" i="66"/>
  <c r="X78" i="66"/>
  <c r="V78" i="66"/>
  <c r="U78" i="66"/>
  <c r="S78" i="66"/>
  <c r="R78" i="66"/>
  <c r="P78" i="66"/>
  <c r="O78" i="66"/>
  <c r="M78" i="66"/>
  <c r="L78" i="66"/>
  <c r="J78" i="66"/>
  <c r="I78" i="66"/>
  <c r="G78" i="66"/>
  <c r="F78" i="66"/>
  <c r="D78" i="66"/>
  <c r="C78" i="66"/>
  <c r="AK73" i="66"/>
  <c r="AH73" i="66"/>
  <c r="AK72" i="66"/>
  <c r="AJ72" i="66"/>
  <c r="AH72" i="66"/>
  <c r="AG72" i="66"/>
  <c r="AK71" i="66"/>
  <c r="AJ71" i="66"/>
  <c r="AH71" i="66"/>
  <c r="AG71" i="66"/>
  <c r="AK70" i="66"/>
  <c r="AJ70" i="66"/>
  <c r="AH70" i="66"/>
  <c r="AG70" i="66"/>
  <c r="AK69" i="66"/>
  <c r="AJ69" i="66"/>
  <c r="AH69" i="66"/>
  <c r="AG69" i="66"/>
  <c r="AK68" i="66"/>
  <c r="AJ68" i="66"/>
  <c r="AH68" i="66"/>
  <c r="AG68" i="66"/>
  <c r="AK67" i="66"/>
  <c r="AJ67" i="66"/>
  <c r="AH67" i="66"/>
  <c r="AG67" i="66"/>
  <c r="AK66" i="66"/>
  <c r="AJ66" i="66"/>
  <c r="AH66" i="66"/>
  <c r="AG66" i="66"/>
  <c r="AE66" i="66"/>
  <c r="AD66" i="66"/>
  <c r="AB66" i="66"/>
  <c r="AA66" i="66"/>
  <c r="Y66" i="66"/>
  <c r="X66" i="66"/>
  <c r="V66" i="66"/>
  <c r="U66" i="66"/>
  <c r="S66" i="66"/>
  <c r="R66" i="66"/>
  <c r="P66" i="66"/>
  <c r="O66" i="66"/>
  <c r="M66" i="66"/>
  <c r="L66" i="66"/>
  <c r="J66" i="66"/>
  <c r="I66" i="66"/>
  <c r="G66" i="66"/>
  <c r="F66" i="66"/>
  <c r="D66" i="66"/>
  <c r="C66" i="66"/>
  <c r="AK65" i="66"/>
  <c r="AJ65" i="66"/>
  <c r="AH65" i="66"/>
  <c r="AG65" i="66"/>
  <c r="AK64" i="66"/>
  <c r="AJ64" i="66"/>
  <c r="AH64" i="66"/>
  <c r="AG64" i="66"/>
  <c r="AK63" i="66"/>
  <c r="AJ63" i="66"/>
  <c r="AH63" i="66"/>
  <c r="AG63" i="66"/>
  <c r="AK62" i="66"/>
  <c r="AJ62" i="66"/>
  <c r="AH62" i="66"/>
  <c r="AG62" i="66"/>
  <c r="AE62" i="66"/>
  <c r="AD62" i="66"/>
  <c r="AB62" i="66"/>
  <c r="AA62" i="66"/>
  <c r="Y62" i="66"/>
  <c r="X62" i="66"/>
  <c r="V62" i="66"/>
  <c r="U62" i="66"/>
  <c r="S62" i="66"/>
  <c r="R62" i="66"/>
  <c r="P62" i="66"/>
  <c r="O62" i="66"/>
  <c r="M62" i="66"/>
  <c r="L62" i="66"/>
  <c r="J62" i="66"/>
  <c r="I62" i="66"/>
  <c r="G62" i="66"/>
  <c r="F62" i="66"/>
  <c r="D62" i="66"/>
  <c r="C62" i="66"/>
  <c r="AK61" i="66"/>
  <c r="AJ61" i="66"/>
  <c r="AH61" i="66"/>
  <c r="AG61" i="66"/>
  <c r="AK60" i="66"/>
  <c r="AJ60" i="66"/>
  <c r="AH60" i="66"/>
  <c r="AG60" i="66"/>
  <c r="AE60" i="66"/>
  <c r="AD60" i="66"/>
  <c r="AB60" i="66"/>
  <c r="AA60" i="66"/>
  <c r="Y60" i="66"/>
  <c r="X60" i="66"/>
  <c r="V60" i="66"/>
  <c r="U60" i="66"/>
  <c r="S60" i="66"/>
  <c r="R60" i="66"/>
  <c r="P60" i="66"/>
  <c r="O60" i="66"/>
  <c r="M60" i="66"/>
  <c r="L60" i="66"/>
  <c r="J60" i="66"/>
  <c r="I60" i="66"/>
  <c r="G60" i="66"/>
  <c r="F60" i="66"/>
  <c r="D60" i="66"/>
  <c r="C60" i="66"/>
  <c r="AK59" i="66"/>
  <c r="AJ59" i="66"/>
  <c r="AH59" i="66"/>
  <c r="AG59" i="66"/>
  <c r="AE59" i="66"/>
  <c r="AD59" i="66"/>
  <c r="AB59" i="66"/>
  <c r="AA59" i="66"/>
  <c r="Y59" i="66"/>
  <c r="X59" i="66"/>
  <c r="V59" i="66"/>
  <c r="U59" i="66"/>
  <c r="S59" i="66"/>
  <c r="R59" i="66"/>
  <c r="P59" i="66"/>
  <c r="O59" i="66"/>
  <c r="M59" i="66"/>
  <c r="L59" i="66"/>
  <c r="J59" i="66"/>
  <c r="I59" i="66"/>
  <c r="G59" i="66"/>
  <c r="F59" i="66"/>
  <c r="D59" i="66"/>
  <c r="C59" i="66"/>
  <c r="AK58" i="66"/>
  <c r="AJ58" i="66"/>
  <c r="AH58" i="66"/>
  <c r="AG58" i="66"/>
  <c r="AE58" i="66"/>
  <c r="AD58" i="66"/>
  <c r="AB58" i="66"/>
  <c r="AA58" i="66"/>
  <c r="Y58" i="66"/>
  <c r="X58" i="66"/>
  <c r="V58" i="66"/>
  <c r="U58" i="66"/>
  <c r="S58" i="66"/>
  <c r="R58" i="66"/>
  <c r="P58" i="66"/>
  <c r="O58" i="66"/>
  <c r="M58" i="66"/>
  <c r="L58" i="66"/>
  <c r="J58" i="66"/>
  <c r="I58" i="66"/>
  <c r="G58" i="66"/>
  <c r="F58" i="66"/>
  <c r="D58" i="66"/>
  <c r="C58" i="66"/>
  <c r="AK57" i="66"/>
  <c r="AJ57" i="66"/>
  <c r="AH57" i="66"/>
  <c r="AG57" i="66"/>
  <c r="AK56" i="66"/>
  <c r="AJ56" i="66"/>
  <c r="AH56" i="66"/>
  <c r="AG56" i="66"/>
  <c r="AK55" i="66"/>
  <c r="AJ55" i="66"/>
  <c r="AH55" i="66"/>
  <c r="AG55" i="66"/>
  <c r="AK54" i="66"/>
  <c r="AJ54" i="66"/>
  <c r="AH54" i="66"/>
  <c r="AG54" i="66"/>
  <c r="AK53" i="66"/>
  <c r="AJ53" i="66"/>
  <c r="AH53" i="66"/>
  <c r="AG53" i="66"/>
  <c r="AK52" i="66"/>
  <c r="AJ52" i="66"/>
  <c r="AH52" i="66"/>
  <c r="AG52" i="66"/>
  <c r="AK51" i="66"/>
  <c r="AJ51" i="66"/>
  <c r="AH51" i="66"/>
  <c r="AG51" i="66"/>
  <c r="AK50" i="66"/>
  <c r="AJ50" i="66"/>
  <c r="AH50" i="66"/>
  <c r="AG50" i="66"/>
  <c r="AK49" i="66"/>
  <c r="AJ49" i="66"/>
  <c r="AH49" i="66"/>
  <c r="AG49" i="66"/>
  <c r="AK48" i="66"/>
  <c r="AJ48" i="66"/>
  <c r="AH48" i="66"/>
  <c r="AG48" i="66"/>
  <c r="AK47" i="66"/>
  <c r="AJ47" i="66"/>
  <c r="AH47" i="66"/>
  <c r="AG47" i="66"/>
  <c r="AE47" i="66"/>
  <c r="AD47" i="66"/>
  <c r="AB47" i="66"/>
  <c r="AA47" i="66"/>
  <c r="Y47" i="66"/>
  <c r="X47" i="66"/>
  <c r="V47" i="66"/>
  <c r="U47" i="66"/>
  <c r="S47" i="66"/>
  <c r="R47" i="66"/>
  <c r="P47" i="66"/>
  <c r="O47" i="66"/>
  <c r="M47" i="66"/>
  <c r="L47" i="66"/>
  <c r="J47" i="66"/>
  <c r="I47" i="66"/>
  <c r="G47" i="66"/>
  <c r="F47" i="66"/>
  <c r="D47" i="66"/>
  <c r="C47" i="66"/>
  <c r="AK46" i="66"/>
  <c r="AJ46" i="66"/>
  <c r="AH46" i="66"/>
  <c r="AG46" i="66"/>
  <c r="AE46" i="66"/>
  <c r="AD46" i="66"/>
  <c r="AB46" i="66"/>
  <c r="AA46" i="66"/>
  <c r="Y46" i="66"/>
  <c r="X46" i="66"/>
  <c r="V46" i="66"/>
  <c r="U46" i="66"/>
  <c r="S46" i="66"/>
  <c r="R46" i="66"/>
  <c r="P46" i="66"/>
  <c r="O46" i="66"/>
  <c r="M46" i="66"/>
  <c r="L46" i="66"/>
  <c r="J46" i="66"/>
  <c r="I46" i="66"/>
  <c r="G46" i="66"/>
  <c r="F46" i="66"/>
  <c r="D46" i="66"/>
  <c r="C46" i="66"/>
  <c r="AK45" i="66"/>
  <c r="AJ45" i="66"/>
  <c r="AH45" i="66"/>
  <c r="AG45" i="66"/>
  <c r="AK44" i="66"/>
  <c r="AJ44" i="66"/>
  <c r="AH44" i="66"/>
  <c r="AG44" i="66"/>
  <c r="AE44" i="66"/>
  <c r="AD44" i="66"/>
  <c r="AB44" i="66"/>
  <c r="AA44" i="66"/>
  <c r="Y44" i="66"/>
  <c r="X44" i="66"/>
  <c r="V44" i="66"/>
  <c r="U44" i="66"/>
  <c r="S44" i="66"/>
  <c r="R44" i="66"/>
  <c r="P44" i="66"/>
  <c r="O44" i="66"/>
  <c r="M44" i="66"/>
  <c r="L44" i="66"/>
  <c r="J44" i="66"/>
  <c r="I44" i="66"/>
  <c r="G44" i="66"/>
  <c r="F44" i="66"/>
  <c r="D44" i="66"/>
  <c r="C44" i="66"/>
  <c r="AK43" i="66"/>
  <c r="AJ43" i="66"/>
  <c r="AH43" i="66"/>
  <c r="AG43" i="66"/>
  <c r="AE43" i="66"/>
  <c r="AD43" i="66"/>
  <c r="AB43" i="66"/>
  <c r="AA43" i="66"/>
  <c r="Y43" i="66"/>
  <c r="X43" i="66"/>
  <c r="V43" i="66"/>
  <c r="U43" i="66"/>
  <c r="S43" i="66"/>
  <c r="R43" i="66"/>
  <c r="P43" i="66"/>
  <c r="O43" i="66"/>
  <c r="M43" i="66"/>
  <c r="L43" i="66"/>
  <c r="J43" i="66"/>
  <c r="I43" i="66"/>
  <c r="G43" i="66"/>
  <c r="F43" i="66"/>
  <c r="D43" i="66"/>
  <c r="C43" i="66"/>
  <c r="AK42" i="66"/>
  <c r="AJ42" i="66"/>
  <c r="AH42" i="66"/>
  <c r="AG42" i="66"/>
  <c r="AD42" i="66"/>
  <c r="AE42" i="66" s="1"/>
  <c r="AA42" i="66"/>
  <c r="AB42" i="66" s="1"/>
  <c r="X42" i="66"/>
  <c r="Y42" i="66" s="1"/>
  <c r="U42" i="66"/>
  <c r="V42" i="66" s="1"/>
  <c r="R42" i="66"/>
  <c r="S42" i="66" s="1"/>
  <c r="O42" i="66"/>
  <c r="P42" i="66" s="1"/>
  <c r="L42" i="66"/>
  <c r="M42" i="66" s="1"/>
  <c r="I42" i="66"/>
  <c r="J42" i="66" s="1"/>
  <c r="F42" i="66"/>
  <c r="G42" i="66" s="1"/>
  <c r="C42" i="66"/>
  <c r="D42" i="66" s="1"/>
  <c r="AK41" i="66"/>
  <c r="AJ41" i="66"/>
  <c r="AH41" i="66"/>
  <c r="AG41" i="66"/>
  <c r="AE41" i="66"/>
  <c r="AD41" i="66"/>
  <c r="AB41" i="66"/>
  <c r="AA41" i="66"/>
  <c r="Y41" i="66"/>
  <c r="X41" i="66"/>
  <c r="V41" i="66"/>
  <c r="U41" i="66"/>
  <c r="S41" i="66"/>
  <c r="R41" i="66"/>
  <c r="P41" i="66"/>
  <c r="O41" i="66"/>
  <c r="M41" i="66"/>
  <c r="L41" i="66"/>
  <c r="J41" i="66"/>
  <c r="I41" i="66"/>
  <c r="G41" i="66"/>
  <c r="F41" i="66"/>
  <c r="D41" i="66"/>
  <c r="C41" i="66"/>
  <c r="AK40" i="66"/>
  <c r="AJ40" i="66"/>
  <c r="AH40" i="66"/>
  <c r="AG40" i="66"/>
  <c r="AE40" i="66"/>
  <c r="AD40" i="66"/>
  <c r="AB40" i="66"/>
  <c r="AA40" i="66"/>
  <c r="Y40" i="66"/>
  <c r="X40" i="66"/>
  <c r="V40" i="66"/>
  <c r="U40" i="66"/>
  <c r="S40" i="66"/>
  <c r="R40" i="66"/>
  <c r="P40" i="66"/>
  <c r="O40" i="66"/>
  <c r="M40" i="66"/>
  <c r="L40" i="66"/>
  <c r="J40" i="66"/>
  <c r="I40" i="66"/>
  <c r="G40" i="66"/>
  <c r="F40" i="66"/>
  <c r="D40" i="66"/>
  <c r="C40" i="66"/>
  <c r="AK39" i="66"/>
  <c r="AJ39" i="66"/>
  <c r="AH39" i="66"/>
  <c r="AG39" i="66"/>
  <c r="M39" i="66"/>
  <c r="AK38" i="66"/>
  <c r="AJ38" i="66"/>
  <c r="AH38" i="66"/>
  <c r="AG38" i="66"/>
  <c r="AK37" i="66"/>
  <c r="AJ37" i="66"/>
  <c r="AH37" i="66"/>
  <c r="AG37" i="66"/>
  <c r="AE37" i="66"/>
  <c r="AD37" i="66"/>
  <c r="AB37" i="66"/>
  <c r="AA37" i="66"/>
  <c r="Y37" i="66"/>
  <c r="X37" i="66"/>
  <c r="V37" i="66"/>
  <c r="U37" i="66"/>
  <c r="S37" i="66"/>
  <c r="R37" i="66"/>
  <c r="P37" i="66"/>
  <c r="O37" i="66"/>
  <c r="M37" i="66"/>
  <c r="L37" i="66"/>
  <c r="J37" i="66"/>
  <c r="I37" i="66"/>
  <c r="G37" i="66"/>
  <c r="F37" i="66"/>
  <c r="D37" i="66"/>
  <c r="C37" i="66"/>
  <c r="AK36" i="66"/>
  <c r="AJ36" i="66"/>
  <c r="AH36" i="66"/>
  <c r="AG36" i="66"/>
  <c r="AE36" i="66"/>
  <c r="AD36" i="66"/>
  <c r="AB36" i="66"/>
  <c r="AA36" i="66"/>
  <c r="Y36" i="66"/>
  <c r="X36" i="66"/>
  <c r="V36" i="66"/>
  <c r="U36" i="66"/>
  <c r="S36" i="66"/>
  <c r="R36" i="66"/>
  <c r="P36" i="66"/>
  <c r="O36" i="66"/>
  <c r="L36" i="66"/>
  <c r="M36" i="66" s="1"/>
  <c r="I36" i="66"/>
  <c r="J36" i="66" s="1"/>
  <c r="F36" i="66"/>
  <c r="G36" i="66" s="1"/>
  <c r="C36" i="66"/>
  <c r="D36" i="66" s="1"/>
  <c r="AK35" i="66"/>
  <c r="AJ35" i="66"/>
  <c r="AH35" i="66"/>
  <c r="AG35" i="66"/>
  <c r="AD35" i="66"/>
  <c r="AE35" i="66" s="1"/>
  <c r="AA35" i="66"/>
  <c r="AB35" i="66" s="1"/>
  <c r="X35" i="66"/>
  <c r="Y35" i="66" s="1"/>
  <c r="U35" i="66"/>
  <c r="V35" i="66" s="1"/>
  <c r="R35" i="66"/>
  <c r="S35" i="66" s="1"/>
  <c r="O35" i="66"/>
  <c r="P35" i="66" s="1"/>
  <c r="L35" i="66"/>
  <c r="M35" i="66" s="1"/>
  <c r="I35" i="66"/>
  <c r="J35" i="66" s="1"/>
  <c r="F35" i="66"/>
  <c r="G35" i="66" s="1"/>
  <c r="C35" i="66"/>
  <c r="D35" i="66" s="1"/>
  <c r="AL27" i="66"/>
  <c r="AK27" i="66"/>
  <c r="AI27" i="66"/>
  <c r="AH27" i="66"/>
  <c r="AF27" i="66"/>
  <c r="AE27" i="66"/>
  <c r="AC27" i="66"/>
  <c r="AB27" i="66"/>
  <c r="Z27" i="66"/>
  <c r="Y27" i="66"/>
  <c r="W27" i="66"/>
  <c r="V27" i="66"/>
  <c r="T27" i="66"/>
  <c r="S27" i="66"/>
  <c r="Q27" i="66"/>
  <c r="P27" i="66"/>
  <c r="N27" i="66"/>
  <c r="M27" i="66"/>
  <c r="K27" i="66"/>
  <c r="J27" i="66"/>
  <c r="H27" i="66"/>
  <c r="G27" i="66"/>
  <c r="E27" i="66"/>
  <c r="D27" i="66"/>
  <c r="AL26" i="66"/>
  <c r="AK26" i="66"/>
  <c r="AI26" i="66"/>
  <c r="AH26" i="66"/>
  <c r="AF26" i="66"/>
  <c r="AE26" i="66"/>
  <c r="AC26" i="66"/>
  <c r="AB26" i="66"/>
  <c r="Z26" i="66"/>
  <c r="Y26" i="66"/>
  <c r="W26" i="66"/>
  <c r="V26" i="66"/>
  <c r="T26" i="66"/>
  <c r="S26" i="66"/>
  <c r="Q26" i="66"/>
  <c r="P26" i="66"/>
  <c r="N26" i="66"/>
  <c r="M26" i="66"/>
  <c r="K26" i="66"/>
  <c r="J26" i="66"/>
  <c r="H26" i="66"/>
  <c r="G26" i="66"/>
  <c r="E26" i="66"/>
  <c r="D26" i="66"/>
  <c r="AK25" i="66"/>
  <c r="AL25" i="66" s="1"/>
  <c r="AL28" i="66" s="1"/>
  <c r="AH25" i="66"/>
  <c r="AI25" i="66" s="1"/>
  <c r="AI28" i="66" s="1"/>
  <c r="BT69" i="4" s="1"/>
  <c r="AE25" i="66"/>
  <c r="AF25" i="66" s="1"/>
  <c r="AF28" i="66" s="1"/>
  <c r="AB25" i="66"/>
  <c r="AC25" i="66" s="1"/>
  <c r="AC28" i="66" s="1"/>
  <c r="BT39" i="4" s="1"/>
  <c r="Y25" i="66"/>
  <c r="Z25" i="66" s="1"/>
  <c r="Z28" i="66" s="1"/>
  <c r="BT24" i="4" s="1"/>
  <c r="V25" i="66"/>
  <c r="W25" i="66" s="1"/>
  <c r="W28" i="66" s="1"/>
  <c r="BT9" i="4" s="1"/>
  <c r="S25" i="66"/>
  <c r="T25" i="66" s="1"/>
  <c r="P25" i="66"/>
  <c r="Q25" i="66" s="1"/>
  <c r="Q28" i="66" s="1"/>
  <c r="M25" i="66"/>
  <c r="N25" i="66" s="1"/>
  <c r="J25" i="66"/>
  <c r="G25" i="66"/>
  <c r="D25" i="66"/>
  <c r="E25" i="66" s="1"/>
  <c r="E28" i="66" s="1"/>
  <c r="O17" i="66"/>
  <c r="N17" i="66"/>
  <c r="M17" i="66"/>
  <c r="L17" i="66"/>
  <c r="K17" i="66"/>
  <c r="I17" i="66"/>
  <c r="H17" i="66"/>
  <c r="G17" i="66"/>
  <c r="F17" i="66"/>
  <c r="E17" i="66"/>
  <c r="D17" i="66"/>
  <c r="C17" i="66"/>
  <c r="O16" i="66"/>
  <c r="O15" i="66"/>
  <c r="O14" i="66"/>
  <c r="O13" i="66"/>
  <c r="O12" i="66"/>
  <c r="O11" i="66"/>
  <c r="O10" i="66"/>
  <c r="O9" i="66"/>
  <c r="O8" i="66"/>
  <c r="O7" i="66"/>
  <c r="O6" i="66"/>
  <c r="AK99" i="65"/>
  <c r="AH99" i="65"/>
  <c r="AE99" i="65"/>
  <c r="AB99" i="65"/>
  <c r="Y99" i="65"/>
  <c r="V99" i="65"/>
  <c r="S99" i="65"/>
  <c r="P99" i="65"/>
  <c r="M99" i="65"/>
  <c r="J99" i="65"/>
  <c r="G99" i="65"/>
  <c r="D99" i="65"/>
  <c r="AK98" i="65"/>
  <c r="AJ98" i="65"/>
  <c r="AH98" i="65"/>
  <c r="AG98" i="65"/>
  <c r="AE98" i="65"/>
  <c r="AD98" i="65"/>
  <c r="AB98" i="65"/>
  <c r="AA98" i="65"/>
  <c r="Y98" i="65"/>
  <c r="X98" i="65"/>
  <c r="V98" i="65"/>
  <c r="U98" i="65"/>
  <c r="S98" i="65"/>
  <c r="R98" i="65"/>
  <c r="P98" i="65"/>
  <c r="O98" i="65"/>
  <c r="M98" i="65"/>
  <c r="L98" i="65"/>
  <c r="J98" i="65"/>
  <c r="I98" i="65"/>
  <c r="G98" i="65"/>
  <c r="F98" i="65"/>
  <c r="D98" i="65"/>
  <c r="C98" i="65"/>
  <c r="AK97" i="65"/>
  <c r="AJ97" i="65"/>
  <c r="AH97" i="65"/>
  <c r="AG97" i="65"/>
  <c r="AE97" i="65"/>
  <c r="AD97" i="65"/>
  <c r="AB97" i="65"/>
  <c r="AA97" i="65"/>
  <c r="Y97" i="65"/>
  <c r="X97" i="65"/>
  <c r="V97" i="65"/>
  <c r="U97" i="65"/>
  <c r="S97" i="65"/>
  <c r="R97" i="65"/>
  <c r="P97" i="65"/>
  <c r="O97" i="65"/>
  <c r="M97" i="65"/>
  <c r="L97" i="65"/>
  <c r="J97" i="65"/>
  <c r="I97" i="65"/>
  <c r="G97" i="65"/>
  <c r="F97" i="65"/>
  <c r="D97" i="65"/>
  <c r="C97" i="65"/>
  <c r="AK96" i="65"/>
  <c r="AJ96" i="65"/>
  <c r="AH96" i="65"/>
  <c r="AG96" i="65"/>
  <c r="AE96" i="65"/>
  <c r="AD96" i="65"/>
  <c r="AB96" i="65"/>
  <c r="AA96" i="65"/>
  <c r="Y96" i="65"/>
  <c r="X96" i="65"/>
  <c r="V96" i="65"/>
  <c r="U96" i="65"/>
  <c r="S96" i="65"/>
  <c r="R96" i="65"/>
  <c r="P96" i="65"/>
  <c r="O96" i="65"/>
  <c r="M96" i="65"/>
  <c r="L96" i="65"/>
  <c r="J96" i="65"/>
  <c r="I96" i="65"/>
  <c r="G96" i="65"/>
  <c r="F96" i="65"/>
  <c r="D96" i="65"/>
  <c r="C96" i="65"/>
  <c r="AK95" i="65"/>
  <c r="AJ95" i="65"/>
  <c r="AH95" i="65"/>
  <c r="AG95" i="65"/>
  <c r="AE95" i="65"/>
  <c r="AD95" i="65"/>
  <c r="AB95" i="65"/>
  <c r="AA95" i="65"/>
  <c r="Y95" i="65"/>
  <c r="X95" i="65"/>
  <c r="V95" i="65"/>
  <c r="U95" i="65"/>
  <c r="S95" i="65"/>
  <c r="R95" i="65"/>
  <c r="P95" i="65"/>
  <c r="O95" i="65"/>
  <c r="M95" i="65"/>
  <c r="L95" i="65"/>
  <c r="J95" i="65"/>
  <c r="I95" i="65"/>
  <c r="G95" i="65"/>
  <c r="F95" i="65"/>
  <c r="D95" i="65"/>
  <c r="C95" i="65"/>
  <c r="AK94" i="65"/>
  <c r="AJ94" i="65"/>
  <c r="AH94" i="65"/>
  <c r="AG94" i="65"/>
  <c r="AE94" i="65"/>
  <c r="AD94" i="65"/>
  <c r="AB94" i="65"/>
  <c r="AA94" i="65"/>
  <c r="Y94" i="65"/>
  <c r="X94" i="65"/>
  <c r="V94" i="65"/>
  <c r="U94" i="65"/>
  <c r="S94" i="65"/>
  <c r="R94" i="65"/>
  <c r="P94" i="65"/>
  <c r="O94" i="65"/>
  <c r="M94" i="65"/>
  <c r="L94" i="65"/>
  <c r="J94" i="65"/>
  <c r="I94" i="65"/>
  <c r="G94" i="65"/>
  <c r="F94" i="65"/>
  <c r="D94" i="65"/>
  <c r="C94" i="65"/>
  <c r="AK93" i="65"/>
  <c r="AJ93" i="65"/>
  <c r="AH93" i="65"/>
  <c r="AG93" i="65"/>
  <c r="AE93" i="65"/>
  <c r="AD93" i="65"/>
  <c r="AB93" i="65"/>
  <c r="AA93" i="65"/>
  <c r="Y93" i="65"/>
  <c r="X93" i="65"/>
  <c r="V93" i="65"/>
  <c r="U93" i="65"/>
  <c r="S93" i="65"/>
  <c r="R93" i="65"/>
  <c r="P93" i="65"/>
  <c r="O93" i="65"/>
  <c r="M93" i="65"/>
  <c r="L93" i="65"/>
  <c r="J93" i="65"/>
  <c r="I93" i="65"/>
  <c r="G93" i="65"/>
  <c r="F93" i="65"/>
  <c r="D93" i="65"/>
  <c r="C93" i="65"/>
  <c r="AK92" i="65"/>
  <c r="AJ92" i="65"/>
  <c r="AH92" i="65"/>
  <c r="AG92" i="65"/>
  <c r="AE92" i="65"/>
  <c r="AD92" i="65"/>
  <c r="AB92" i="65"/>
  <c r="AA92" i="65"/>
  <c r="Y92" i="65"/>
  <c r="X92" i="65"/>
  <c r="V92" i="65"/>
  <c r="U92" i="65"/>
  <c r="S92" i="65"/>
  <c r="R92" i="65"/>
  <c r="P92" i="65"/>
  <c r="O92" i="65"/>
  <c r="M92" i="65"/>
  <c r="L92" i="65"/>
  <c r="J92" i="65"/>
  <c r="I92" i="65"/>
  <c r="G92" i="65"/>
  <c r="F92" i="65"/>
  <c r="D92" i="65"/>
  <c r="C92" i="65"/>
  <c r="AK91" i="65"/>
  <c r="AJ91" i="65"/>
  <c r="AH91" i="65"/>
  <c r="AG91" i="65"/>
  <c r="AE91" i="65"/>
  <c r="AD91" i="65"/>
  <c r="AB91" i="65"/>
  <c r="AA91" i="65"/>
  <c r="Y91" i="65"/>
  <c r="X91" i="65"/>
  <c r="V91" i="65"/>
  <c r="U91" i="65"/>
  <c r="S91" i="65"/>
  <c r="R91" i="65"/>
  <c r="P91" i="65"/>
  <c r="O91" i="65"/>
  <c r="M91" i="65"/>
  <c r="L91" i="65"/>
  <c r="J91" i="65"/>
  <c r="I91" i="65"/>
  <c r="G91" i="65"/>
  <c r="F91" i="65"/>
  <c r="D91" i="65"/>
  <c r="C91" i="65"/>
  <c r="AK90" i="65"/>
  <c r="AJ90" i="65"/>
  <c r="AH90" i="65"/>
  <c r="AG90" i="65"/>
  <c r="AE90" i="65"/>
  <c r="AD90" i="65"/>
  <c r="AB90" i="65"/>
  <c r="AA90" i="65"/>
  <c r="Y90" i="65"/>
  <c r="X90" i="65"/>
  <c r="V90" i="65"/>
  <c r="U90" i="65"/>
  <c r="S90" i="65"/>
  <c r="R90" i="65"/>
  <c r="P90" i="65"/>
  <c r="O90" i="65"/>
  <c r="M90" i="65"/>
  <c r="L90" i="65"/>
  <c r="J90" i="65"/>
  <c r="I90" i="65"/>
  <c r="G90" i="65"/>
  <c r="F90" i="65"/>
  <c r="D90" i="65"/>
  <c r="C90" i="65"/>
  <c r="AK89" i="65"/>
  <c r="AJ89" i="65"/>
  <c r="AH89" i="65"/>
  <c r="AG89" i="65"/>
  <c r="AE89" i="65"/>
  <c r="AD89" i="65"/>
  <c r="AB89" i="65"/>
  <c r="AA89" i="65"/>
  <c r="Y89" i="65"/>
  <c r="X89" i="65"/>
  <c r="V89" i="65"/>
  <c r="U89" i="65"/>
  <c r="S89" i="65"/>
  <c r="R89" i="65"/>
  <c r="P89" i="65"/>
  <c r="O89" i="65"/>
  <c r="M89" i="65"/>
  <c r="L89" i="65"/>
  <c r="J89" i="65"/>
  <c r="I89" i="65"/>
  <c r="G89" i="65"/>
  <c r="F89" i="65"/>
  <c r="D89" i="65"/>
  <c r="C89" i="65"/>
  <c r="AK80" i="65"/>
  <c r="AJ80" i="65"/>
  <c r="AH80" i="65"/>
  <c r="AG80" i="65"/>
  <c r="AE80" i="65"/>
  <c r="AD80" i="65"/>
  <c r="AB80" i="65"/>
  <c r="AA80" i="65"/>
  <c r="Y80" i="65"/>
  <c r="X80" i="65"/>
  <c r="V80" i="65"/>
  <c r="U80" i="65"/>
  <c r="S80" i="65"/>
  <c r="R80" i="65"/>
  <c r="P80" i="65"/>
  <c r="O80" i="65"/>
  <c r="M80" i="65"/>
  <c r="L80" i="65"/>
  <c r="J80" i="65"/>
  <c r="I80" i="65"/>
  <c r="G80" i="65"/>
  <c r="F80" i="65"/>
  <c r="D80" i="65"/>
  <c r="C80" i="65"/>
  <c r="AJ79" i="65"/>
  <c r="AG79" i="65"/>
  <c r="AK79" i="65" s="1"/>
  <c r="AK81" i="65" s="1"/>
  <c r="BP86" i="4" s="1"/>
  <c r="AD79" i="65"/>
  <c r="AE79" i="65" s="1"/>
  <c r="AE81" i="65" s="1"/>
  <c r="AB79" i="65"/>
  <c r="AB81" i="65" s="1"/>
  <c r="AA79" i="65"/>
  <c r="Y79" i="65"/>
  <c r="Y81" i="65" s="1"/>
  <c r="X79" i="65"/>
  <c r="V79" i="65"/>
  <c r="V81" i="65" s="1"/>
  <c r="U79" i="65"/>
  <c r="S79" i="65"/>
  <c r="S81" i="65" s="1"/>
  <c r="R79" i="65"/>
  <c r="P79" i="65"/>
  <c r="P81" i="65" s="1"/>
  <c r="O79" i="65"/>
  <c r="M79" i="65"/>
  <c r="M81" i="65" s="1"/>
  <c r="L79" i="65"/>
  <c r="J79" i="65"/>
  <c r="I79" i="65"/>
  <c r="G79" i="65"/>
  <c r="J81" i="65" s="1"/>
  <c r="F79" i="65"/>
  <c r="D79" i="65"/>
  <c r="D81" i="65" s="1"/>
  <c r="C79" i="65"/>
  <c r="AK78" i="65"/>
  <c r="AJ78" i="65"/>
  <c r="AH78" i="65"/>
  <c r="AG78" i="65"/>
  <c r="AE78" i="65"/>
  <c r="AD78" i="65"/>
  <c r="AB78" i="65"/>
  <c r="AA78" i="65"/>
  <c r="Y78" i="65"/>
  <c r="X78" i="65"/>
  <c r="V78" i="65"/>
  <c r="U78" i="65"/>
  <c r="S78" i="65"/>
  <c r="R78" i="65"/>
  <c r="P78" i="65"/>
  <c r="O78" i="65"/>
  <c r="M78" i="65"/>
  <c r="L78" i="65"/>
  <c r="J78" i="65"/>
  <c r="I78" i="65"/>
  <c r="G78" i="65"/>
  <c r="F78" i="65"/>
  <c r="D78" i="65"/>
  <c r="C78" i="65"/>
  <c r="AK73" i="65"/>
  <c r="AH73" i="65"/>
  <c r="AK72" i="65"/>
  <c r="AJ72" i="65"/>
  <c r="AH72" i="65"/>
  <c r="AG72" i="65"/>
  <c r="AK71" i="65"/>
  <c r="AJ71" i="65"/>
  <c r="AH71" i="65"/>
  <c r="AG71" i="65"/>
  <c r="AK70" i="65"/>
  <c r="AJ70" i="65"/>
  <c r="AH70" i="65"/>
  <c r="AG70" i="65"/>
  <c r="AK69" i="65"/>
  <c r="AJ69" i="65"/>
  <c r="AH69" i="65"/>
  <c r="AG69" i="65"/>
  <c r="AK68" i="65"/>
  <c r="AJ68" i="65"/>
  <c r="AH68" i="65"/>
  <c r="AG68" i="65"/>
  <c r="AD68" i="65"/>
  <c r="AE68" i="65" s="1"/>
  <c r="X68" i="65"/>
  <c r="Y68" i="65" s="1"/>
  <c r="R68" i="65"/>
  <c r="S68" i="65" s="1"/>
  <c r="L68" i="65"/>
  <c r="M68" i="65" s="1"/>
  <c r="F68" i="65"/>
  <c r="G68" i="65" s="1"/>
  <c r="AK67" i="65"/>
  <c r="AJ67" i="65"/>
  <c r="AH67" i="65"/>
  <c r="AG67" i="65"/>
  <c r="AD67" i="65"/>
  <c r="AE67" i="65" s="1"/>
  <c r="X67" i="65"/>
  <c r="Y67" i="65" s="1"/>
  <c r="R67" i="65"/>
  <c r="S67" i="65" s="1"/>
  <c r="L67" i="65"/>
  <c r="M67" i="65" s="1"/>
  <c r="F67" i="65"/>
  <c r="G67" i="65" s="1"/>
  <c r="AK66" i="65"/>
  <c r="AJ66" i="65"/>
  <c r="AH66" i="65"/>
  <c r="AG66" i="65"/>
  <c r="AD66" i="65"/>
  <c r="AE66" i="65" s="1"/>
  <c r="AA66" i="65"/>
  <c r="AB66" i="65" s="1"/>
  <c r="X66" i="65"/>
  <c r="Y66" i="65" s="1"/>
  <c r="U66" i="65"/>
  <c r="V66" i="65" s="1"/>
  <c r="R66" i="65"/>
  <c r="S66" i="65" s="1"/>
  <c r="O66" i="65"/>
  <c r="P66" i="65" s="1"/>
  <c r="L66" i="65"/>
  <c r="M66" i="65" s="1"/>
  <c r="I66" i="65"/>
  <c r="J66" i="65" s="1"/>
  <c r="F66" i="65"/>
  <c r="G66" i="65" s="1"/>
  <c r="C66" i="65"/>
  <c r="D66" i="65" s="1"/>
  <c r="AK65" i="65"/>
  <c r="AJ65" i="65"/>
  <c r="AH65" i="65"/>
  <c r="AG65" i="65"/>
  <c r="AD65" i="65"/>
  <c r="AE65" i="65" s="1"/>
  <c r="X65" i="65"/>
  <c r="Y65" i="65" s="1"/>
  <c r="R65" i="65"/>
  <c r="S65" i="65" s="1"/>
  <c r="L65" i="65"/>
  <c r="M65" i="65" s="1"/>
  <c r="F65" i="65"/>
  <c r="AK64" i="65"/>
  <c r="AJ64" i="65"/>
  <c r="AH64" i="65"/>
  <c r="AG64" i="65"/>
  <c r="AK63" i="65"/>
  <c r="AJ63" i="65"/>
  <c r="AH63" i="65"/>
  <c r="AG63" i="65"/>
  <c r="AK62" i="65"/>
  <c r="AJ62" i="65"/>
  <c r="AH62" i="65"/>
  <c r="AG62" i="65"/>
  <c r="AE62" i="65"/>
  <c r="AD62" i="65"/>
  <c r="AB62" i="65"/>
  <c r="AA62" i="65"/>
  <c r="Y62" i="65"/>
  <c r="X62" i="65"/>
  <c r="V62" i="65"/>
  <c r="U62" i="65"/>
  <c r="S62" i="65"/>
  <c r="R62" i="65"/>
  <c r="P62" i="65"/>
  <c r="O62" i="65"/>
  <c r="M62" i="65"/>
  <c r="L62" i="65"/>
  <c r="J62" i="65"/>
  <c r="I62" i="65"/>
  <c r="G62" i="65"/>
  <c r="F62" i="65"/>
  <c r="D62" i="65"/>
  <c r="C62" i="65"/>
  <c r="AK61" i="65"/>
  <c r="AJ61" i="65"/>
  <c r="AH61" i="65"/>
  <c r="AG61" i="65"/>
  <c r="AD61" i="65"/>
  <c r="AE61" i="65" s="1"/>
  <c r="X61" i="65"/>
  <c r="Y61" i="65" s="1"/>
  <c r="R61" i="65"/>
  <c r="S61" i="65" s="1"/>
  <c r="L61" i="65"/>
  <c r="M61" i="65" s="1"/>
  <c r="F61" i="65"/>
  <c r="G61" i="65" s="1"/>
  <c r="AK60" i="65"/>
  <c r="AJ60" i="65"/>
  <c r="AH60" i="65"/>
  <c r="AG60" i="65"/>
  <c r="AE60" i="65"/>
  <c r="AD60" i="65"/>
  <c r="AB60" i="65"/>
  <c r="AA60" i="65"/>
  <c r="Y60" i="65"/>
  <c r="X60" i="65"/>
  <c r="V60" i="65"/>
  <c r="U60" i="65"/>
  <c r="S60" i="65"/>
  <c r="R60" i="65"/>
  <c r="P60" i="65"/>
  <c r="O60" i="65"/>
  <c r="M60" i="65"/>
  <c r="L60" i="65"/>
  <c r="J60" i="65"/>
  <c r="I60" i="65"/>
  <c r="G60" i="65"/>
  <c r="F60" i="65"/>
  <c r="D60" i="65"/>
  <c r="C60" i="65"/>
  <c r="AK59" i="65"/>
  <c r="AJ59" i="65"/>
  <c r="AH59" i="65"/>
  <c r="AG59" i="65"/>
  <c r="AE59" i="65"/>
  <c r="AD59" i="65"/>
  <c r="AB59" i="65"/>
  <c r="AA59" i="65"/>
  <c r="Y59" i="65"/>
  <c r="X59" i="65"/>
  <c r="V59" i="65"/>
  <c r="U59" i="65"/>
  <c r="S59" i="65"/>
  <c r="R59" i="65"/>
  <c r="P59" i="65"/>
  <c r="O59" i="65"/>
  <c r="M59" i="65"/>
  <c r="L59" i="65"/>
  <c r="J59" i="65"/>
  <c r="I59" i="65"/>
  <c r="G59" i="65"/>
  <c r="F59" i="65"/>
  <c r="D59" i="65"/>
  <c r="C59" i="65"/>
  <c r="AK58" i="65"/>
  <c r="AJ58" i="65"/>
  <c r="AH58" i="65"/>
  <c r="AG58" i="65"/>
  <c r="AE58" i="65"/>
  <c r="AD58" i="65"/>
  <c r="AB58" i="65"/>
  <c r="AA58" i="65"/>
  <c r="Y58" i="65"/>
  <c r="X58" i="65"/>
  <c r="V58" i="65"/>
  <c r="U58" i="65"/>
  <c r="S58" i="65"/>
  <c r="R58" i="65"/>
  <c r="P58" i="65"/>
  <c r="O58" i="65"/>
  <c r="M58" i="65"/>
  <c r="L58" i="65"/>
  <c r="J58" i="65"/>
  <c r="I58" i="65"/>
  <c r="G58" i="65"/>
  <c r="F58" i="65"/>
  <c r="D58" i="65"/>
  <c r="C58" i="65"/>
  <c r="AK57" i="65"/>
  <c r="AJ57" i="65"/>
  <c r="AH57" i="65"/>
  <c r="AG57" i="65"/>
  <c r="AD57" i="65"/>
  <c r="AE57" i="65" s="1"/>
  <c r="X57" i="65"/>
  <c r="Y57" i="65" s="1"/>
  <c r="R57" i="65"/>
  <c r="S57" i="65" s="1"/>
  <c r="L57" i="65"/>
  <c r="M57" i="65" s="1"/>
  <c r="F57" i="65"/>
  <c r="G57" i="65" s="1"/>
  <c r="AK56" i="65"/>
  <c r="AJ56" i="65"/>
  <c r="AH56" i="65"/>
  <c r="AG56" i="65"/>
  <c r="AK55" i="65"/>
  <c r="AJ55" i="65"/>
  <c r="AH55" i="65"/>
  <c r="AG55" i="65"/>
  <c r="AK54" i="65"/>
  <c r="AJ54" i="65"/>
  <c r="AH54" i="65"/>
  <c r="AG54" i="65"/>
  <c r="AK53" i="65"/>
  <c r="AJ53" i="65"/>
  <c r="AH53" i="65"/>
  <c r="AG53" i="65"/>
  <c r="AK52" i="65"/>
  <c r="AJ52" i="65"/>
  <c r="AH52" i="65"/>
  <c r="AG52" i="65"/>
  <c r="AK51" i="65"/>
  <c r="AJ51" i="65"/>
  <c r="AH51" i="65"/>
  <c r="AG51" i="65"/>
  <c r="AK50" i="65"/>
  <c r="AJ50" i="65"/>
  <c r="AH50" i="65"/>
  <c r="AG50" i="65"/>
  <c r="AK49" i="65"/>
  <c r="AJ49" i="65"/>
  <c r="AH49" i="65"/>
  <c r="AG49" i="65"/>
  <c r="AK48" i="65"/>
  <c r="AJ48" i="65"/>
  <c r="AH48" i="65"/>
  <c r="AG48" i="65"/>
  <c r="AK47" i="65"/>
  <c r="AJ47" i="65"/>
  <c r="AH47" i="65"/>
  <c r="AG47" i="65"/>
  <c r="AE47" i="65"/>
  <c r="AD47" i="65"/>
  <c r="AB47" i="65"/>
  <c r="AA47" i="65"/>
  <c r="Y47" i="65"/>
  <c r="X47" i="65"/>
  <c r="V47" i="65"/>
  <c r="U47" i="65"/>
  <c r="S47" i="65"/>
  <c r="R47" i="65"/>
  <c r="P47" i="65"/>
  <c r="O47" i="65"/>
  <c r="M47" i="65"/>
  <c r="L47" i="65"/>
  <c r="J47" i="65"/>
  <c r="I47" i="65"/>
  <c r="G47" i="65"/>
  <c r="F47" i="65"/>
  <c r="D47" i="65"/>
  <c r="C47" i="65"/>
  <c r="AK46" i="65"/>
  <c r="AJ46" i="65"/>
  <c r="AH46" i="65"/>
  <c r="AG46" i="65"/>
  <c r="AE46" i="65"/>
  <c r="AD46" i="65"/>
  <c r="AB46" i="65"/>
  <c r="AA46" i="65"/>
  <c r="Y46" i="65"/>
  <c r="X46" i="65"/>
  <c r="V46" i="65"/>
  <c r="U46" i="65"/>
  <c r="S46" i="65"/>
  <c r="R46" i="65"/>
  <c r="P46" i="65"/>
  <c r="O46" i="65"/>
  <c r="M46" i="65"/>
  <c r="L46" i="65"/>
  <c r="J46" i="65"/>
  <c r="I46" i="65"/>
  <c r="G46" i="65"/>
  <c r="F46" i="65"/>
  <c r="D46" i="65"/>
  <c r="C46" i="65"/>
  <c r="AK45" i="65"/>
  <c r="AJ45" i="65"/>
  <c r="AH45" i="65"/>
  <c r="AG45" i="65"/>
  <c r="AK44" i="65"/>
  <c r="AJ44" i="65"/>
  <c r="AH44" i="65"/>
  <c r="AG44" i="65"/>
  <c r="AE44" i="65"/>
  <c r="AD44" i="65"/>
  <c r="AB44" i="65"/>
  <c r="AA44" i="65"/>
  <c r="Y44" i="65"/>
  <c r="X44" i="65"/>
  <c r="V44" i="65"/>
  <c r="U44" i="65"/>
  <c r="S44" i="65"/>
  <c r="R44" i="65"/>
  <c r="P44" i="65"/>
  <c r="O44" i="65"/>
  <c r="M44" i="65"/>
  <c r="L44" i="65"/>
  <c r="J44" i="65"/>
  <c r="I44" i="65"/>
  <c r="G44" i="65"/>
  <c r="F44" i="65"/>
  <c r="D44" i="65"/>
  <c r="C44" i="65"/>
  <c r="AK43" i="65"/>
  <c r="AJ43" i="65"/>
  <c r="AH43" i="65"/>
  <c r="AG43" i="65"/>
  <c r="AD43" i="65"/>
  <c r="AE43" i="65" s="1"/>
  <c r="AA43" i="65"/>
  <c r="AB43" i="65" s="1"/>
  <c r="X43" i="65"/>
  <c r="Y43" i="65" s="1"/>
  <c r="U43" i="65"/>
  <c r="V43" i="65" s="1"/>
  <c r="R43" i="65"/>
  <c r="S43" i="65" s="1"/>
  <c r="O43" i="65"/>
  <c r="P43" i="65" s="1"/>
  <c r="L43" i="65"/>
  <c r="M43" i="65" s="1"/>
  <c r="I43" i="65"/>
  <c r="J43" i="65" s="1"/>
  <c r="F43" i="65"/>
  <c r="G43" i="65" s="1"/>
  <c r="C43" i="65"/>
  <c r="D43" i="65" s="1"/>
  <c r="AK42" i="65"/>
  <c r="AJ42" i="65"/>
  <c r="AH42" i="65"/>
  <c r="AG42" i="65"/>
  <c r="AD42" i="65"/>
  <c r="AE42" i="65" s="1"/>
  <c r="AA42" i="65"/>
  <c r="AB42" i="65" s="1"/>
  <c r="Y42" i="65"/>
  <c r="X42" i="65"/>
  <c r="V42" i="65"/>
  <c r="U42" i="65"/>
  <c r="S42" i="65"/>
  <c r="R42" i="65"/>
  <c r="P42" i="65"/>
  <c r="O42" i="65"/>
  <c r="M42" i="65"/>
  <c r="L42" i="65"/>
  <c r="J42" i="65"/>
  <c r="I42" i="65"/>
  <c r="G42" i="65"/>
  <c r="F42" i="65"/>
  <c r="D42" i="65"/>
  <c r="C42" i="65"/>
  <c r="AK41" i="65"/>
  <c r="AJ41" i="65"/>
  <c r="AH41" i="65"/>
  <c r="AG41" i="65"/>
  <c r="AD41" i="65"/>
  <c r="AE41" i="65" s="1"/>
  <c r="AA41" i="65"/>
  <c r="AB41" i="65" s="1"/>
  <c r="X41" i="65"/>
  <c r="Y41" i="65" s="1"/>
  <c r="U41" i="65"/>
  <c r="V41" i="65" s="1"/>
  <c r="S41" i="65"/>
  <c r="R41" i="65"/>
  <c r="P41" i="65"/>
  <c r="O41" i="65"/>
  <c r="M41" i="65"/>
  <c r="L41" i="65"/>
  <c r="J41" i="65"/>
  <c r="I41" i="65"/>
  <c r="G41" i="65"/>
  <c r="F41" i="65"/>
  <c r="D41" i="65"/>
  <c r="C41" i="65"/>
  <c r="AK40" i="65"/>
  <c r="AJ40" i="65"/>
  <c r="AH40" i="65"/>
  <c r="AG40" i="65"/>
  <c r="AE40" i="65"/>
  <c r="AD40" i="65"/>
  <c r="AB40" i="65"/>
  <c r="AA40" i="65"/>
  <c r="Y40" i="65"/>
  <c r="X40" i="65"/>
  <c r="V40" i="65"/>
  <c r="U40" i="65"/>
  <c r="S40" i="65"/>
  <c r="R40" i="65"/>
  <c r="P40" i="65"/>
  <c r="O40" i="65"/>
  <c r="M40" i="65"/>
  <c r="L40" i="65"/>
  <c r="J40" i="65"/>
  <c r="I40" i="65"/>
  <c r="G40" i="65"/>
  <c r="F40" i="65"/>
  <c r="D40" i="65"/>
  <c r="C40" i="65"/>
  <c r="AK39" i="65"/>
  <c r="AJ39" i="65"/>
  <c r="AH39" i="65"/>
  <c r="AG39" i="65"/>
  <c r="M39" i="65"/>
  <c r="AK38" i="65"/>
  <c r="AJ38" i="65"/>
  <c r="AH38" i="65"/>
  <c r="AG38" i="65"/>
  <c r="M38" i="65"/>
  <c r="AK37" i="65"/>
  <c r="AJ37" i="65"/>
  <c r="AH37" i="65"/>
  <c r="AG37" i="65"/>
  <c r="AD37" i="65"/>
  <c r="AE37" i="65" s="1"/>
  <c r="AA37" i="65"/>
  <c r="AB37" i="65" s="1"/>
  <c r="X37" i="65"/>
  <c r="Y37" i="65" s="1"/>
  <c r="U37" i="65"/>
  <c r="V37" i="65" s="1"/>
  <c r="R37" i="65"/>
  <c r="S37" i="65" s="1"/>
  <c r="O37" i="65"/>
  <c r="P37" i="65" s="1"/>
  <c r="M37" i="65"/>
  <c r="L37" i="65"/>
  <c r="I37" i="65"/>
  <c r="J37" i="65" s="1"/>
  <c r="F37" i="65"/>
  <c r="G37" i="65" s="1"/>
  <c r="C37" i="65"/>
  <c r="D37" i="65" s="1"/>
  <c r="AK36" i="65"/>
  <c r="AJ36" i="65"/>
  <c r="AH36" i="65"/>
  <c r="AG36" i="65"/>
  <c r="AD36" i="65"/>
  <c r="AE36" i="65" s="1"/>
  <c r="AA36" i="65"/>
  <c r="AB36" i="65" s="1"/>
  <c r="X36" i="65"/>
  <c r="Y36" i="65" s="1"/>
  <c r="U36" i="65"/>
  <c r="V36" i="65" s="1"/>
  <c r="R36" i="65"/>
  <c r="S36" i="65" s="1"/>
  <c r="O36" i="65"/>
  <c r="P36" i="65" s="1"/>
  <c r="M36" i="65"/>
  <c r="L36" i="65"/>
  <c r="I36" i="65"/>
  <c r="J36" i="65" s="1"/>
  <c r="F36" i="65"/>
  <c r="G36" i="65" s="1"/>
  <c r="C36" i="65"/>
  <c r="D36" i="65" s="1"/>
  <c r="AK35" i="65"/>
  <c r="AJ35" i="65"/>
  <c r="AH35" i="65"/>
  <c r="AG35" i="65"/>
  <c r="AE35" i="65"/>
  <c r="AD35" i="65"/>
  <c r="AB35" i="65"/>
  <c r="AA35" i="65"/>
  <c r="Y35" i="65"/>
  <c r="X35" i="65"/>
  <c r="V35" i="65"/>
  <c r="U35" i="65"/>
  <c r="S35" i="65"/>
  <c r="R35" i="65"/>
  <c r="P35" i="65"/>
  <c r="O35" i="65"/>
  <c r="M35" i="65"/>
  <c r="L35" i="65"/>
  <c r="J35" i="65"/>
  <c r="I35" i="65"/>
  <c r="G35" i="65"/>
  <c r="F35" i="65"/>
  <c r="D35" i="65"/>
  <c r="C35" i="65"/>
  <c r="AL27" i="65"/>
  <c r="AK27" i="65"/>
  <c r="AI27" i="65"/>
  <c r="AH27" i="65"/>
  <c r="AF27" i="65"/>
  <c r="AE27" i="65"/>
  <c r="AC27" i="65"/>
  <c r="AB27" i="65"/>
  <c r="Z27" i="65"/>
  <c r="Y27" i="65"/>
  <c r="W27" i="65"/>
  <c r="V27" i="65"/>
  <c r="T27" i="65"/>
  <c r="S27" i="65"/>
  <c r="Q27" i="65"/>
  <c r="P27" i="65"/>
  <c r="N27" i="65"/>
  <c r="M27" i="65"/>
  <c r="K27" i="65"/>
  <c r="J27" i="65"/>
  <c r="H27" i="65"/>
  <c r="G27" i="65"/>
  <c r="E27" i="65"/>
  <c r="D27" i="65"/>
  <c r="AL26" i="65"/>
  <c r="AK26" i="65"/>
  <c r="AI26" i="65"/>
  <c r="AH26" i="65"/>
  <c r="AF26" i="65"/>
  <c r="AE26" i="65"/>
  <c r="AC26" i="65"/>
  <c r="AB26" i="65"/>
  <c r="Z26" i="65"/>
  <c r="Y26" i="65"/>
  <c r="W26" i="65"/>
  <c r="V26" i="65"/>
  <c r="T26" i="65"/>
  <c r="S26" i="65"/>
  <c r="Q26" i="65"/>
  <c r="P26" i="65"/>
  <c r="N26" i="65"/>
  <c r="M26" i="65"/>
  <c r="K26" i="65"/>
  <c r="J26" i="65"/>
  <c r="H26" i="65"/>
  <c r="G26" i="65"/>
  <c r="E26" i="65"/>
  <c r="D26" i="65"/>
  <c r="AL25" i="65"/>
  <c r="AL28" i="65" s="1"/>
  <c r="AK25" i="65"/>
  <c r="AI25" i="65"/>
  <c r="AI28" i="65" s="1"/>
  <c r="BP69" i="4" s="1"/>
  <c r="AH25" i="65"/>
  <c r="AF25" i="65"/>
  <c r="AF28" i="65" s="1"/>
  <c r="AE25" i="65"/>
  <c r="AC25" i="65"/>
  <c r="AC28" i="65" s="1"/>
  <c r="BP39" i="4" s="1"/>
  <c r="AB25" i="65"/>
  <c r="Z25" i="65"/>
  <c r="Z28" i="65" s="1"/>
  <c r="BP24" i="4" s="1"/>
  <c r="Y25" i="65"/>
  <c r="W25" i="65"/>
  <c r="W28" i="65" s="1"/>
  <c r="BP9" i="4" s="1"/>
  <c r="V25" i="65"/>
  <c r="T25" i="65"/>
  <c r="T28" i="65" s="1"/>
  <c r="S25" i="65"/>
  <c r="Q25" i="65"/>
  <c r="Q28" i="65" s="1"/>
  <c r="P25" i="65"/>
  <c r="N25" i="65"/>
  <c r="N28" i="65" s="1"/>
  <c r="M25" i="65"/>
  <c r="K25" i="65"/>
  <c r="K28" i="65" s="1"/>
  <c r="J25" i="65"/>
  <c r="H25" i="65"/>
  <c r="H28" i="65" s="1"/>
  <c r="G25" i="65"/>
  <c r="E25" i="65"/>
  <c r="E28" i="65" s="1"/>
  <c r="D25" i="65"/>
  <c r="O17" i="65"/>
  <c r="N17" i="65"/>
  <c r="M17" i="65"/>
  <c r="L17" i="65"/>
  <c r="K17" i="65"/>
  <c r="I17" i="65"/>
  <c r="H17" i="65"/>
  <c r="G17" i="65"/>
  <c r="F17" i="65"/>
  <c r="E17" i="65"/>
  <c r="D17" i="65"/>
  <c r="C17" i="65"/>
  <c r="O16" i="65"/>
  <c r="O15" i="65"/>
  <c r="O14" i="65"/>
  <c r="O13" i="65"/>
  <c r="O12" i="65"/>
  <c r="O11" i="65"/>
  <c r="O10" i="65"/>
  <c r="O9" i="65"/>
  <c r="O8" i="65"/>
  <c r="O7" i="65"/>
  <c r="O6" i="65"/>
  <c r="AK99" i="64"/>
  <c r="AH99" i="64"/>
  <c r="AE99" i="64"/>
  <c r="AB99" i="64"/>
  <c r="Y99" i="64"/>
  <c r="V99" i="64"/>
  <c r="S99" i="64"/>
  <c r="P99" i="64"/>
  <c r="M99" i="64"/>
  <c r="J99" i="64"/>
  <c r="G99" i="64"/>
  <c r="D99" i="64"/>
  <c r="AK98" i="64"/>
  <c r="AJ98" i="64"/>
  <c r="AH98" i="64"/>
  <c r="AG98" i="64"/>
  <c r="AE98" i="64"/>
  <c r="AD98" i="64"/>
  <c r="AB98" i="64"/>
  <c r="AA98" i="64"/>
  <c r="Y98" i="64"/>
  <c r="X98" i="64"/>
  <c r="V98" i="64"/>
  <c r="U98" i="64"/>
  <c r="S98" i="64"/>
  <c r="R98" i="64"/>
  <c r="P98" i="64"/>
  <c r="O98" i="64"/>
  <c r="M98" i="64"/>
  <c r="L98" i="64"/>
  <c r="J98" i="64"/>
  <c r="I98" i="64"/>
  <c r="G98" i="64"/>
  <c r="F98" i="64"/>
  <c r="D98" i="64"/>
  <c r="C98" i="64"/>
  <c r="AK97" i="64"/>
  <c r="AJ97" i="64"/>
  <c r="AH97" i="64"/>
  <c r="AG97" i="64"/>
  <c r="AE97" i="64"/>
  <c r="AD97" i="64"/>
  <c r="AB97" i="64"/>
  <c r="AA97" i="64"/>
  <c r="Y97" i="64"/>
  <c r="X97" i="64"/>
  <c r="V97" i="64"/>
  <c r="U97" i="64"/>
  <c r="S97" i="64"/>
  <c r="R97" i="64"/>
  <c r="P97" i="64"/>
  <c r="O97" i="64"/>
  <c r="M97" i="64"/>
  <c r="L97" i="64"/>
  <c r="J97" i="64"/>
  <c r="I97" i="64"/>
  <c r="G97" i="64"/>
  <c r="F97" i="64"/>
  <c r="D97" i="64"/>
  <c r="C97" i="64"/>
  <c r="AK96" i="64"/>
  <c r="AJ96" i="64"/>
  <c r="AH96" i="64"/>
  <c r="AG96" i="64"/>
  <c r="AE96" i="64"/>
  <c r="AD96" i="64"/>
  <c r="AB96" i="64"/>
  <c r="AA96" i="64"/>
  <c r="Y96" i="64"/>
  <c r="X96" i="64"/>
  <c r="V96" i="64"/>
  <c r="U96" i="64"/>
  <c r="S96" i="64"/>
  <c r="R96" i="64"/>
  <c r="P96" i="64"/>
  <c r="O96" i="64"/>
  <c r="M96" i="64"/>
  <c r="L96" i="64"/>
  <c r="J96" i="64"/>
  <c r="I96" i="64"/>
  <c r="G96" i="64"/>
  <c r="F96" i="64"/>
  <c r="D96" i="64"/>
  <c r="C96" i="64"/>
  <c r="AK95" i="64"/>
  <c r="AJ95" i="64"/>
  <c r="AH95" i="64"/>
  <c r="AG95" i="64"/>
  <c r="AE95" i="64"/>
  <c r="AD95" i="64"/>
  <c r="AB95" i="64"/>
  <c r="AA95" i="64"/>
  <c r="Y95" i="64"/>
  <c r="X95" i="64"/>
  <c r="V95" i="64"/>
  <c r="U95" i="64"/>
  <c r="S95" i="64"/>
  <c r="R95" i="64"/>
  <c r="P95" i="64"/>
  <c r="O95" i="64"/>
  <c r="M95" i="64"/>
  <c r="L95" i="64"/>
  <c r="J95" i="64"/>
  <c r="I95" i="64"/>
  <c r="G95" i="64"/>
  <c r="F95" i="64"/>
  <c r="D95" i="64"/>
  <c r="C95" i="64"/>
  <c r="AK94" i="64"/>
  <c r="AJ94" i="64"/>
  <c r="AH94" i="64"/>
  <c r="AG94" i="64"/>
  <c r="AE94" i="64"/>
  <c r="AD94" i="64"/>
  <c r="AB94" i="64"/>
  <c r="AA94" i="64"/>
  <c r="Y94" i="64"/>
  <c r="X94" i="64"/>
  <c r="V94" i="64"/>
  <c r="U94" i="64"/>
  <c r="S94" i="64"/>
  <c r="R94" i="64"/>
  <c r="P94" i="64"/>
  <c r="O94" i="64"/>
  <c r="M94" i="64"/>
  <c r="L94" i="64"/>
  <c r="J94" i="64"/>
  <c r="I94" i="64"/>
  <c r="G94" i="64"/>
  <c r="F94" i="64"/>
  <c r="D94" i="64"/>
  <c r="C94" i="64"/>
  <c r="AK93" i="64"/>
  <c r="AJ93" i="64"/>
  <c r="AH93" i="64"/>
  <c r="AG93" i="64"/>
  <c r="AE93" i="64"/>
  <c r="AD93" i="64"/>
  <c r="AB93" i="64"/>
  <c r="AA93" i="64"/>
  <c r="Y93" i="64"/>
  <c r="X93" i="64"/>
  <c r="V93" i="64"/>
  <c r="U93" i="64"/>
  <c r="S93" i="64"/>
  <c r="R93" i="64"/>
  <c r="P93" i="64"/>
  <c r="O93" i="64"/>
  <c r="M93" i="64"/>
  <c r="L93" i="64"/>
  <c r="J93" i="64"/>
  <c r="I93" i="64"/>
  <c r="G93" i="64"/>
  <c r="F93" i="64"/>
  <c r="D93" i="64"/>
  <c r="C93" i="64"/>
  <c r="AK92" i="64"/>
  <c r="AJ92" i="64"/>
  <c r="AH92" i="64"/>
  <c r="AG92" i="64"/>
  <c r="AE92" i="64"/>
  <c r="AD92" i="64"/>
  <c r="AB92" i="64"/>
  <c r="AA92" i="64"/>
  <c r="Y92" i="64"/>
  <c r="X92" i="64"/>
  <c r="V92" i="64"/>
  <c r="U92" i="64"/>
  <c r="S92" i="64"/>
  <c r="R92" i="64"/>
  <c r="P92" i="64"/>
  <c r="O92" i="64"/>
  <c r="M92" i="64"/>
  <c r="L92" i="64"/>
  <c r="J92" i="64"/>
  <c r="I92" i="64"/>
  <c r="G92" i="64"/>
  <c r="F92" i="64"/>
  <c r="D92" i="64"/>
  <c r="C92" i="64"/>
  <c r="AK91" i="64"/>
  <c r="AJ91" i="64"/>
  <c r="AH91" i="64"/>
  <c r="AG91" i="64"/>
  <c r="AE91" i="64"/>
  <c r="AD91" i="64"/>
  <c r="AB91" i="64"/>
  <c r="AA91" i="64"/>
  <c r="Y91" i="64"/>
  <c r="X91" i="64"/>
  <c r="V91" i="64"/>
  <c r="U91" i="64"/>
  <c r="S91" i="64"/>
  <c r="R91" i="64"/>
  <c r="P91" i="64"/>
  <c r="O91" i="64"/>
  <c r="M91" i="64"/>
  <c r="L91" i="64"/>
  <c r="J91" i="64"/>
  <c r="I91" i="64"/>
  <c r="G91" i="64"/>
  <c r="F91" i="64"/>
  <c r="D91" i="64"/>
  <c r="C91" i="64"/>
  <c r="AK90" i="64"/>
  <c r="AJ90" i="64"/>
  <c r="AH90" i="64"/>
  <c r="AG90" i="64"/>
  <c r="AE90" i="64"/>
  <c r="AD90" i="64"/>
  <c r="AB90" i="64"/>
  <c r="AA90" i="64"/>
  <c r="Y90" i="64"/>
  <c r="X90" i="64"/>
  <c r="V90" i="64"/>
  <c r="U90" i="64"/>
  <c r="S90" i="64"/>
  <c r="R90" i="64"/>
  <c r="P90" i="64"/>
  <c r="O90" i="64"/>
  <c r="M90" i="64"/>
  <c r="L90" i="64"/>
  <c r="J90" i="64"/>
  <c r="I90" i="64"/>
  <c r="G90" i="64"/>
  <c r="F90" i="64"/>
  <c r="D90" i="64"/>
  <c r="C90" i="64"/>
  <c r="AK89" i="64"/>
  <c r="AJ89" i="64"/>
  <c r="AH89" i="64"/>
  <c r="AG89" i="64"/>
  <c r="AE89" i="64"/>
  <c r="AD89" i="64"/>
  <c r="AB89" i="64"/>
  <c r="AA89" i="64"/>
  <c r="Y89" i="64"/>
  <c r="X89" i="64"/>
  <c r="V89" i="64"/>
  <c r="U89" i="64"/>
  <c r="S89" i="64"/>
  <c r="R89" i="64"/>
  <c r="P89" i="64"/>
  <c r="O89" i="64"/>
  <c r="M89" i="64"/>
  <c r="L89" i="64"/>
  <c r="J89" i="64"/>
  <c r="I89" i="64"/>
  <c r="G89" i="64"/>
  <c r="F89" i="64"/>
  <c r="D89" i="64"/>
  <c r="C89" i="64"/>
  <c r="AK80" i="64"/>
  <c r="AJ80" i="64"/>
  <c r="AH80" i="64"/>
  <c r="AG80" i="64"/>
  <c r="AE80" i="64"/>
  <c r="AD80" i="64"/>
  <c r="AB80" i="64"/>
  <c r="AA80" i="64"/>
  <c r="Y80" i="64"/>
  <c r="X80" i="64"/>
  <c r="V80" i="64"/>
  <c r="U80" i="64"/>
  <c r="S80" i="64"/>
  <c r="R80" i="64"/>
  <c r="P80" i="64"/>
  <c r="O80" i="64"/>
  <c r="M80" i="64"/>
  <c r="L80" i="64"/>
  <c r="J80" i="64"/>
  <c r="I80" i="64"/>
  <c r="G80" i="64"/>
  <c r="F80" i="64"/>
  <c r="D80" i="64"/>
  <c r="C80" i="64"/>
  <c r="AJ79" i="64"/>
  <c r="AG79" i="64"/>
  <c r="AK79" i="64" s="1"/>
  <c r="AK81" i="64" s="1"/>
  <c r="BL86" i="4" s="1"/>
  <c r="AD79" i="64"/>
  <c r="AE79" i="64" s="1"/>
  <c r="AE81" i="64" s="1"/>
  <c r="AA79" i="64"/>
  <c r="AB79" i="64" s="1"/>
  <c r="AB81" i="64" s="1"/>
  <c r="X79" i="64"/>
  <c r="Y79" i="64" s="1"/>
  <c r="Y81" i="64" s="1"/>
  <c r="BL26" i="4" s="1"/>
  <c r="U79" i="64"/>
  <c r="V79" i="64" s="1"/>
  <c r="V81" i="64" s="1"/>
  <c r="R79" i="64"/>
  <c r="S79" i="64" s="1"/>
  <c r="S81" i="64" s="1"/>
  <c r="O79" i="64"/>
  <c r="P79" i="64" s="1"/>
  <c r="P81" i="64" s="1"/>
  <c r="L79" i="64"/>
  <c r="M79" i="64" s="1"/>
  <c r="M81" i="64" s="1"/>
  <c r="I79" i="64"/>
  <c r="J79" i="64" s="1"/>
  <c r="F79" i="64"/>
  <c r="G79" i="64" s="1"/>
  <c r="C79" i="64"/>
  <c r="D79" i="64" s="1"/>
  <c r="D81" i="64" s="1"/>
  <c r="AK78" i="64"/>
  <c r="AJ78" i="64"/>
  <c r="AH78" i="64"/>
  <c r="AG78" i="64"/>
  <c r="AE78" i="64"/>
  <c r="AD78" i="64"/>
  <c r="AB78" i="64"/>
  <c r="AA78" i="64"/>
  <c r="Y78" i="64"/>
  <c r="X78" i="64"/>
  <c r="V78" i="64"/>
  <c r="U78" i="64"/>
  <c r="S78" i="64"/>
  <c r="R78" i="64"/>
  <c r="P78" i="64"/>
  <c r="O78" i="64"/>
  <c r="M78" i="64"/>
  <c r="L78" i="64"/>
  <c r="J78" i="64"/>
  <c r="I78" i="64"/>
  <c r="G78" i="64"/>
  <c r="F78" i="64"/>
  <c r="D78" i="64"/>
  <c r="C78" i="64"/>
  <c r="AK73" i="64"/>
  <c r="AH73" i="64"/>
  <c r="AK72" i="64"/>
  <c r="AJ72" i="64"/>
  <c r="AH72" i="64"/>
  <c r="AG72" i="64"/>
  <c r="AK71" i="64"/>
  <c r="AJ71" i="64"/>
  <c r="AH71" i="64"/>
  <c r="AG71" i="64"/>
  <c r="AK70" i="64"/>
  <c r="AJ70" i="64"/>
  <c r="AH70" i="64"/>
  <c r="AG70" i="64"/>
  <c r="AK69" i="64"/>
  <c r="AJ69" i="64"/>
  <c r="AH69" i="64"/>
  <c r="AG69" i="64"/>
  <c r="AK68" i="64"/>
  <c r="AJ68" i="64"/>
  <c r="AH68" i="64"/>
  <c r="AG68" i="64"/>
  <c r="AK67" i="64"/>
  <c r="AJ67" i="64"/>
  <c r="AH67" i="64"/>
  <c r="AG67" i="64"/>
  <c r="AK66" i="64"/>
  <c r="AJ66" i="64"/>
  <c r="AH66" i="64"/>
  <c r="AG66" i="64"/>
  <c r="AE66" i="64"/>
  <c r="AD66" i="64"/>
  <c r="AB66" i="64"/>
  <c r="AA66" i="64"/>
  <c r="Y66" i="64"/>
  <c r="X66" i="64"/>
  <c r="V66" i="64"/>
  <c r="U66" i="64"/>
  <c r="S66" i="64"/>
  <c r="R66" i="64"/>
  <c r="P66" i="64"/>
  <c r="O66" i="64"/>
  <c r="M66" i="64"/>
  <c r="L66" i="64"/>
  <c r="J66" i="64"/>
  <c r="I66" i="64"/>
  <c r="G66" i="64"/>
  <c r="F66" i="64"/>
  <c r="D66" i="64"/>
  <c r="C66" i="64"/>
  <c r="AK65" i="64"/>
  <c r="AJ65" i="64"/>
  <c r="AH65" i="64"/>
  <c r="AG65" i="64"/>
  <c r="AK64" i="64"/>
  <c r="AJ64" i="64"/>
  <c r="AH64" i="64"/>
  <c r="AG64" i="64"/>
  <c r="AK63" i="64"/>
  <c r="AJ63" i="64"/>
  <c r="AH63" i="64"/>
  <c r="AG63" i="64"/>
  <c r="AK62" i="64"/>
  <c r="AJ62" i="64"/>
  <c r="AH62" i="64"/>
  <c r="AG62" i="64"/>
  <c r="AE62" i="64"/>
  <c r="AD62" i="64"/>
  <c r="AB62" i="64"/>
  <c r="AA62" i="64"/>
  <c r="Y62" i="64"/>
  <c r="X62" i="64"/>
  <c r="V62" i="64"/>
  <c r="U62" i="64"/>
  <c r="S62" i="64"/>
  <c r="R62" i="64"/>
  <c r="P62" i="64"/>
  <c r="O62" i="64"/>
  <c r="M62" i="64"/>
  <c r="L62" i="64"/>
  <c r="J62" i="64"/>
  <c r="I62" i="64"/>
  <c r="G62" i="64"/>
  <c r="F62" i="64"/>
  <c r="D62" i="64"/>
  <c r="C62" i="64"/>
  <c r="AK61" i="64"/>
  <c r="AJ61" i="64"/>
  <c r="AH61" i="64"/>
  <c r="AG61" i="64"/>
  <c r="AK60" i="64"/>
  <c r="AJ60" i="64"/>
  <c r="AH60" i="64"/>
  <c r="AG60" i="64"/>
  <c r="AE60" i="64"/>
  <c r="AD60" i="64"/>
  <c r="AB60" i="64"/>
  <c r="AA60" i="64"/>
  <c r="Y60" i="64"/>
  <c r="X60" i="64"/>
  <c r="V60" i="64"/>
  <c r="U60" i="64"/>
  <c r="S60" i="64"/>
  <c r="R60" i="64"/>
  <c r="P60" i="64"/>
  <c r="O60" i="64"/>
  <c r="M60" i="64"/>
  <c r="L60" i="64"/>
  <c r="J60" i="64"/>
  <c r="I60" i="64"/>
  <c r="G60" i="64"/>
  <c r="F60" i="64"/>
  <c r="D60" i="64"/>
  <c r="C60" i="64"/>
  <c r="AK59" i="64"/>
  <c r="AJ59" i="64"/>
  <c r="AH59" i="64"/>
  <c r="AG59" i="64"/>
  <c r="AE59" i="64"/>
  <c r="AD59" i="64"/>
  <c r="AB59" i="64"/>
  <c r="AA59" i="64"/>
  <c r="Y59" i="64"/>
  <c r="X59" i="64"/>
  <c r="V59" i="64"/>
  <c r="U59" i="64"/>
  <c r="S59" i="64"/>
  <c r="R59" i="64"/>
  <c r="P59" i="64"/>
  <c r="O59" i="64"/>
  <c r="M59" i="64"/>
  <c r="L59" i="64"/>
  <c r="J59" i="64"/>
  <c r="I59" i="64"/>
  <c r="G59" i="64"/>
  <c r="F59" i="64"/>
  <c r="D59" i="64"/>
  <c r="C59" i="64"/>
  <c r="AK58" i="64"/>
  <c r="AJ58" i="64"/>
  <c r="AH58" i="64"/>
  <c r="AG58" i="64"/>
  <c r="AE58" i="64"/>
  <c r="AD58" i="64"/>
  <c r="AB58" i="64"/>
  <c r="AA58" i="64"/>
  <c r="Y58" i="64"/>
  <c r="X58" i="64"/>
  <c r="V58" i="64"/>
  <c r="U58" i="64"/>
  <c r="S58" i="64"/>
  <c r="R58" i="64"/>
  <c r="P58" i="64"/>
  <c r="O58" i="64"/>
  <c r="M58" i="64"/>
  <c r="L58" i="64"/>
  <c r="J58" i="64"/>
  <c r="I58" i="64"/>
  <c r="G58" i="64"/>
  <c r="F58" i="64"/>
  <c r="D58" i="64"/>
  <c r="C58" i="64"/>
  <c r="AK57" i="64"/>
  <c r="AJ57" i="64"/>
  <c r="AH57" i="64"/>
  <c r="AG57" i="64"/>
  <c r="AK56" i="64"/>
  <c r="AJ56" i="64"/>
  <c r="AH56" i="64"/>
  <c r="AG56" i="64"/>
  <c r="AK55" i="64"/>
  <c r="AJ55" i="64"/>
  <c r="AH55" i="64"/>
  <c r="AG55" i="64"/>
  <c r="AK54" i="64"/>
  <c r="AJ54" i="64"/>
  <c r="AH54" i="64"/>
  <c r="AG54" i="64"/>
  <c r="AK53" i="64"/>
  <c r="AJ53" i="64"/>
  <c r="AH53" i="64"/>
  <c r="AG53" i="64"/>
  <c r="AK52" i="64"/>
  <c r="AJ52" i="64"/>
  <c r="AH52" i="64"/>
  <c r="AG52" i="64"/>
  <c r="AK51" i="64"/>
  <c r="AJ51" i="64"/>
  <c r="AH51" i="64"/>
  <c r="AG51" i="64"/>
  <c r="AK50" i="64"/>
  <c r="AJ50" i="64"/>
  <c r="AH50" i="64"/>
  <c r="AG50" i="64"/>
  <c r="AK49" i="64"/>
  <c r="AJ49" i="64"/>
  <c r="AH49" i="64"/>
  <c r="AG49" i="64"/>
  <c r="AK48" i="64"/>
  <c r="AJ48" i="64"/>
  <c r="AH48" i="64"/>
  <c r="AG48" i="64"/>
  <c r="AK47" i="64"/>
  <c r="AJ47" i="64"/>
  <c r="AH47" i="64"/>
  <c r="AG47" i="64"/>
  <c r="AE47" i="64"/>
  <c r="AD47" i="64"/>
  <c r="AB47" i="64"/>
  <c r="AA47" i="64"/>
  <c r="Y47" i="64"/>
  <c r="X47" i="64"/>
  <c r="V47" i="64"/>
  <c r="U47" i="64"/>
  <c r="S47" i="64"/>
  <c r="R47" i="64"/>
  <c r="P47" i="64"/>
  <c r="O47" i="64"/>
  <c r="M47" i="64"/>
  <c r="L47" i="64"/>
  <c r="J47" i="64"/>
  <c r="I47" i="64"/>
  <c r="G47" i="64"/>
  <c r="F47" i="64"/>
  <c r="D47" i="64"/>
  <c r="C47" i="64"/>
  <c r="AK46" i="64"/>
  <c r="AJ46" i="64"/>
  <c r="AH46" i="64"/>
  <c r="AG46" i="64"/>
  <c r="AE46" i="64"/>
  <c r="AD46" i="64"/>
  <c r="AB46" i="64"/>
  <c r="AA46" i="64"/>
  <c r="Y46" i="64"/>
  <c r="X46" i="64"/>
  <c r="V46" i="64"/>
  <c r="U46" i="64"/>
  <c r="S46" i="64"/>
  <c r="R46" i="64"/>
  <c r="P46" i="64"/>
  <c r="O46" i="64"/>
  <c r="M46" i="64"/>
  <c r="L46" i="64"/>
  <c r="J46" i="64"/>
  <c r="I46" i="64"/>
  <c r="G46" i="64"/>
  <c r="F46" i="64"/>
  <c r="D46" i="64"/>
  <c r="C46" i="64"/>
  <c r="AK45" i="64"/>
  <c r="AJ45" i="64"/>
  <c r="AH45" i="64"/>
  <c r="AG45" i="64"/>
  <c r="AK44" i="64"/>
  <c r="AJ44" i="64"/>
  <c r="AH44" i="64"/>
  <c r="AG44" i="64"/>
  <c r="AE44" i="64"/>
  <c r="AD44" i="64"/>
  <c r="AB44" i="64"/>
  <c r="AA44" i="64"/>
  <c r="Y44" i="64"/>
  <c r="X44" i="64"/>
  <c r="V44" i="64"/>
  <c r="U44" i="64"/>
  <c r="S44" i="64"/>
  <c r="R44" i="64"/>
  <c r="P44" i="64"/>
  <c r="O44" i="64"/>
  <c r="M44" i="64"/>
  <c r="L44" i="64"/>
  <c r="J44" i="64"/>
  <c r="I44" i="64"/>
  <c r="G44" i="64"/>
  <c r="F44" i="64"/>
  <c r="D44" i="64"/>
  <c r="C44" i="64"/>
  <c r="AK43" i="64"/>
  <c r="AJ43" i="64"/>
  <c r="AH43" i="64"/>
  <c r="AG43" i="64"/>
  <c r="AD43" i="64"/>
  <c r="AE43" i="64" s="1"/>
  <c r="AA43" i="64"/>
  <c r="AB43" i="64" s="1"/>
  <c r="X43" i="64"/>
  <c r="Y43" i="64" s="1"/>
  <c r="U43" i="64"/>
  <c r="V43" i="64" s="1"/>
  <c r="R43" i="64"/>
  <c r="S43" i="64" s="1"/>
  <c r="O43" i="64"/>
  <c r="P43" i="64" s="1"/>
  <c r="L43" i="64"/>
  <c r="M43" i="64" s="1"/>
  <c r="I43" i="64"/>
  <c r="J43" i="64" s="1"/>
  <c r="F43" i="64"/>
  <c r="G43" i="64" s="1"/>
  <c r="C43" i="64"/>
  <c r="D43" i="64" s="1"/>
  <c r="AK42" i="64"/>
  <c r="AJ42" i="64"/>
  <c r="AH42" i="64"/>
  <c r="AG42" i="64"/>
  <c r="AE42" i="64"/>
  <c r="AD42" i="64"/>
  <c r="AB42" i="64"/>
  <c r="AA42" i="64"/>
  <c r="Y42" i="64"/>
  <c r="X42" i="64"/>
  <c r="V42" i="64"/>
  <c r="U42" i="64"/>
  <c r="S42" i="64"/>
  <c r="R42" i="64"/>
  <c r="P42" i="64"/>
  <c r="O42" i="64"/>
  <c r="M42" i="64"/>
  <c r="L42" i="64"/>
  <c r="J42" i="64"/>
  <c r="I42" i="64"/>
  <c r="G42" i="64"/>
  <c r="F42" i="64"/>
  <c r="D42" i="64"/>
  <c r="C42" i="64"/>
  <c r="AK41" i="64"/>
  <c r="AJ41" i="64"/>
  <c r="AH41" i="64"/>
  <c r="AG41" i="64"/>
  <c r="AD41" i="64"/>
  <c r="AE41" i="64" s="1"/>
  <c r="AA41" i="64"/>
  <c r="AB41" i="64" s="1"/>
  <c r="X41" i="64"/>
  <c r="Y41" i="64" s="1"/>
  <c r="U41" i="64"/>
  <c r="V41" i="64" s="1"/>
  <c r="R41" i="64"/>
  <c r="S41" i="64" s="1"/>
  <c r="O41" i="64"/>
  <c r="P41" i="64" s="1"/>
  <c r="L41" i="64"/>
  <c r="M41" i="64" s="1"/>
  <c r="I41" i="64"/>
  <c r="J41" i="64" s="1"/>
  <c r="F41" i="64"/>
  <c r="G41" i="64" s="1"/>
  <c r="C41" i="64"/>
  <c r="D41" i="64" s="1"/>
  <c r="AK40" i="64"/>
  <c r="AJ40" i="64"/>
  <c r="AH40" i="64"/>
  <c r="AG40" i="64"/>
  <c r="AD40" i="64"/>
  <c r="AE40" i="64" s="1"/>
  <c r="AA40" i="64"/>
  <c r="AB40" i="64" s="1"/>
  <c r="X40" i="64"/>
  <c r="Y40" i="64" s="1"/>
  <c r="U40" i="64"/>
  <c r="V40" i="64" s="1"/>
  <c r="R40" i="64"/>
  <c r="S40" i="64" s="1"/>
  <c r="O40" i="64"/>
  <c r="P40" i="64" s="1"/>
  <c r="L40" i="64"/>
  <c r="M40" i="64" s="1"/>
  <c r="I40" i="64"/>
  <c r="J40" i="64" s="1"/>
  <c r="F40" i="64"/>
  <c r="G40" i="64" s="1"/>
  <c r="C40" i="64"/>
  <c r="D40" i="64" s="1"/>
  <c r="AK39" i="64"/>
  <c r="AJ39" i="64"/>
  <c r="AH39" i="64"/>
  <c r="AG39" i="64"/>
  <c r="M39" i="64"/>
  <c r="AK38" i="64"/>
  <c r="AJ38" i="64"/>
  <c r="AH38" i="64"/>
  <c r="AG38" i="64"/>
  <c r="M38" i="64"/>
  <c r="AK37" i="64"/>
  <c r="AJ37" i="64"/>
  <c r="AH37" i="64"/>
  <c r="AG37" i="64"/>
  <c r="AE37" i="64"/>
  <c r="AD37" i="64"/>
  <c r="AB37" i="64"/>
  <c r="AA37" i="64"/>
  <c r="Y37" i="64"/>
  <c r="X37" i="64"/>
  <c r="V37" i="64"/>
  <c r="U37" i="64"/>
  <c r="S37" i="64"/>
  <c r="R37" i="64"/>
  <c r="P37" i="64"/>
  <c r="O37" i="64"/>
  <c r="M37" i="64"/>
  <c r="L37" i="64"/>
  <c r="J37" i="64"/>
  <c r="I37" i="64"/>
  <c r="G37" i="64"/>
  <c r="F37" i="64"/>
  <c r="D37" i="64"/>
  <c r="C37" i="64"/>
  <c r="AK36" i="64"/>
  <c r="AJ36" i="64"/>
  <c r="AH36" i="64"/>
  <c r="AG36" i="64"/>
  <c r="AE36" i="64"/>
  <c r="AD36" i="64"/>
  <c r="AB36" i="64"/>
  <c r="AA36" i="64"/>
  <c r="Y36" i="64"/>
  <c r="X36" i="64"/>
  <c r="V36" i="64"/>
  <c r="U36" i="64"/>
  <c r="S36" i="64"/>
  <c r="R36" i="64"/>
  <c r="P36" i="64"/>
  <c r="O36" i="64"/>
  <c r="M36" i="64"/>
  <c r="L36" i="64"/>
  <c r="J36" i="64"/>
  <c r="I36" i="64"/>
  <c r="G36" i="64"/>
  <c r="F36" i="64"/>
  <c r="D36" i="64"/>
  <c r="C36" i="64"/>
  <c r="AK35" i="64"/>
  <c r="AJ35" i="64"/>
  <c r="AH35" i="64"/>
  <c r="AG35" i="64"/>
  <c r="AD35" i="64"/>
  <c r="AE35" i="64" s="1"/>
  <c r="AA35" i="64"/>
  <c r="AB35" i="64" s="1"/>
  <c r="X35" i="64"/>
  <c r="Y35" i="64" s="1"/>
  <c r="U35" i="64"/>
  <c r="V35" i="64" s="1"/>
  <c r="R35" i="64"/>
  <c r="S35" i="64" s="1"/>
  <c r="O35" i="64"/>
  <c r="P35" i="64" s="1"/>
  <c r="L35" i="64"/>
  <c r="M35" i="64" s="1"/>
  <c r="I35" i="64"/>
  <c r="J35" i="64" s="1"/>
  <c r="F35" i="64"/>
  <c r="G35" i="64" s="1"/>
  <c r="C35" i="64"/>
  <c r="D35" i="64" s="1"/>
  <c r="AL27" i="64"/>
  <c r="AK27" i="64"/>
  <c r="AI27" i="64"/>
  <c r="AH27" i="64"/>
  <c r="AF27" i="64"/>
  <c r="AE27" i="64"/>
  <c r="AC27" i="64"/>
  <c r="AB27" i="64"/>
  <c r="Z27" i="64"/>
  <c r="Y27" i="64"/>
  <c r="W27" i="64"/>
  <c r="V27" i="64"/>
  <c r="T27" i="64"/>
  <c r="S27" i="64"/>
  <c r="Q27" i="64"/>
  <c r="P27" i="64"/>
  <c r="N27" i="64"/>
  <c r="M27" i="64"/>
  <c r="K27" i="64"/>
  <c r="J27" i="64"/>
  <c r="H27" i="64"/>
  <c r="G27" i="64"/>
  <c r="E27" i="64"/>
  <c r="D27" i="64"/>
  <c r="AL26" i="64"/>
  <c r="AK26" i="64"/>
  <c r="AI26" i="64"/>
  <c r="AH26" i="64"/>
  <c r="AF26" i="64"/>
  <c r="AE26" i="64"/>
  <c r="AC26" i="64"/>
  <c r="AB26" i="64"/>
  <c r="Z26" i="64"/>
  <c r="Y26" i="64"/>
  <c r="W26" i="64"/>
  <c r="V26" i="64"/>
  <c r="T26" i="64"/>
  <c r="S26" i="64"/>
  <c r="Q26" i="64"/>
  <c r="P26" i="64"/>
  <c r="N26" i="64"/>
  <c r="M26" i="64"/>
  <c r="K26" i="64"/>
  <c r="J26" i="64"/>
  <c r="H26" i="64"/>
  <c r="G26" i="64"/>
  <c r="E26" i="64"/>
  <c r="D26" i="64"/>
  <c r="AK25" i="64"/>
  <c r="AL25" i="64" s="1"/>
  <c r="AL28" i="64" s="1"/>
  <c r="BL84" i="4" s="1"/>
  <c r="AH25" i="64"/>
  <c r="AI25" i="64" s="1"/>
  <c r="AI28" i="64" s="1"/>
  <c r="AE25" i="64"/>
  <c r="AF25" i="64" s="1"/>
  <c r="AF28" i="64" s="1"/>
  <c r="BL54" i="4" s="1"/>
  <c r="AB25" i="64"/>
  <c r="AC25" i="64" s="1"/>
  <c r="AC28" i="64" s="1"/>
  <c r="Y25" i="64"/>
  <c r="Z25" i="64" s="1"/>
  <c r="Z28" i="64" s="1"/>
  <c r="BL24" i="4" s="1"/>
  <c r="V25" i="64"/>
  <c r="W25" i="64" s="1"/>
  <c r="W28" i="64" s="1"/>
  <c r="S25" i="64"/>
  <c r="T25" i="64" s="1"/>
  <c r="T28" i="64" s="1"/>
  <c r="P25" i="64"/>
  <c r="Q25" i="64" s="1"/>
  <c r="M25" i="64"/>
  <c r="N25" i="64" s="1"/>
  <c r="N28" i="64" s="1"/>
  <c r="J25" i="64"/>
  <c r="G25" i="64"/>
  <c r="D25" i="64"/>
  <c r="E25" i="64" s="1"/>
  <c r="E28" i="64" s="1"/>
  <c r="O17" i="64"/>
  <c r="N17" i="64"/>
  <c r="M17" i="64"/>
  <c r="L17" i="64"/>
  <c r="K17" i="64"/>
  <c r="I17" i="64"/>
  <c r="H17" i="64"/>
  <c r="G17" i="64"/>
  <c r="F17" i="64"/>
  <c r="E17" i="64"/>
  <c r="D17" i="64"/>
  <c r="C17" i="64"/>
  <c r="O16" i="64"/>
  <c r="O15" i="64"/>
  <c r="O14" i="64"/>
  <c r="O13" i="64"/>
  <c r="O12" i="64"/>
  <c r="O11" i="64"/>
  <c r="O10" i="64"/>
  <c r="O9" i="64"/>
  <c r="O8" i="64"/>
  <c r="O7" i="64"/>
  <c r="O6" i="64"/>
  <c r="AK98" i="63"/>
  <c r="AJ98" i="63"/>
  <c r="AG98" i="63"/>
  <c r="AH98" i="63" s="1"/>
  <c r="AE98" i="63"/>
  <c r="AD98" i="63"/>
  <c r="AA98" i="63"/>
  <c r="AB98" i="63" s="1"/>
  <c r="Y98" i="63"/>
  <c r="X98" i="63"/>
  <c r="U98" i="63"/>
  <c r="V98" i="63" s="1"/>
  <c r="S98" i="63"/>
  <c r="R98" i="63"/>
  <c r="O98" i="63"/>
  <c r="P98" i="63" s="1"/>
  <c r="M98" i="63"/>
  <c r="L98" i="63"/>
  <c r="I98" i="63"/>
  <c r="J98" i="63" s="1"/>
  <c r="G98" i="63"/>
  <c r="F98" i="63"/>
  <c r="C98" i="63"/>
  <c r="AK97" i="63"/>
  <c r="AJ97" i="63"/>
  <c r="AG97" i="63"/>
  <c r="AH97" i="63" s="1"/>
  <c r="AE97" i="63"/>
  <c r="AD97" i="63"/>
  <c r="AA97" i="63"/>
  <c r="AB97" i="63" s="1"/>
  <c r="Y97" i="63"/>
  <c r="X97" i="63"/>
  <c r="U97" i="63"/>
  <c r="V97" i="63" s="1"/>
  <c r="S97" i="63"/>
  <c r="R97" i="63"/>
  <c r="O97" i="63"/>
  <c r="P97" i="63" s="1"/>
  <c r="M97" i="63"/>
  <c r="L97" i="63"/>
  <c r="I97" i="63"/>
  <c r="J97" i="63" s="1"/>
  <c r="G97" i="63"/>
  <c r="F97" i="63"/>
  <c r="C97" i="63"/>
  <c r="AJ96" i="63"/>
  <c r="AG96" i="63"/>
  <c r="AH96" i="63" s="1"/>
  <c r="AE96" i="63"/>
  <c r="AD96" i="63"/>
  <c r="AA96" i="63"/>
  <c r="AB96" i="63" s="1"/>
  <c r="Y96" i="63"/>
  <c r="X96" i="63"/>
  <c r="U96" i="63"/>
  <c r="V96" i="63" s="1"/>
  <c r="S96" i="63"/>
  <c r="R96" i="63"/>
  <c r="O96" i="63"/>
  <c r="P96" i="63" s="1"/>
  <c r="M96" i="63"/>
  <c r="L96" i="63"/>
  <c r="I96" i="63"/>
  <c r="J96" i="63" s="1"/>
  <c r="G96" i="63"/>
  <c r="F96" i="63"/>
  <c r="C96" i="63"/>
  <c r="D96" i="63" s="1"/>
  <c r="AK95" i="63"/>
  <c r="AJ95" i="63"/>
  <c r="AG95" i="63"/>
  <c r="AH95" i="63" s="1"/>
  <c r="AE95" i="63"/>
  <c r="AD95" i="63"/>
  <c r="AA95" i="63"/>
  <c r="AB95" i="63" s="1"/>
  <c r="Y95" i="63"/>
  <c r="X95" i="63"/>
  <c r="U95" i="63"/>
  <c r="V95" i="63" s="1"/>
  <c r="S95" i="63"/>
  <c r="R95" i="63"/>
  <c r="O95" i="63"/>
  <c r="P95" i="63" s="1"/>
  <c r="M95" i="63"/>
  <c r="L95" i="63"/>
  <c r="I95" i="63"/>
  <c r="J95" i="63" s="1"/>
  <c r="G95" i="63"/>
  <c r="F95" i="63"/>
  <c r="C95" i="63"/>
  <c r="D95" i="63" s="1"/>
  <c r="AJ94" i="63"/>
  <c r="AG94" i="63"/>
  <c r="AH94" i="63" s="1"/>
  <c r="AE94" i="63"/>
  <c r="AD94" i="63"/>
  <c r="AA94" i="63"/>
  <c r="AB94" i="63" s="1"/>
  <c r="Y94" i="63"/>
  <c r="X94" i="63"/>
  <c r="U94" i="63"/>
  <c r="V94" i="63" s="1"/>
  <c r="S94" i="63"/>
  <c r="R94" i="63"/>
  <c r="O94" i="63"/>
  <c r="P94" i="63" s="1"/>
  <c r="M94" i="63"/>
  <c r="L94" i="63"/>
  <c r="I94" i="63"/>
  <c r="J94" i="63" s="1"/>
  <c r="G94" i="63"/>
  <c r="F94" i="63"/>
  <c r="C94" i="63"/>
  <c r="AK93" i="63"/>
  <c r="AJ93" i="63"/>
  <c r="AG93" i="63"/>
  <c r="AH93" i="63" s="1"/>
  <c r="AE93" i="63"/>
  <c r="AD93" i="63"/>
  <c r="AA93" i="63"/>
  <c r="AB93" i="63" s="1"/>
  <c r="Y93" i="63"/>
  <c r="X93" i="63"/>
  <c r="U93" i="63"/>
  <c r="V93" i="63" s="1"/>
  <c r="S93" i="63"/>
  <c r="R93" i="63"/>
  <c r="O93" i="63"/>
  <c r="P93" i="63" s="1"/>
  <c r="M93" i="63"/>
  <c r="L93" i="63"/>
  <c r="I93" i="63"/>
  <c r="J93" i="63" s="1"/>
  <c r="G93" i="63"/>
  <c r="F93" i="63"/>
  <c r="C93" i="63"/>
  <c r="AJ92" i="63"/>
  <c r="AG92" i="63"/>
  <c r="AH92" i="63" s="1"/>
  <c r="AE92" i="63"/>
  <c r="AD92" i="63"/>
  <c r="AA92" i="63"/>
  <c r="AB92" i="63" s="1"/>
  <c r="Y92" i="63"/>
  <c r="X92" i="63"/>
  <c r="U92" i="63"/>
  <c r="V92" i="63" s="1"/>
  <c r="S92" i="63"/>
  <c r="R92" i="63"/>
  <c r="O92" i="63"/>
  <c r="P92" i="63" s="1"/>
  <c r="M92" i="63"/>
  <c r="L92" i="63"/>
  <c r="I92" i="63"/>
  <c r="J92" i="63" s="1"/>
  <c r="G92" i="63"/>
  <c r="F92" i="63"/>
  <c r="C92" i="63"/>
  <c r="D92" i="63" s="1"/>
  <c r="AK91" i="63"/>
  <c r="AJ91" i="63"/>
  <c r="AG91" i="63"/>
  <c r="AH91" i="63" s="1"/>
  <c r="AE91" i="63"/>
  <c r="AD91" i="63"/>
  <c r="AA91" i="63"/>
  <c r="AB91" i="63" s="1"/>
  <c r="Y91" i="63"/>
  <c r="X91" i="63"/>
  <c r="U91" i="63"/>
  <c r="V91" i="63" s="1"/>
  <c r="S91" i="63"/>
  <c r="R91" i="63"/>
  <c r="O91" i="63"/>
  <c r="P91" i="63" s="1"/>
  <c r="M91" i="63"/>
  <c r="L91" i="63"/>
  <c r="I91" i="63"/>
  <c r="J91" i="63" s="1"/>
  <c r="G91" i="63"/>
  <c r="F91" i="63"/>
  <c r="C91" i="63"/>
  <c r="D91" i="63" s="1"/>
  <c r="AJ90" i="63"/>
  <c r="AG90" i="63"/>
  <c r="AH90" i="63" s="1"/>
  <c r="AE90" i="63"/>
  <c r="AD90" i="63"/>
  <c r="AA90" i="63"/>
  <c r="AB90" i="63" s="1"/>
  <c r="Y90" i="63"/>
  <c r="X90" i="63"/>
  <c r="U90" i="63"/>
  <c r="V90" i="63" s="1"/>
  <c r="S90" i="63"/>
  <c r="R90" i="63"/>
  <c r="O90" i="63"/>
  <c r="P90" i="63" s="1"/>
  <c r="M90" i="63"/>
  <c r="L90" i="63"/>
  <c r="I90" i="63"/>
  <c r="J90" i="63" s="1"/>
  <c r="G90" i="63"/>
  <c r="F90" i="63"/>
  <c r="C90" i="63"/>
  <c r="D90" i="63" s="1"/>
  <c r="AK89" i="63"/>
  <c r="AJ89" i="63"/>
  <c r="AG89" i="63"/>
  <c r="AH89" i="63" s="1"/>
  <c r="AH99" i="63" s="1"/>
  <c r="AE89" i="63"/>
  <c r="AE99" i="63" s="1"/>
  <c r="BH57" i="4" s="1"/>
  <c r="AD89" i="63"/>
  <c r="AA89" i="63"/>
  <c r="AB89" i="63" s="1"/>
  <c r="Y89" i="63"/>
  <c r="Y99" i="63" s="1"/>
  <c r="BH27" i="4" s="1"/>
  <c r="X89" i="63"/>
  <c r="U89" i="63"/>
  <c r="V89" i="63" s="1"/>
  <c r="V99" i="63" s="1"/>
  <c r="S89" i="63"/>
  <c r="R89" i="63"/>
  <c r="O89" i="63"/>
  <c r="P89" i="63" s="1"/>
  <c r="P99" i="63" s="1"/>
  <c r="M89" i="63"/>
  <c r="M99" i="63" s="1"/>
  <c r="L89" i="63"/>
  <c r="I89" i="63"/>
  <c r="J89" i="63" s="1"/>
  <c r="G89" i="63"/>
  <c r="F89" i="63"/>
  <c r="C89" i="63"/>
  <c r="D89" i="63" s="1"/>
  <c r="AJ80" i="63"/>
  <c r="AG80" i="63"/>
  <c r="AH80" i="63" s="1"/>
  <c r="AE80" i="63"/>
  <c r="AD80" i="63"/>
  <c r="AA80" i="63"/>
  <c r="AB80" i="63" s="1"/>
  <c r="Y80" i="63"/>
  <c r="X80" i="63"/>
  <c r="U80" i="63"/>
  <c r="V80" i="63" s="1"/>
  <c r="S80" i="63"/>
  <c r="R80" i="63"/>
  <c r="O80" i="63"/>
  <c r="P80" i="63" s="1"/>
  <c r="M80" i="63"/>
  <c r="L80" i="63"/>
  <c r="I80" i="63"/>
  <c r="J80" i="63" s="1"/>
  <c r="G80" i="63"/>
  <c r="F80" i="63"/>
  <c r="C80" i="63"/>
  <c r="D80" i="63" s="1"/>
  <c r="AJ79" i="63"/>
  <c r="AG79" i="63"/>
  <c r="AD79" i="63"/>
  <c r="AE79" i="63" s="1"/>
  <c r="AA79" i="63"/>
  <c r="AB79" i="63" s="1"/>
  <c r="AB81" i="63" s="1"/>
  <c r="BH41" i="4" s="1"/>
  <c r="X79" i="63"/>
  <c r="Y79" i="63" s="1"/>
  <c r="U79" i="63"/>
  <c r="V79" i="63" s="1"/>
  <c r="V81" i="63" s="1"/>
  <c r="R79" i="63"/>
  <c r="S79" i="63" s="1"/>
  <c r="O79" i="63"/>
  <c r="P79" i="63" s="1"/>
  <c r="L79" i="63"/>
  <c r="M79" i="63" s="1"/>
  <c r="I79" i="63"/>
  <c r="J79" i="63" s="1"/>
  <c r="F79" i="63"/>
  <c r="G79" i="63" s="1"/>
  <c r="C79" i="63"/>
  <c r="D79" i="63" s="1"/>
  <c r="D81" i="63" s="1"/>
  <c r="AK78" i="63"/>
  <c r="AJ78" i="63"/>
  <c r="AG78" i="63"/>
  <c r="AH78" i="63" s="1"/>
  <c r="AE78" i="63"/>
  <c r="AD78" i="63"/>
  <c r="AA78" i="63"/>
  <c r="AB78" i="63" s="1"/>
  <c r="X78" i="63"/>
  <c r="Y78" i="63" s="1"/>
  <c r="U78" i="63"/>
  <c r="V78" i="63" s="1"/>
  <c r="S78" i="63"/>
  <c r="R78" i="63"/>
  <c r="O78" i="63"/>
  <c r="P78" i="63" s="1"/>
  <c r="L78" i="63"/>
  <c r="M78" i="63" s="1"/>
  <c r="I78" i="63"/>
  <c r="J78" i="63" s="1"/>
  <c r="G78" i="63"/>
  <c r="F78" i="63"/>
  <c r="C78" i="63"/>
  <c r="D78" i="63" s="1"/>
  <c r="AJ72" i="63"/>
  <c r="AH72" i="63"/>
  <c r="AG72" i="63"/>
  <c r="AK72" i="63" s="1"/>
  <c r="AJ71" i="63"/>
  <c r="AG71" i="63"/>
  <c r="AK71" i="63" s="1"/>
  <c r="AJ70" i="63"/>
  <c r="AH70" i="63"/>
  <c r="AG70" i="63"/>
  <c r="AK70" i="63" s="1"/>
  <c r="AJ69" i="63"/>
  <c r="AG69" i="63"/>
  <c r="AK69" i="63" s="1"/>
  <c r="AJ68" i="63"/>
  <c r="AH68" i="63"/>
  <c r="AG68" i="63"/>
  <c r="AK68" i="63" s="1"/>
  <c r="AD68" i="63"/>
  <c r="AE68" i="63" s="1"/>
  <c r="AA68" i="63"/>
  <c r="AB68" i="63" s="1"/>
  <c r="X68" i="63"/>
  <c r="Y68" i="63" s="1"/>
  <c r="U68" i="63"/>
  <c r="V68" i="63" s="1"/>
  <c r="R68" i="63"/>
  <c r="S68" i="63" s="1"/>
  <c r="O68" i="63"/>
  <c r="P68" i="63" s="1"/>
  <c r="L68" i="63"/>
  <c r="M68" i="63" s="1"/>
  <c r="I68" i="63"/>
  <c r="J68" i="63" s="1"/>
  <c r="F68" i="63"/>
  <c r="G68" i="63" s="1"/>
  <c r="C68" i="63"/>
  <c r="D68" i="63" s="1"/>
  <c r="AJ67" i="63"/>
  <c r="AG67" i="63"/>
  <c r="AH67" i="63" s="1"/>
  <c r="AD67" i="63"/>
  <c r="AE67" i="63" s="1"/>
  <c r="AA67" i="63"/>
  <c r="AB67" i="63" s="1"/>
  <c r="X67" i="63"/>
  <c r="Y67" i="63" s="1"/>
  <c r="U67" i="63"/>
  <c r="V67" i="63" s="1"/>
  <c r="R67" i="63"/>
  <c r="S67" i="63" s="1"/>
  <c r="O67" i="63"/>
  <c r="P67" i="63" s="1"/>
  <c r="L67" i="63"/>
  <c r="M67" i="63" s="1"/>
  <c r="I67" i="63"/>
  <c r="J67" i="63" s="1"/>
  <c r="F67" i="63"/>
  <c r="G67" i="63" s="1"/>
  <c r="C67" i="63"/>
  <c r="D67" i="63" s="1"/>
  <c r="AJ66" i="63"/>
  <c r="AH66" i="63"/>
  <c r="AG66" i="63"/>
  <c r="AK66" i="63" s="1"/>
  <c r="AD66" i="63"/>
  <c r="AE66" i="63" s="1"/>
  <c r="AA66" i="63"/>
  <c r="AB66" i="63" s="1"/>
  <c r="X66" i="63"/>
  <c r="Y66" i="63" s="1"/>
  <c r="U66" i="63"/>
  <c r="V66" i="63" s="1"/>
  <c r="R66" i="63"/>
  <c r="S66" i="63" s="1"/>
  <c r="O66" i="63"/>
  <c r="P66" i="63" s="1"/>
  <c r="L66" i="63"/>
  <c r="M66" i="63" s="1"/>
  <c r="I66" i="63"/>
  <c r="J66" i="63" s="1"/>
  <c r="F66" i="63"/>
  <c r="G66" i="63" s="1"/>
  <c r="C66" i="63"/>
  <c r="D66" i="63" s="1"/>
  <c r="AK65" i="63"/>
  <c r="AJ65" i="63"/>
  <c r="AH65" i="63"/>
  <c r="AG65" i="63"/>
  <c r="AD65" i="63"/>
  <c r="AE65" i="63" s="1"/>
  <c r="AA65" i="63"/>
  <c r="AB65" i="63" s="1"/>
  <c r="X65" i="63"/>
  <c r="Y65" i="63" s="1"/>
  <c r="U65" i="63"/>
  <c r="V65" i="63" s="1"/>
  <c r="R65" i="63"/>
  <c r="S65" i="63" s="1"/>
  <c r="O65" i="63"/>
  <c r="P65" i="63" s="1"/>
  <c r="L65" i="63"/>
  <c r="M65" i="63" s="1"/>
  <c r="I65" i="63"/>
  <c r="J65" i="63" s="1"/>
  <c r="F65" i="63"/>
  <c r="C65" i="63"/>
  <c r="AK64" i="63"/>
  <c r="AJ64" i="63"/>
  <c r="AH64" i="63"/>
  <c r="AG64" i="63"/>
  <c r="AK63" i="63"/>
  <c r="AJ63" i="63"/>
  <c r="AH63" i="63"/>
  <c r="AG63" i="63"/>
  <c r="AK62" i="63"/>
  <c r="AJ62" i="63"/>
  <c r="AH62" i="63"/>
  <c r="AG62" i="63"/>
  <c r="AE62" i="63"/>
  <c r="AD62" i="63"/>
  <c r="AB62" i="63"/>
  <c r="AA62" i="63"/>
  <c r="Y62" i="63"/>
  <c r="X62" i="63"/>
  <c r="V62" i="63"/>
  <c r="U62" i="63"/>
  <c r="S62" i="63"/>
  <c r="R62" i="63"/>
  <c r="P62" i="63"/>
  <c r="O62" i="63"/>
  <c r="M62" i="63"/>
  <c r="L62" i="63"/>
  <c r="J62" i="63"/>
  <c r="I62" i="63"/>
  <c r="G62" i="63"/>
  <c r="F62" i="63"/>
  <c r="D62" i="63"/>
  <c r="C62" i="63"/>
  <c r="AK61" i="63"/>
  <c r="AJ61" i="63"/>
  <c r="AH61" i="63"/>
  <c r="AG61" i="63"/>
  <c r="AD61" i="63"/>
  <c r="AE61" i="63" s="1"/>
  <c r="AA61" i="63"/>
  <c r="AB61" i="63" s="1"/>
  <c r="X61" i="63"/>
  <c r="Y61" i="63" s="1"/>
  <c r="U61" i="63"/>
  <c r="V61" i="63" s="1"/>
  <c r="R61" i="63"/>
  <c r="S61" i="63" s="1"/>
  <c r="O61" i="63"/>
  <c r="P61" i="63" s="1"/>
  <c r="L61" i="63"/>
  <c r="M61" i="63" s="1"/>
  <c r="I61" i="63"/>
  <c r="J61" i="63" s="1"/>
  <c r="F61" i="63"/>
  <c r="G61" i="63" s="1"/>
  <c r="C61" i="63"/>
  <c r="D61" i="63" s="1"/>
  <c r="AK60" i="63"/>
  <c r="AJ60" i="63"/>
  <c r="AH60" i="63"/>
  <c r="AG60" i="63"/>
  <c r="AE60" i="63"/>
  <c r="AD60" i="63"/>
  <c r="AB60" i="63"/>
  <c r="AA60" i="63"/>
  <c r="Y60" i="63"/>
  <c r="X60" i="63"/>
  <c r="V60" i="63"/>
  <c r="U60" i="63"/>
  <c r="S60" i="63"/>
  <c r="R60" i="63"/>
  <c r="P60" i="63"/>
  <c r="O60" i="63"/>
  <c r="M60" i="63"/>
  <c r="L60" i="63"/>
  <c r="J60" i="63"/>
  <c r="I60" i="63"/>
  <c r="G60" i="63"/>
  <c r="F60" i="63"/>
  <c r="D60" i="63"/>
  <c r="C60" i="63"/>
  <c r="AK59" i="63"/>
  <c r="AJ59" i="63"/>
  <c r="AH59" i="63"/>
  <c r="AG59" i="63"/>
  <c r="AE59" i="63"/>
  <c r="AD59" i="63"/>
  <c r="AB59" i="63"/>
  <c r="AA59" i="63"/>
  <c r="Y59" i="63"/>
  <c r="X59" i="63"/>
  <c r="V59" i="63"/>
  <c r="U59" i="63"/>
  <c r="S59" i="63"/>
  <c r="R59" i="63"/>
  <c r="P59" i="63"/>
  <c r="O59" i="63"/>
  <c r="M59" i="63"/>
  <c r="L59" i="63"/>
  <c r="J59" i="63"/>
  <c r="I59" i="63"/>
  <c r="G59" i="63"/>
  <c r="F59" i="63"/>
  <c r="D59" i="63"/>
  <c r="C59" i="63"/>
  <c r="AK58" i="63"/>
  <c r="AJ58" i="63"/>
  <c r="AH58" i="63"/>
  <c r="AG58" i="63"/>
  <c r="AE58" i="63"/>
  <c r="AD58" i="63"/>
  <c r="AB58" i="63"/>
  <c r="AA58" i="63"/>
  <c r="Y58" i="63"/>
  <c r="X58" i="63"/>
  <c r="V58" i="63"/>
  <c r="U58" i="63"/>
  <c r="S58" i="63"/>
  <c r="R58" i="63"/>
  <c r="P58" i="63"/>
  <c r="O58" i="63"/>
  <c r="M58" i="63"/>
  <c r="L58" i="63"/>
  <c r="J58" i="63"/>
  <c r="I58" i="63"/>
  <c r="G58" i="63"/>
  <c r="F58" i="63"/>
  <c r="D58" i="63"/>
  <c r="C58" i="63"/>
  <c r="AK57" i="63"/>
  <c r="AJ57" i="63"/>
  <c r="AH57" i="63"/>
  <c r="AG57" i="63"/>
  <c r="AD57" i="63"/>
  <c r="AE57" i="63" s="1"/>
  <c r="AA57" i="63"/>
  <c r="AB57" i="63" s="1"/>
  <c r="X57" i="63"/>
  <c r="Y57" i="63" s="1"/>
  <c r="U57" i="63"/>
  <c r="V57" i="63" s="1"/>
  <c r="R57" i="63"/>
  <c r="S57" i="63" s="1"/>
  <c r="O57" i="63"/>
  <c r="P57" i="63" s="1"/>
  <c r="L57" i="63"/>
  <c r="M57" i="63" s="1"/>
  <c r="I57" i="63"/>
  <c r="J57" i="63" s="1"/>
  <c r="F57" i="63"/>
  <c r="G57" i="63" s="1"/>
  <c r="C57" i="63"/>
  <c r="D57" i="63" s="1"/>
  <c r="AK56" i="63"/>
  <c r="AJ56" i="63"/>
  <c r="AH56" i="63"/>
  <c r="AG56" i="63"/>
  <c r="AK55" i="63"/>
  <c r="AJ55" i="63"/>
  <c r="AH55" i="63"/>
  <c r="AG55" i="63"/>
  <c r="AK54" i="63"/>
  <c r="AJ54" i="63"/>
  <c r="AH54" i="63"/>
  <c r="AG54" i="63"/>
  <c r="AK53" i="63"/>
  <c r="AJ53" i="63"/>
  <c r="AH53" i="63"/>
  <c r="AG53" i="63"/>
  <c r="AK52" i="63"/>
  <c r="AJ52" i="63"/>
  <c r="AH52" i="63"/>
  <c r="AG52" i="63"/>
  <c r="AK51" i="63"/>
  <c r="AJ51" i="63"/>
  <c r="AH51" i="63"/>
  <c r="AG51" i="63"/>
  <c r="AK50" i="63"/>
  <c r="AJ50" i="63"/>
  <c r="AH50" i="63"/>
  <c r="AG50" i="63"/>
  <c r="AK49" i="63"/>
  <c r="AJ49" i="63"/>
  <c r="AH49" i="63"/>
  <c r="AG49" i="63"/>
  <c r="AK48" i="63"/>
  <c r="AJ48" i="63"/>
  <c r="AH48" i="63"/>
  <c r="AG48" i="63"/>
  <c r="AK47" i="63"/>
  <c r="AJ47" i="63"/>
  <c r="AH47" i="63"/>
  <c r="AG47" i="63"/>
  <c r="AE47" i="63"/>
  <c r="AD47" i="63"/>
  <c r="AB47" i="63"/>
  <c r="AA47" i="63"/>
  <c r="Y47" i="63"/>
  <c r="X47" i="63"/>
  <c r="V47" i="63"/>
  <c r="U47" i="63"/>
  <c r="S47" i="63"/>
  <c r="R47" i="63"/>
  <c r="P47" i="63"/>
  <c r="O47" i="63"/>
  <c r="M47" i="63"/>
  <c r="L47" i="63"/>
  <c r="J47" i="63"/>
  <c r="I47" i="63"/>
  <c r="G47" i="63"/>
  <c r="F47" i="63"/>
  <c r="D47" i="63"/>
  <c r="C47" i="63"/>
  <c r="AK46" i="63"/>
  <c r="AJ46" i="63"/>
  <c r="AH46" i="63"/>
  <c r="AG46" i="63"/>
  <c r="AE46" i="63"/>
  <c r="AD46" i="63"/>
  <c r="AB46" i="63"/>
  <c r="AA46" i="63"/>
  <c r="Y46" i="63"/>
  <c r="X46" i="63"/>
  <c r="V46" i="63"/>
  <c r="U46" i="63"/>
  <c r="S46" i="63"/>
  <c r="R46" i="63"/>
  <c r="P46" i="63"/>
  <c r="O46" i="63"/>
  <c r="M46" i="63"/>
  <c r="L46" i="63"/>
  <c r="J46" i="63"/>
  <c r="I46" i="63"/>
  <c r="G46" i="63"/>
  <c r="F46" i="63"/>
  <c r="D46" i="63"/>
  <c r="C46" i="63"/>
  <c r="AK45" i="63"/>
  <c r="AJ45" i="63"/>
  <c r="AH45" i="63"/>
  <c r="AG45" i="63"/>
  <c r="AK44" i="63"/>
  <c r="AJ44" i="63"/>
  <c r="AH44" i="63"/>
  <c r="AG44" i="63"/>
  <c r="AE44" i="63"/>
  <c r="AD44" i="63"/>
  <c r="AB44" i="63"/>
  <c r="AA44" i="63"/>
  <c r="Y44" i="63"/>
  <c r="X44" i="63"/>
  <c r="V44" i="63"/>
  <c r="U44" i="63"/>
  <c r="S44" i="63"/>
  <c r="R44" i="63"/>
  <c r="P44" i="63"/>
  <c r="O44" i="63"/>
  <c r="M44" i="63"/>
  <c r="L44" i="63"/>
  <c r="J44" i="63"/>
  <c r="I44" i="63"/>
  <c r="G44" i="63"/>
  <c r="F44" i="63"/>
  <c r="D44" i="63"/>
  <c r="C44" i="63"/>
  <c r="AK43" i="63"/>
  <c r="AJ43" i="63"/>
  <c r="AH43" i="63"/>
  <c r="AG43" i="63"/>
  <c r="AE43" i="63"/>
  <c r="AD43" i="63"/>
  <c r="AB43" i="63"/>
  <c r="AA43" i="63"/>
  <c r="Y43" i="63"/>
  <c r="X43" i="63"/>
  <c r="V43" i="63"/>
  <c r="U43" i="63"/>
  <c r="S43" i="63"/>
  <c r="R43" i="63"/>
  <c r="P43" i="63"/>
  <c r="O43" i="63"/>
  <c r="M43" i="63"/>
  <c r="L43" i="63"/>
  <c r="J43" i="63"/>
  <c r="I43" i="63"/>
  <c r="G43" i="63"/>
  <c r="F43" i="63"/>
  <c r="D43" i="63"/>
  <c r="C43" i="63"/>
  <c r="AK42" i="63"/>
  <c r="AJ42" i="63"/>
  <c r="AH42" i="63"/>
  <c r="AG42" i="63"/>
  <c r="AE42" i="63"/>
  <c r="AD42" i="63"/>
  <c r="AB42" i="63"/>
  <c r="AA42" i="63"/>
  <c r="Y42" i="63"/>
  <c r="X42" i="63"/>
  <c r="V42" i="63"/>
  <c r="U42" i="63"/>
  <c r="S42" i="63"/>
  <c r="R42" i="63"/>
  <c r="P42" i="63"/>
  <c r="O42" i="63"/>
  <c r="M42" i="63"/>
  <c r="L42" i="63"/>
  <c r="J42" i="63"/>
  <c r="I42" i="63"/>
  <c r="G42" i="63"/>
  <c r="F42" i="63"/>
  <c r="D42" i="63"/>
  <c r="C42" i="63"/>
  <c r="AK41" i="63"/>
  <c r="AJ41" i="63"/>
  <c r="AH41" i="63"/>
  <c r="AG41" i="63"/>
  <c r="AE41" i="63"/>
  <c r="AD41" i="63"/>
  <c r="AB41" i="63"/>
  <c r="AA41" i="63"/>
  <c r="Y41" i="63"/>
  <c r="X41" i="63"/>
  <c r="V41" i="63"/>
  <c r="U41" i="63"/>
  <c r="S41" i="63"/>
  <c r="R41" i="63"/>
  <c r="P41" i="63"/>
  <c r="O41" i="63"/>
  <c r="M41" i="63"/>
  <c r="L41" i="63"/>
  <c r="J41" i="63"/>
  <c r="I41" i="63"/>
  <c r="G41" i="63"/>
  <c r="F41" i="63"/>
  <c r="D41" i="63"/>
  <c r="C41" i="63"/>
  <c r="AK40" i="63"/>
  <c r="AJ40" i="63"/>
  <c r="AH40" i="63"/>
  <c r="AG40" i="63"/>
  <c r="AE40" i="63"/>
  <c r="AD40" i="63"/>
  <c r="AB40" i="63"/>
  <c r="AA40" i="63"/>
  <c r="Y40" i="63"/>
  <c r="X40" i="63"/>
  <c r="V40" i="63"/>
  <c r="U40" i="63"/>
  <c r="S40" i="63"/>
  <c r="R40" i="63"/>
  <c r="P40" i="63"/>
  <c r="O40" i="63"/>
  <c r="M40" i="63"/>
  <c r="L40" i="63"/>
  <c r="J40" i="63"/>
  <c r="I40" i="63"/>
  <c r="G40" i="63"/>
  <c r="F40" i="63"/>
  <c r="D40" i="63"/>
  <c r="C40" i="63"/>
  <c r="AK39" i="63"/>
  <c r="AJ39" i="63"/>
  <c r="AH39" i="63"/>
  <c r="AG39" i="63"/>
  <c r="M39" i="63"/>
  <c r="AJ38" i="63"/>
  <c r="AG38" i="63"/>
  <c r="AH38" i="63" s="1"/>
  <c r="M38" i="63"/>
  <c r="AK37" i="63"/>
  <c r="AJ37" i="63"/>
  <c r="AH37" i="63"/>
  <c r="AG37" i="63"/>
  <c r="AD37" i="63"/>
  <c r="AE37" i="63" s="1"/>
  <c r="AA37" i="63"/>
  <c r="AB37" i="63" s="1"/>
  <c r="X37" i="63"/>
  <c r="Y37" i="63" s="1"/>
  <c r="U37" i="63"/>
  <c r="V37" i="63" s="1"/>
  <c r="R37" i="63"/>
  <c r="S37" i="63" s="1"/>
  <c r="O37" i="63"/>
  <c r="P37" i="63" s="1"/>
  <c r="M37" i="63"/>
  <c r="L37" i="63"/>
  <c r="I37" i="63"/>
  <c r="J37" i="63" s="1"/>
  <c r="F37" i="63"/>
  <c r="G37" i="63" s="1"/>
  <c r="C37" i="63"/>
  <c r="D37" i="63" s="1"/>
  <c r="AJ36" i="63"/>
  <c r="AG36" i="63"/>
  <c r="AH36" i="63" s="1"/>
  <c r="AD36" i="63"/>
  <c r="AE36" i="63" s="1"/>
  <c r="AA36" i="63"/>
  <c r="AB36" i="63" s="1"/>
  <c r="X36" i="63"/>
  <c r="Y36" i="63" s="1"/>
  <c r="U36" i="63"/>
  <c r="V36" i="63" s="1"/>
  <c r="R36" i="63"/>
  <c r="S36" i="63" s="1"/>
  <c r="O36" i="63"/>
  <c r="P36" i="63" s="1"/>
  <c r="M36" i="63"/>
  <c r="L36" i="63"/>
  <c r="I36" i="63"/>
  <c r="J36" i="63" s="1"/>
  <c r="F36" i="63"/>
  <c r="G36" i="63" s="1"/>
  <c r="C36" i="63"/>
  <c r="D36" i="63" s="1"/>
  <c r="AK35" i="63"/>
  <c r="AJ35" i="63"/>
  <c r="AH35" i="63"/>
  <c r="AG35" i="63"/>
  <c r="AE35" i="63"/>
  <c r="AD35" i="63"/>
  <c r="AB35" i="63"/>
  <c r="AA35" i="63"/>
  <c r="Y35" i="63"/>
  <c r="X35" i="63"/>
  <c r="V35" i="63"/>
  <c r="U35" i="63"/>
  <c r="S35" i="63"/>
  <c r="R35" i="63"/>
  <c r="P35" i="63"/>
  <c r="O35" i="63"/>
  <c r="M35" i="63"/>
  <c r="L35" i="63"/>
  <c r="J35" i="63"/>
  <c r="I35" i="63"/>
  <c r="G35" i="63"/>
  <c r="F35" i="63"/>
  <c r="D35" i="63"/>
  <c r="C35" i="63"/>
  <c r="AL27" i="63"/>
  <c r="AK27" i="63"/>
  <c r="AI27" i="63"/>
  <c r="AH27" i="63"/>
  <c r="AF27" i="63"/>
  <c r="AE27" i="63"/>
  <c r="AC27" i="63"/>
  <c r="AB27" i="63"/>
  <c r="Z27" i="63"/>
  <c r="Y27" i="63"/>
  <c r="W27" i="63"/>
  <c r="V27" i="63"/>
  <c r="T27" i="63"/>
  <c r="S27" i="63"/>
  <c r="Q27" i="63"/>
  <c r="P27" i="63"/>
  <c r="N27" i="63"/>
  <c r="M27" i="63"/>
  <c r="K27" i="63"/>
  <c r="J27" i="63"/>
  <c r="H27" i="63"/>
  <c r="G27" i="63"/>
  <c r="E27" i="63"/>
  <c r="D27" i="63"/>
  <c r="AL26" i="63"/>
  <c r="AK26" i="63"/>
  <c r="AI26" i="63"/>
  <c r="AI28" i="63" s="1"/>
  <c r="BH69" i="4" s="1"/>
  <c r="AH26" i="63"/>
  <c r="AF26" i="63"/>
  <c r="AE26" i="63"/>
  <c r="AC26" i="63"/>
  <c r="AB26" i="63"/>
  <c r="Z26" i="63"/>
  <c r="Y26" i="63"/>
  <c r="W26" i="63"/>
  <c r="V26" i="63"/>
  <c r="T26" i="63"/>
  <c r="S26" i="63"/>
  <c r="Q26" i="63"/>
  <c r="P26" i="63"/>
  <c r="N26" i="63"/>
  <c r="M26" i="63"/>
  <c r="K26" i="63"/>
  <c r="J26" i="63"/>
  <c r="H26" i="63"/>
  <c r="G26" i="63"/>
  <c r="E26" i="63"/>
  <c r="D26" i="63"/>
  <c r="AK25" i="63"/>
  <c r="AL25" i="63" s="1"/>
  <c r="AL28" i="63" s="1"/>
  <c r="BH84" i="4" s="1"/>
  <c r="AH25" i="63"/>
  <c r="AI25" i="63" s="1"/>
  <c r="AE25" i="63"/>
  <c r="AF25" i="63" s="1"/>
  <c r="AB25" i="63"/>
  <c r="AC25" i="63" s="1"/>
  <c r="Y25" i="63"/>
  <c r="Z25" i="63" s="1"/>
  <c r="Z28" i="63" s="1"/>
  <c r="V25" i="63"/>
  <c r="W25" i="63" s="1"/>
  <c r="W28" i="63" s="1"/>
  <c r="BH9" i="4" s="1"/>
  <c r="S25" i="63"/>
  <c r="T25" i="63" s="1"/>
  <c r="P25" i="63"/>
  <c r="Q25" i="63" s="1"/>
  <c r="M25" i="63"/>
  <c r="N25" i="63" s="1"/>
  <c r="N28" i="63" s="1"/>
  <c r="J25" i="63"/>
  <c r="G25" i="63"/>
  <c r="D25" i="63"/>
  <c r="E25" i="63" s="1"/>
  <c r="O17" i="63"/>
  <c r="N17" i="63"/>
  <c r="M17" i="63"/>
  <c r="L17" i="63"/>
  <c r="K17" i="63"/>
  <c r="I17" i="63"/>
  <c r="H17" i="63"/>
  <c r="G17" i="63"/>
  <c r="F17" i="63"/>
  <c r="E17" i="63"/>
  <c r="D17" i="63"/>
  <c r="C17" i="63"/>
  <c r="O16" i="63"/>
  <c r="O15" i="63"/>
  <c r="O14" i="63"/>
  <c r="O13" i="63"/>
  <c r="O12" i="63"/>
  <c r="O11" i="63"/>
  <c r="O10" i="63"/>
  <c r="O9" i="63"/>
  <c r="O8" i="63"/>
  <c r="O7" i="63"/>
  <c r="O6" i="63"/>
  <c r="AK99" i="62"/>
  <c r="AH99" i="62"/>
  <c r="AE99" i="62"/>
  <c r="AB99" i="62"/>
  <c r="V99" i="62"/>
  <c r="S99" i="62"/>
  <c r="P99" i="62"/>
  <c r="M99" i="62"/>
  <c r="J99" i="62"/>
  <c r="G99" i="62"/>
  <c r="D99" i="62"/>
  <c r="AK98" i="62"/>
  <c r="AJ98" i="62"/>
  <c r="AH98" i="62"/>
  <c r="AG98" i="62"/>
  <c r="AE98" i="62"/>
  <c r="AD98" i="62"/>
  <c r="AB98" i="62"/>
  <c r="AA98" i="62"/>
  <c r="Y98" i="62"/>
  <c r="X98" i="62"/>
  <c r="V98" i="62"/>
  <c r="U98" i="62"/>
  <c r="S98" i="62"/>
  <c r="R98" i="62"/>
  <c r="P98" i="62"/>
  <c r="O98" i="62"/>
  <c r="M98" i="62"/>
  <c r="L98" i="62"/>
  <c r="J98" i="62"/>
  <c r="I98" i="62"/>
  <c r="G98" i="62"/>
  <c r="F98" i="62"/>
  <c r="D98" i="62"/>
  <c r="C98" i="62"/>
  <c r="AK97" i="62"/>
  <c r="AJ97" i="62"/>
  <c r="AH97" i="62"/>
  <c r="AG97" i="62"/>
  <c r="AE97" i="62"/>
  <c r="AD97" i="62"/>
  <c r="AB97" i="62"/>
  <c r="AA97" i="62"/>
  <c r="Y97" i="62"/>
  <c r="X97" i="62"/>
  <c r="V97" i="62"/>
  <c r="U97" i="62"/>
  <c r="S97" i="62"/>
  <c r="R97" i="62"/>
  <c r="P97" i="62"/>
  <c r="O97" i="62"/>
  <c r="M97" i="62"/>
  <c r="L97" i="62"/>
  <c r="J97" i="62"/>
  <c r="I97" i="62"/>
  <c r="G97" i="62"/>
  <c r="F97" i="62"/>
  <c r="D97" i="62"/>
  <c r="C97" i="62"/>
  <c r="AK96" i="62"/>
  <c r="AJ96" i="62"/>
  <c r="AH96" i="62"/>
  <c r="AG96" i="62"/>
  <c r="AE96" i="62"/>
  <c r="AD96" i="62"/>
  <c r="AB96" i="62"/>
  <c r="AA96" i="62"/>
  <c r="Y96" i="62"/>
  <c r="X96" i="62"/>
  <c r="V96" i="62"/>
  <c r="U96" i="62"/>
  <c r="S96" i="62"/>
  <c r="R96" i="62"/>
  <c r="P96" i="62"/>
  <c r="O96" i="62"/>
  <c r="M96" i="62"/>
  <c r="L96" i="62"/>
  <c r="J96" i="62"/>
  <c r="I96" i="62"/>
  <c r="G96" i="62"/>
  <c r="F96" i="62"/>
  <c r="D96" i="62"/>
  <c r="C96" i="62"/>
  <c r="AK95" i="62"/>
  <c r="AJ95" i="62"/>
  <c r="AH95" i="62"/>
  <c r="AG95" i="62"/>
  <c r="AE95" i="62"/>
  <c r="AD95" i="62"/>
  <c r="AB95" i="62"/>
  <c r="AA95" i="62"/>
  <c r="Y95" i="62"/>
  <c r="X95" i="62"/>
  <c r="V95" i="62"/>
  <c r="U95" i="62"/>
  <c r="S95" i="62"/>
  <c r="R95" i="62"/>
  <c r="P95" i="62"/>
  <c r="O95" i="62"/>
  <c r="M95" i="62"/>
  <c r="L95" i="62"/>
  <c r="J95" i="62"/>
  <c r="I95" i="62"/>
  <c r="G95" i="62"/>
  <c r="F95" i="62"/>
  <c r="D95" i="62"/>
  <c r="C95" i="62"/>
  <c r="AK94" i="62"/>
  <c r="AJ94" i="62"/>
  <c r="AH94" i="62"/>
  <c r="AG94" i="62"/>
  <c r="AE94" i="62"/>
  <c r="AD94" i="62"/>
  <c r="AB94" i="62"/>
  <c r="AA94" i="62"/>
  <c r="Y94" i="62"/>
  <c r="X94" i="62"/>
  <c r="V94" i="62"/>
  <c r="U94" i="62"/>
  <c r="S94" i="62"/>
  <c r="R94" i="62"/>
  <c r="P94" i="62"/>
  <c r="O94" i="62"/>
  <c r="M94" i="62"/>
  <c r="L94" i="62"/>
  <c r="J94" i="62"/>
  <c r="I94" i="62"/>
  <c r="G94" i="62"/>
  <c r="F94" i="62"/>
  <c r="D94" i="62"/>
  <c r="C94" i="62"/>
  <c r="AK93" i="62"/>
  <c r="AJ93" i="62"/>
  <c r="AH93" i="62"/>
  <c r="AG93" i="62"/>
  <c r="AE93" i="62"/>
  <c r="AD93" i="62"/>
  <c r="AB93" i="62"/>
  <c r="AA93" i="62"/>
  <c r="Y93" i="62"/>
  <c r="X93" i="62"/>
  <c r="V93" i="62"/>
  <c r="U93" i="62"/>
  <c r="S93" i="62"/>
  <c r="R93" i="62"/>
  <c r="P93" i="62"/>
  <c r="O93" i="62"/>
  <c r="M93" i="62"/>
  <c r="L93" i="62"/>
  <c r="J93" i="62"/>
  <c r="I93" i="62"/>
  <c r="G93" i="62"/>
  <c r="F93" i="62"/>
  <c r="D93" i="62"/>
  <c r="C93" i="62"/>
  <c r="AK92" i="62"/>
  <c r="AJ92" i="62"/>
  <c r="AH92" i="62"/>
  <c r="AG92" i="62"/>
  <c r="AE92" i="62"/>
  <c r="AD92" i="62"/>
  <c r="AB92" i="62"/>
  <c r="AA92" i="62"/>
  <c r="Y92" i="62"/>
  <c r="X92" i="62"/>
  <c r="V92" i="62"/>
  <c r="U92" i="62"/>
  <c r="S92" i="62"/>
  <c r="R92" i="62"/>
  <c r="P92" i="62"/>
  <c r="O92" i="62"/>
  <c r="M92" i="62"/>
  <c r="L92" i="62"/>
  <c r="J92" i="62"/>
  <c r="I92" i="62"/>
  <c r="G92" i="62"/>
  <c r="F92" i="62"/>
  <c r="D92" i="62"/>
  <c r="C92" i="62"/>
  <c r="AK91" i="62"/>
  <c r="AJ91" i="62"/>
  <c r="AH91" i="62"/>
  <c r="AG91" i="62"/>
  <c r="AE91" i="62"/>
  <c r="AD91" i="62"/>
  <c r="AB91" i="62"/>
  <c r="AA91" i="62"/>
  <c r="Y91" i="62"/>
  <c r="X91" i="62"/>
  <c r="V91" i="62"/>
  <c r="U91" i="62"/>
  <c r="S91" i="62"/>
  <c r="R91" i="62"/>
  <c r="P91" i="62"/>
  <c r="O91" i="62"/>
  <c r="M91" i="62"/>
  <c r="L91" i="62"/>
  <c r="J91" i="62"/>
  <c r="I91" i="62"/>
  <c r="G91" i="62"/>
  <c r="F91" i="62"/>
  <c r="D91" i="62"/>
  <c r="C91" i="62"/>
  <c r="AK90" i="62"/>
  <c r="AJ90" i="62"/>
  <c r="AH90" i="62"/>
  <c r="AG90" i="62"/>
  <c r="AE90" i="62"/>
  <c r="AD90" i="62"/>
  <c r="AB90" i="62"/>
  <c r="AA90" i="62"/>
  <c r="Y90" i="62"/>
  <c r="Y99" i="62" s="1"/>
  <c r="BD27" i="4" s="1"/>
  <c r="X90" i="62"/>
  <c r="V90" i="62"/>
  <c r="U90" i="62"/>
  <c r="S90" i="62"/>
  <c r="R90" i="62"/>
  <c r="P90" i="62"/>
  <c r="O90" i="62"/>
  <c r="M90" i="62"/>
  <c r="L90" i="62"/>
  <c r="J90" i="62"/>
  <c r="I90" i="62"/>
  <c r="G90" i="62"/>
  <c r="F90" i="62"/>
  <c r="D90" i="62"/>
  <c r="C90" i="62"/>
  <c r="AK89" i="62"/>
  <c r="AJ89" i="62"/>
  <c r="AH89" i="62"/>
  <c r="AG89" i="62"/>
  <c r="AE89" i="62"/>
  <c r="AD89" i="62"/>
  <c r="AB89" i="62"/>
  <c r="AA89" i="62"/>
  <c r="Y89" i="62"/>
  <c r="X89" i="62"/>
  <c r="V89" i="62"/>
  <c r="U89" i="62"/>
  <c r="S89" i="62"/>
  <c r="R89" i="62"/>
  <c r="P89" i="62"/>
  <c r="O89" i="62"/>
  <c r="M89" i="62"/>
  <c r="L89" i="62"/>
  <c r="J89" i="62"/>
  <c r="I89" i="62"/>
  <c r="G89" i="62"/>
  <c r="F89" i="62"/>
  <c r="D89" i="62"/>
  <c r="C89" i="62"/>
  <c r="AK80" i="62"/>
  <c r="AJ80" i="62"/>
  <c r="AH80" i="62"/>
  <c r="AG80" i="62"/>
  <c r="AE80" i="62"/>
  <c r="AD80" i="62"/>
  <c r="AB80" i="62"/>
  <c r="AA80" i="62"/>
  <c r="Y80" i="62"/>
  <c r="X80" i="62"/>
  <c r="V80" i="62"/>
  <c r="U80" i="62"/>
  <c r="S80" i="62"/>
  <c r="R80" i="62"/>
  <c r="P80" i="62"/>
  <c r="O80" i="62"/>
  <c r="M80" i="62"/>
  <c r="L80" i="62"/>
  <c r="J80" i="62"/>
  <c r="I80" i="62"/>
  <c r="G80" i="62"/>
  <c r="F80" i="62"/>
  <c r="D80" i="62"/>
  <c r="C80" i="62"/>
  <c r="AJ79" i="62"/>
  <c r="AG79" i="62"/>
  <c r="AK79" i="62" s="1"/>
  <c r="AK81" i="62" s="1"/>
  <c r="BD86" i="4" s="1"/>
  <c r="AD79" i="62"/>
  <c r="AE79" i="62" s="1"/>
  <c r="AE81" i="62" s="1"/>
  <c r="BD56" i="4" s="1"/>
  <c r="AA79" i="62"/>
  <c r="AB79" i="62" s="1"/>
  <c r="AB81" i="62" s="1"/>
  <c r="X79" i="62"/>
  <c r="Y79" i="62" s="1"/>
  <c r="Y81" i="62" s="1"/>
  <c r="U79" i="62"/>
  <c r="V79" i="62" s="1"/>
  <c r="V81" i="62" s="1"/>
  <c r="R79" i="62"/>
  <c r="S79" i="62" s="1"/>
  <c r="S81" i="62" s="1"/>
  <c r="O79" i="62"/>
  <c r="P79" i="62" s="1"/>
  <c r="P81" i="62" s="1"/>
  <c r="L79" i="62"/>
  <c r="M79" i="62" s="1"/>
  <c r="M81" i="62" s="1"/>
  <c r="I79" i="62"/>
  <c r="J79" i="62" s="1"/>
  <c r="J81" i="62" s="1"/>
  <c r="F79" i="62"/>
  <c r="G79" i="62" s="1"/>
  <c r="C79" i="62"/>
  <c r="D79" i="62" s="1"/>
  <c r="D81" i="62" s="1"/>
  <c r="AK78" i="62"/>
  <c r="AJ78" i="62"/>
  <c r="AH78" i="62"/>
  <c r="AG78" i="62"/>
  <c r="AE78" i="62"/>
  <c r="AD78" i="62"/>
  <c r="AB78" i="62"/>
  <c r="AA78" i="62"/>
  <c r="Y78" i="62"/>
  <c r="X78" i="62"/>
  <c r="V78" i="62"/>
  <c r="U78" i="62"/>
  <c r="S78" i="62"/>
  <c r="R78" i="62"/>
  <c r="P78" i="62"/>
  <c r="O78" i="62"/>
  <c r="M78" i="62"/>
  <c r="L78" i="62"/>
  <c r="J78" i="62"/>
  <c r="I78" i="62"/>
  <c r="G78" i="62"/>
  <c r="F78" i="62"/>
  <c r="D78" i="62"/>
  <c r="C78" i="62"/>
  <c r="AK73" i="62"/>
  <c r="AH73" i="62"/>
  <c r="AK72" i="62"/>
  <c r="AJ72" i="62"/>
  <c r="AH72" i="62"/>
  <c r="AG72" i="62"/>
  <c r="AK71" i="62"/>
  <c r="AJ71" i="62"/>
  <c r="AH71" i="62"/>
  <c r="AG71" i="62"/>
  <c r="AK70" i="62"/>
  <c r="AJ70" i="62"/>
  <c r="AH70" i="62"/>
  <c r="AG70" i="62"/>
  <c r="AK69" i="62"/>
  <c r="AJ69" i="62"/>
  <c r="AH69" i="62"/>
  <c r="AG69" i="62"/>
  <c r="AK68" i="62"/>
  <c r="AJ68" i="62"/>
  <c r="AH68" i="62"/>
  <c r="AG68" i="62"/>
  <c r="AK67" i="62"/>
  <c r="AJ67" i="62"/>
  <c r="AH67" i="62"/>
  <c r="AG67" i="62"/>
  <c r="AK66" i="62"/>
  <c r="AJ66" i="62"/>
  <c r="AH66" i="62"/>
  <c r="AG66" i="62"/>
  <c r="AE66" i="62"/>
  <c r="AD66" i="62"/>
  <c r="AB66" i="62"/>
  <c r="AA66" i="62"/>
  <c r="Y66" i="62"/>
  <c r="X66" i="62"/>
  <c r="V66" i="62"/>
  <c r="U66" i="62"/>
  <c r="S66" i="62"/>
  <c r="R66" i="62"/>
  <c r="P66" i="62"/>
  <c r="O66" i="62"/>
  <c r="M66" i="62"/>
  <c r="L66" i="62"/>
  <c r="J66" i="62"/>
  <c r="I66" i="62"/>
  <c r="G66" i="62"/>
  <c r="F66" i="62"/>
  <c r="D66" i="62"/>
  <c r="C66" i="62"/>
  <c r="AK65" i="62"/>
  <c r="AJ65" i="62"/>
  <c r="AH65" i="62"/>
  <c r="AG65" i="62"/>
  <c r="AK64" i="62"/>
  <c r="AJ64" i="62"/>
  <c r="AH64" i="62"/>
  <c r="AG64" i="62"/>
  <c r="AK63" i="62"/>
  <c r="AJ63" i="62"/>
  <c r="AH63" i="62"/>
  <c r="AG63" i="62"/>
  <c r="AK62" i="62"/>
  <c r="AJ62" i="62"/>
  <c r="AH62" i="62"/>
  <c r="AG62" i="62"/>
  <c r="AE62" i="62"/>
  <c r="AD62" i="62"/>
  <c r="AB62" i="62"/>
  <c r="AA62" i="62"/>
  <c r="Y62" i="62"/>
  <c r="X62" i="62"/>
  <c r="V62" i="62"/>
  <c r="U62" i="62"/>
  <c r="S62" i="62"/>
  <c r="R62" i="62"/>
  <c r="P62" i="62"/>
  <c r="O62" i="62"/>
  <c r="M62" i="62"/>
  <c r="L62" i="62"/>
  <c r="J62" i="62"/>
  <c r="I62" i="62"/>
  <c r="G62" i="62"/>
  <c r="F62" i="62"/>
  <c r="D62" i="62"/>
  <c r="C62" i="62"/>
  <c r="AK61" i="62"/>
  <c r="AJ61" i="62"/>
  <c r="AH61" i="62"/>
  <c r="AG61" i="62"/>
  <c r="AK60" i="62"/>
  <c r="AJ60" i="62"/>
  <c r="AH60" i="62"/>
  <c r="AG60" i="62"/>
  <c r="AE60" i="62"/>
  <c r="AD60" i="62"/>
  <c r="AB60" i="62"/>
  <c r="AA60" i="62"/>
  <c r="Y60" i="62"/>
  <c r="X60" i="62"/>
  <c r="V60" i="62"/>
  <c r="U60" i="62"/>
  <c r="S60" i="62"/>
  <c r="R60" i="62"/>
  <c r="P60" i="62"/>
  <c r="O60" i="62"/>
  <c r="M60" i="62"/>
  <c r="L60" i="62"/>
  <c r="J60" i="62"/>
  <c r="I60" i="62"/>
  <c r="G60" i="62"/>
  <c r="F60" i="62"/>
  <c r="D60" i="62"/>
  <c r="C60" i="62"/>
  <c r="AK59" i="62"/>
  <c r="AJ59" i="62"/>
  <c r="AH59" i="62"/>
  <c r="AG59" i="62"/>
  <c r="AE59" i="62"/>
  <c r="AD59" i="62"/>
  <c r="AB59" i="62"/>
  <c r="AA59" i="62"/>
  <c r="Y59" i="62"/>
  <c r="X59" i="62"/>
  <c r="V59" i="62"/>
  <c r="U59" i="62"/>
  <c r="S59" i="62"/>
  <c r="R59" i="62"/>
  <c r="P59" i="62"/>
  <c r="O59" i="62"/>
  <c r="M59" i="62"/>
  <c r="L59" i="62"/>
  <c r="J59" i="62"/>
  <c r="I59" i="62"/>
  <c r="G59" i="62"/>
  <c r="F59" i="62"/>
  <c r="D59" i="62"/>
  <c r="C59" i="62"/>
  <c r="AK58" i="62"/>
  <c r="AJ58" i="62"/>
  <c r="AH58" i="62"/>
  <c r="AG58" i="62"/>
  <c r="AE58" i="62"/>
  <c r="AD58" i="62"/>
  <c r="AB58" i="62"/>
  <c r="AA58" i="62"/>
  <c r="Y58" i="62"/>
  <c r="X58" i="62"/>
  <c r="V58" i="62"/>
  <c r="U58" i="62"/>
  <c r="S58" i="62"/>
  <c r="R58" i="62"/>
  <c r="P58" i="62"/>
  <c r="O58" i="62"/>
  <c r="M58" i="62"/>
  <c r="L58" i="62"/>
  <c r="J58" i="62"/>
  <c r="I58" i="62"/>
  <c r="G58" i="62"/>
  <c r="F58" i="62"/>
  <c r="D58" i="62"/>
  <c r="C58" i="62"/>
  <c r="AK57" i="62"/>
  <c r="AJ57" i="62"/>
  <c r="AH57" i="62"/>
  <c r="AG57" i="62"/>
  <c r="AK56" i="62"/>
  <c r="AJ56" i="62"/>
  <c r="AH56" i="62"/>
  <c r="AG56" i="62"/>
  <c r="AK55" i="62"/>
  <c r="AJ55" i="62"/>
  <c r="AH55" i="62"/>
  <c r="AG55" i="62"/>
  <c r="AK54" i="62"/>
  <c r="AJ54" i="62"/>
  <c r="AH54" i="62"/>
  <c r="AG54" i="62"/>
  <c r="AK53" i="62"/>
  <c r="AJ53" i="62"/>
  <c r="AH53" i="62"/>
  <c r="AG53" i="62"/>
  <c r="AK52" i="62"/>
  <c r="AJ52" i="62"/>
  <c r="AH52" i="62"/>
  <c r="AG52" i="62"/>
  <c r="AK51" i="62"/>
  <c r="AJ51" i="62"/>
  <c r="AH51" i="62"/>
  <c r="AG51" i="62"/>
  <c r="AK50" i="62"/>
  <c r="AJ50" i="62"/>
  <c r="AH50" i="62"/>
  <c r="AG50" i="62"/>
  <c r="AK49" i="62"/>
  <c r="AJ49" i="62"/>
  <c r="AH49" i="62"/>
  <c r="AG49" i="62"/>
  <c r="AK48" i="62"/>
  <c r="AJ48" i="62"/>
  <c r="AH48" i="62"/>
  <c r="AG48" i="62"/>
  <c r="AK47" i="62"/>
  <c r="AJ47" i="62"/>
  <c r="AH47" i="62"/>
  <c r="AG47" i="62"/>
  <c r="AE47" i="62"/>
  <c r="AD47" i="62"/>
  <c r="AB47" i="62"/>
  <c r="AA47" i="62"/>
  <c r="Y47" i="62"/>
  <c r="X47" i="62"/>
  <c r="V47" i="62"/>
  <c r="U47" i="62"/>
  <c r="S47" i="62"/>
  <c r="R47" i="62"/>
  <c r="P47" i="62"/>
  <c r="O47" i="62"/>
  <c r="M47" i="62"/>
  <c r="L47" i="62"/>
  <c r="J47" i="62"/>
  <c r="I47" i="62"/>
  <c r="G47" i="62"/>
  <c r="F47" i="62"/>
  <c r="D47" i="62"/>
  <c r="C47" i="62"/>
  <c r="AK46" i="62"/>
  <c r="AJ46" i="62"/>
  <c r="AH46" i="62"/>
  <c r="AG46" i="62"/>
  <c r="AE46" i="62"/>
  <c r="AD46" i="62"/>
  <c r="AB46" i="62"/>
  <c r="AA46" i="62"/>
  <c r="Y46" i="62"/>
  <c r="X46" i="62"/>
  <c r="V46" i="62"/>
  <c r="U46" i="62"/>
  <c r="S46" i="62"/>
  <c r="R46" i="62"/>
  <c r="P46" i="62"/>
  <c r="O46" i="62"/>
  <c r="M46" i="62"/>
  <c r="L46" i="62"/>
  <c r="J46" i="62"/>
  <c r="I46" i="62"/>
  <c r="G46" i="62"/>
  <c r="F46" i="62"/>
  <c r="D46" i="62"/>
  <c r="C46" i="62"/>
  <c r="AK45" i="62"/>
  <c r="AJ45" i="62"/>
  <c r="AH45" i="62"/>
  <c r="AG45" i="62"/>
  <c r="AK44" i="62"/>
  <c r="AJ44" i="62"/>
  <c r="AH44" i="62"/>
  <c r="AG44" i="62"/>
  <c r="AE44" i="62"/>
  <c r="AD44" i="62"/>
  <c r="AB44" i="62"/>
  <c r="AA44" i="62"/>
  <c r="Y44" i="62"/>
  <c r="X44" i="62"/>
  <c r="V44" i="62"/>
  <c r="U44" i="62"/>
  <c r="S44" i="62"/>
  <c r="R44" i="62"/>
  <c r="P44" i="62"/>
  <c r="O44" i="62"/>
  <c r="M44" i="62"/>
  <c r="L44" i="62"/>
  <c r="J44" i="62"/>
  <c r="I44" i="62"/>
  <c r="G44" i="62"/>
  <c r="F44" i="62"/>
  <c r="D44" i="62"/>
  <c r="C44" i="62"/>
  <c r="AK43" i="62"/>
  <c r="AJ43" i="62"/>
  <c r="AH43" i="62"/>
  <c r="AG43" i="62"/>
  <c r="AE43" i="62"/>
  <c r="AD43" i="62"/>
  <c r="AB43" i="62"/>
  <c r="AA43" i="62"/>
  <c r="Y43" i="62"/>
  <c r="X43" i="62"/>
  <c r="V43" i="62"/>
  <c r="U43" i="62"/>
  <c r="S43" i="62"/>
  <c r="R43" i="62"/>
  <c r="P43" i="62"/>
  <c r="O43" i="62"/>
  <c r="M43" i="62"/>
  <c r="L43" i="62"/>
  <c r="J43" i="62"/>
  <c r="I43" i="62"/>
  <c r="G43" i="62"/>
  <c r="F43" i="62"/>
  <c r="D43" i="62"/>
  <c r="C43" i="62"/>
  <c r="AK42" i="62"/>
  <c r="AJ42" i="62"/>
  <c r="AH42" i="62"/>
  <c r="AG42" i="62"/>
  <c r="AE42" i="62"/>
  <c r="AD42" i="62"/>
  <c r="AB42" i="62"/>
  <c r="AA42" i="62"/>
  <c r="Y42" i="62"/>
  <c r="X42" i="62"/>
  <c r="V42" i="62"/>
  <c r="U42" i="62"/>
  <c r="S42" i="62"/>
  <c r="R42" i="62"/>
  <c r="P42" i="62"/>
  <c r="O42" i="62"/>
  <c r="M42" i="62"/>
  <c r="L42" i="62"/>
  <c r="J42" i="62"/>
  <c r="I42" i="62"/>
  <c r="G42" i="62"/>
  <c r="F42" i="62"/>
  <c r="D42" i="62"/>
  <c r="C42" i="62"/>
  <c r="AK41" i="62"/>
  <c r="AJ41" i="62"/>
  <c r="AH41" i="62"/>
  <c r="AG41" i="62"/>
  <c r="AE41" i="62"/>
  <c r="AD41" i="62"/>
  <c r="AB41" i="62"/>
  <c r="AA41" i="62"/>
  <c r="Y41" i="62"/>
  <c r="X41" i="62"/>
  <c r="V41" i="62"/>
  <c r="U41" i="62"/>
  <c r="S41" i="62"/>
  <c r="R41" i="62"/>
  <c r="P41" i="62"/>
  <c r="O41" i="62"/>
  <c r="M41" i="62"/>
  <c r="L41" i="62"/>
  <c r="J41" i="62"/>
  <c r="I41" i="62"/>
  <c r="G41" i="62"/>
  <c r="F41" i="62"/>
  <c r="D41" i="62"/>
  <c r="C41" i="62"/>
  <c r="AK40" i="62"/>
  <c r="AJ40" i="62"/>
  <c r="AH40" i="62"/>
  <c r="AG40" i="62"/>
  <c r="AE40" i="62"/>
  <c r="AD40" i="62"/>
  <c r="AB40" i="62"/>
  <c r="AA40" i="62"/>
  <c r="Y40" i="62"/>
  <c r="X40" i="62"/>
  <c r="V40" i="62"/>
  <c r="U40" i="62"/>
  <c r="S40" i="62"/>
  <c r="R40" i="62"/>
  <c r="P40" i="62"/>
  <c r="O40" i="62"/>
  <c r="M40" i="62"/>
  <c r="L40" i="62"/>
  <c r="J40" i="62"/>
  <c r="I40" i="62"/>
  <c r="G40" i="62"/>
  <c r="F40" i="62"/>
  <c r="D40" i="62"/>
  <c r="C40" i="62"/>
  <c r="AK39" i="62"/>
  <c r="AJ39" i="62"/>
  <c r="AH39" i="62"/>
  <c r="AG39" i="62"/>
  <c r="M39" i="62"/>
  <c r="AK38" i="62"/>
  <c r="AJ38" i="62"/>
  <c r="AH38" i="62"/>
  <c r="AG38" i="62"/>
  <c r="M38" i="62"/>
  <c r="AK37" i="62"/>
  <c r="AJ37" i="62"/>
  <c r="AH37" i="62"/>
  <c r="AG37" i="62"/>
  <c r="AD37" i="62"/>
  <c r="AE37" i="62" s="1"/>
  <c r="AA37" i="62"/>
  <c r="AB37" i="62" s="1"/>
  <c r="X37" i="62"/>
  <c r="Y37" i="62" s="1"/>
  <c r="U37" i="62"/>
  <c r="V37" i="62" s="1"/>
  <c r="R37" i="62"/>
  <c r="S37" i="62" s="1"/>
  <c r="O37" i="62"/>
  <c r="P37" i="62" s="1"/>
  <c r="I37" i="62"/>
  <c r="J37" i="62" s="1"/>
  <c r="F37" i="62"/>
  <c r="G37" i="62" s="1"/>
  <c r="C37" i="62"/>
  <c r="D37" i="62" s="1"/>
  <c r="AK36" i="62"/>
  <c r="AJ36" i="62"/>
  <c r="AH36" i="62"/>
  <c r="AG36" i="62"/>
  <c r="AD36" i="62"/>
  <c r="AE36" i="62" s="1"/>
  <c r="AA36" i="62"/>
  <c r="AB36" i="62" s="1"/>
  <c r="X36" i="62"/>
  <c r="Y36" i="62" s="1"/>
  <c r="U36" i="62"/>
  <c r="V36" i="62" s="1"/>
  <c r="R36" i="62"/>
  <c r="S36" i="62" s="1"/>
  <c r="O36" i="62"/>
  <c r="P36" i="62" s="1"/>
  <c r="M36" i="62"/>
  <c r="J36" i="62"/>
  <c r="I36" i="62"/>
  <c r="G36" i="62"/>
  <c r="F36" i="62"/>
  <c r="D36" i="62"/>
  <c r="C36" i="62"/>
  <c r="AK35" i="62"/>
  <c r="AJ35" i="62"/>
  <c r="AH35" i="62"/>
  <c r="AG35" i="62"/>
  <c r="AE35" i="62"/>
  <c r="AD35" i="62"/>
  <c r="AB35" i="62"/>
  <c r="AA35" i="62"/>
  <c r="Y35" i="62"/>
  <c r="X35" i="62"/>
  <c r="V35" i="62"/>
  <c r="U35" i="62"/>
  <c r="S35" i="62"/>
  <c r="R35" i="62"/>
  <c r="P35" i="62"/>
  <c r="O35" i="62"/>
  <c r="M35" i="62"/>
  <c r="L35" i="62"/>
  <c r="J35" i="62"/>
  <c r="I35" i="62"/>
  <c r="G35" i="62"/>
  <c r="F35" i="62"/>
  <c r="D35" i="62"/>
  <c r="C35" i="62"/>
  <c r="AI28" i="62"/>
  <c r="W28" i="62"/>
  <c r="AL27" i="62"/>
  <c r="AK27" i="62"/>
  <c r="AI27" i="62"/>
  <c r="AH27" i="62"/>
  <c r="AF27" i="62"/>
  <c r="AE27" i="62"/>
  <c r="AC27" i="62"/>
  <c r="AB27" i="62"/>
  <c r="Z27" i="62"/>
  <c r="Y27" i="62"/>
  <c r="W27" i="62"/>
  <c r="V27" i="62"/>
  <c r="T27" i="62"/>
  <c r="S27" i="62"/>
  <c r="Q27" i="62"/>
  <c r="P27" i="62"/>
  <c r="N27" i="62"/>
  <c r="M27" i="62"/>
  <c r="K27" i="62"/>
  <c r="J27" i="62"/>
  <c r="H27" i="62"/>
  <c r="G27" i="62"/>
  <c r="E27" i="62"/>
  <c r="D27" i="62"/>
  <c r="AL26" i="62"/>
  <c r="AK26" i="62"/>
  <c r="AI26" i="62"/>
  <c r="AH26" i="62"/>
  <c r="AF26" i="62"/>
  <c r="AE26" i="62"/>
  <c r="AC26" i="62"/>
  <c r="AB26" i="62"/>
  <c r="Z26" i="62"/>
  <c r="Y26" i="62"/>
  <c r="W26" i="62"/>
  <c r="V26" i="62"/>
  <c r="T26" i="62"/>
  <c r="S26" i="62"/>
  <c r="Q26" i="62"/>
  <c r="P26" i="62"/>
  <c r="N26" i="62"/>
  <c r="M26" i="62"/>
  <c r="K26" i="62"/>
  <c r="J26" i="62"/>
  <c r="H26" i="62"/>
  <c r="G26" i="62"/>
  <c r="E26" i="62"/>
  <c r="D26" i="62"/>
  <c r="AK25" i="62"/>
  <c r="AL25" i="62" s="1"/>
  <c r="AL28" i="62" s="1"/>
  <c r="AH25" i="62"/>
  <c r="AI25" i="62" s="1"/>
  <c r="AE25" i="62"/>
  <c r="AF25" i="62" s="1"/>
  <c r="AF28" i="62" s="1"/>
  <c r="AB25" i="62"/>
  <c r="AC25" i="62" s="1"/>
  <c r="AC28" i="62" s="1"/>
  <c r="BD39" i="4" s="1"/>
  <c r="Y25" i="62"/>
  <c r="Z25" i="62" s="1"/>
  <c r="Z28" i="62" s="1"/>
  <c r="BD24" i="4" s="1"/>
  <c r="V25" i="62"/>
  <c r="W25" i="62" s="1"/>
  <c r="S25" i="62"/>
  <c r="T25" i="62" s="1"/>
  <c r="T28" i="62" s="1"/>
  <c r="P25" i="62"/>
  <c r="Q25" i="62" s="1"/>
  <c r="Q28" i="62" s="1"/>
  <c r="M25" i="62"/>
  <c r="N25" i="62" s="1"/>
  <c r="N28" i="62" s="1"/>
  <c r="J25" i="62"/>
  <c r="G25" i="62"/>
  <c r="D25" i="62"/>
  <c r="E25" i="62" s="1"/>
  <c r="E28" i="62" s="1"/>
  <c r="O17" i="62"/>
  <c r="N17" i="62"/>
  <c r="M17" i="62"/>
  <c r="L17" i="62"/>
  <c r="K17" i="62"/>
  <c r="I17" i="62"/>
  <c r="H17" i="62"/>
  <c r="G17" i="62"/>
  <c r="F17" i="62"/>
  <c r="E17" i="62"/>
  <c r="D17" i="62"/>
  <c r="C17" i="62"/>
  <c r="O16" i="62"/>
  <c r="O15" i="62"/>
  <c r="O14" i="62"/>
  <c r="O13" i="62"/>
  <c r="O12" i="62"/>
  <c r="O11" i="62"/>
  <c r="O10" i="62"/>
  <c r="O9" i="62"/>
  <c r="O8" i="62"/>
  <c r="O7" i="62"/>
  <c r="O6" i="62"/>
  <c r="AK99" i="60"/>
  <c r="AH99" i="60"/>
  <c r="AE99" i="60"/>
  <c r="AB99" i="60"/>
  <c r="Y99" i="60"/>
  <c r="V99" i="60"/>
  <c r="S99" i="60"/>
  <c r="P99" i="60"/>
  <c r="M99" i="60"/>
  <c r="J99" i="60"/>
  <c r="G99" i="60"/>
  <c r="D99" i="60"/>
  <c r="AK98" i="60"/>
  <c r="AJ98" i="60"/>
  <c r="AH98" i="60"/>
  <c r="AG98" i="60"/>
  <c r="AE98" i="60"/>
  <c r="AD98" i="60"/>
  <c r="AB98" i="60"/>
  <c r="AA98" i="60"/>
  <c r="Y98" i="60"/>
  <c r="X98" i="60"/>
  <c r="V98" i="60"/>
  <c r="U98" i="60"/>
  <c r="S98" i="60"/>
  <c r="R98" i="60"/>
  <c r="P98" i="60"/>
  <c r="O98" i="60"/>
  <c r="M98" i="60"/>
  <c r="L98" i="60"/>
  <c r="J98" i="60"/>
  <c r="I98" i="60"/>
  <c r="G98" i="60"/>
  <c r="F98" i="60"/>
  <c r="D98" i="60"/>
  <c r="C98" i="60"/>
  <c r="AK97" i="60"/>
  <c r="AJ97" i="60"/>
  <c r="AH97" i="60"/>
  <c r="AG97" i="60"/>
  <c r="AE97" i="60"/>
  <c r="AD97" i="60"/>
  <c r="AB97" i="60"/>
  <c r="AA97" i="60"/>
  <c r="Y97" i="60"/>
  <c r="X97" i="60"/>
  <c r="V97" i="60"/>
  <c r="U97" i="60"/>
  <c r="S97" i="60"/>
  <c r="R97" i="60"/>
  <c r="P97" i="60"/>
  <c r="O97" i="60"/>
  <c r="M97" i="60"/>
  <c r="L97" i="60"/>
  <c r="J97" i="60"/>
  <c r="I97" i="60"/>
  <c r="G97" i="60"/>
  <c r="F97" i="60"/>
  <c r="D97" i="60"/>
  <c r="C97" i="60"/>
  <c r="AK96" i="60"/>
  <c r="AJ96" i="60"/>
  <c r="AH96" i="60"/>
  <c r="AG96" i="60"/>
  <c r="AE96" i="60"/>
  <c r="AD96" i="60"/>
  <c r="AB96" i="60"/>
  <c r="AA96" i="60"/>
  <c r="Y96" i="60"/>
  <c r="X96" i="60"/>
  <c r="V96" i="60"/>
  <c r="U96" i="60"/>
  <c r="S96" i="60"/>
  <c r="R96" i="60"/>
  <c r="P96" i="60"/>
  <c r="O96" i="60"/>
  <c r="M96" i="60"/>
  <c r="L96" i="60"/>
  <c r="J96" i="60"/>
  <c r="I96" i="60"/>
  <c r="G96" i="60"/>
  <c r="F96" i="60"/>
  <c r="D96" i="60"/>
  <c r="C96" i="60"/>
  <c r="AK95" i="60"/>
  <c r="AJ95" i="60"/>
  <c r="AH95" i="60"/>
  <c r="AG95" i="60"/>
  <c r="AE95" i="60"/>
  <c r="AD95" i="60"/>
  <c r="AB95" i="60"/>
  <c r="AA95" i="60"/>
  <c r="Y95" i="60"/>
  <c r="X95" i="60"/>
  <c r="V95" i="60"/>
  <c r="U95" i="60"/>
  <c r="S95" i="60"/>
  <c r="R95" i="60"/>
  <c r="P95" i="60"/>
  <c r="O95" i="60"/>
  <c r="M95" i="60"/>
  <c r="L95" i="60"/>
  <c r="J95" i="60"/>
  <c r="I95" i="60"/>
  <c r="G95" i="60"/>
  <c r="F95" i="60"/>
  <c r="D95" i="60"/>
  <c r="C95" i="60"/>
  <c r="AK94" i="60"/>
  <c r="AJ94" i="60"/>
  <c r="AH94" i="60"/>
  <c r="AG94" i="60"/>
  <c r="AE94" i="60"/>
  <c r="AD94" i="60"/>
  <c r="AB94" i="60"/>
  <c r="AA94" i="60"/>
  <c r="Y94" i="60"/>
  <c r="X94" i="60"/>
  <c r="V94" i="60"/>
  <c r="U94" i="60"/>
  <c r="S94" i="60"/>
  <c r="R94" i="60"/>
  <c r="P94" i="60"/>
  <c r="O94" i="60"/>
  <c r="M94" i="60"/>
  <c r="L94" i="60"/>
  <c r="J94" i="60"/>
  <c r="I94" i="60"/>
  <c r="G94" i="60"/>
  <c r="F94" i="60"/>
  <c r="D94" i="60"/>
  <c r="C94" i="60"/>
  <c r="AK93" i="60"/>
  <c r="AJ93" i="60"/>
  <c r="AH93" i="60"/>
  <c r="AG93" i="60"/>
  <c r="AE93" i="60"/>
  <c r="AD93" i="60"/>
  <c r="AB93" i="60"/>
  <c r="AA93" i="60"/>
  <c r="Y93" i="60"/>
  <c r="X93" i="60"/>
  <c r="V93" i="60"/>
  <c r="U93" i="60"/>
  <c r="S93" i="60"/>
  <c r="R93" i="60"/>
  <c r="P93" i="60"/>
  <c r="O93" i="60"/>
  <c r="M93" i="60"/>
  <c r="L93" i="60"/>
  <c r="J93" i="60"/>
  <c r="I93" i="60"/>
  <c r="G93" i="60"/>
  <c r="F93" i="60"/>
  <c r="D93" i="60"/>
  <c r="C93" i="60"/>
  <c r="AK92" i="60"/>
  <c r="AJ92" i="60"/>
  <c r="AH92" i="60"/>
  <c r="AG92" i="60"/>
  <c r="AE92" i="60"/>
  <c r="AD92" i="60"/>
  <c r="AB92" i="60"/>
  <c r="AA92" i="60"/>
  <c r="Y92" i="60"/>
  <c r="X92" i="60"/>
  <c r="V92" i="60"/>
  <c r="U92" i="60"/>
  <c r="S92" i="60"/>
  <c r="R92" i="60"/>
  <c r="P92" i="60"/>
  <c r="O92" i="60"/>
  <c r="M92" i="60"/>
  <c r="L92" i="60"/>
  <c r="J92" i="60"/>
  <c r="I92" i="60"/>
  <c r="G92" i="60"/>
  <c r="F92" i="60"/>
  <c r="D92" i="60"/>
  <c r="C92" i="60"/>
  <c r="AK91" i="60"/>
  <c r="AJ91" i="60"/>
  <c r="AH91" i="60"/>
  <c r="AG91" i="60"/>
  <c r="AE91" i="60"/>
  <c r="AD91" i="60"/>
  <c r="AB91" i="60"/>
  <c r="AA91" i="60"/>
  <c r="Y91" i="60"/>
  <c r="X91" i="60"/>
  <c r="V91" i="60"/>
  <c r="U91" i="60"/>
  <c r="S91" i="60"/>
  <c r="R91" i="60"/>
  <c r="P91" i="60"/>
  <c r="O91" i="60"/>
  <c r="M91" i="60"/>
  <c r="L91" i="60"/>
  <c r="J91" i="60"/>
  <c r="I91" i="60"/>
  <c r="G91" i="60"/>
  <c r="F91" i="60"/>
  <c r="D91" i="60"/>
  <c r="C91" i="60"/>
  <c r="AK90" i="60"/>
  <c r="AJ90" i="60"/>
  <c r="AH90" i="60"/>
  <c r="AG90" i="60"/>
  <c r="AE90" i="60"/>
  <c r="AD90" i="60"/>
  <c r="AB90" i="60"/>
  <c r="AA90" i="60"/>
  <c r="Y90" i="60"/>
  <c r="X90" i="60"/>
  <c r="V90" i="60"/>
  <c r="U90" i="60"/>
  <c r="S90" i="60"/>
  <c r="R90" i="60"/>
  <c r="P90" i="60"/>
  <c r="O90" i="60"/>
  <c r="M90" i="60"/>
  <c r="L90" i="60"/>
  <c r="J90" i="60"/>
  <c r="I90" i="60"/>
  <c r="G90" i="60"/>
  <c r="F90" i="60"/>
  <c r="D90" i="60"/>
  <c r="C90" i="60"/>
  <c r="AK89" i="60"/>
  <c r="AJ89" i="60"/>
  <c r="AH89" i="60"/>
  <c r="AG89" i="60"/>
  <c r="AE89" i="60"/>
  <c r="AD89" i="60"/>
  <c r="AB89" i="60"/>
  <c r="AA89" i="60"/>
  <c r="Y89" i="60"/>
  <c r="X89" i="60"/>
  <c r="V89" i="60"/>
  <c r="U89" i="60"/>
  <c r="S89" i="60"/>
  <c r="R89" i="60"/>
  <c r="P89" i="60"/>
  <c r="O89" i="60"/>
  <c r="M89" i="60"/>
  <c r="L89" i="60"/>
  <c r="J89" i="60"/>
  <c r="I89" i="60"/>
  <c r="G89" i="60"/>
  <c r="F89" i="60"/>
  <c r="D89" i="60"/>
  <c r="C89" i="60"/>
  <c r="AK80" i="60"/>
  <c r="AJ80" i="60"/>
  <c r="AH80" i="60"/>
  <c r="AG80" i="60"/>
  <c r="AE80" i="60"/>
  <c r="AD80" i="60"/>
  <c r="AB80" i="60"/>
  <c r="AA80" i="60"/>
  <c r="Y80" i="60"/>
  <c r="X80" i="60"/>
  <c r="V80" i="60"/>
  <c r="U80" i="60"/>
  <c r="S80" i="60"/>
  <c r="R80" i="60"/>
  <c r="P80" i="60"/>
  <c r="O80" i="60"/>
  <c r="M80" i="60"/>
  <c r="L80" i="60"/>
  <c r="J80" i="60"/>
  <c r="I80" i="60"/>
  <c r="G80" i="60"/>
  <c r="F80" i="60"/>
  <c r="D80" i="60"/>
  <c r="C80" i="60"/>
  <c r="AJ79" i="60"/>
  <c r="AH79" i="60"/>
  <c r="AH81" i="60" s="1"/>
  <c r="AG79" i="60"/>
  <c r="AK79" i="60" s="1"/>
  <c r="AK81" i="60" s="1"/>
  <c r="AZ86" i="4" s="1"/>
  <c r="AE79" i="60"/>
  <c r="AE81" i="60" s="1"/>
  <c r="AD79" i="60"/>
  <c r="AB79" i="60"/>
  <c r="AB81" i="60" s="1"/>
  <c r="AZ41" i="4" s="1"/>
  <c r="AA79" i="60"/>
  <c r="Y79" i="60"/>
  <c r="Y81" i="60" s="1"/>
  <c r="AZ26" i="4" s="1"/>
  <c r="X79" i="60"/>
  <c r="V79" i="60"/>
  <c r="V81" i="60" s="1"/>
  <c r="U79" i="60"/>
  <c r="S79" i="60"/>
  <c r="S81" i="60" s="1"/>
  <c r="R79" i="60"/>
  <c r="P79" i="60"/>
  <c r="P81" i="60" s="1"/>
  <c r="O79" i="60"/>
  <c r="M79" i="60"/>
  <c r="M81" i="60" s="1"/>
  <c r="L79" i="60"/>
  <c r="J79" i="60"/>
  <c r="I79" i="60"/>
  <c r="G79" i="60"/>
  <c r="F79" i="60"/>
  <c r="D79" i="60"/>
  <c r="D81" i="60" s="1"/>
  <c r="C79" i="60"/>
  <c r="AK78" i="60"/>
  <c r="AJ78" i="60"/>
  <c r="AH78" i="60"/>
  <c r="AG78" i="60"/>
  <c r="AE78" i="60"/>
  <c r="AD78" i="60"/>
  <c r="AB78" i="60"/>
  <c r="AA78" i="60"/>
  <c r="Y78" i="60"/>
  <c r="X78" i="60"/>
  <c r="V78" i="60"/>
  <c r="U78" i="60"/>
  <c r="S78" i="60"/>
  <c r="R78" i="60"/>
  <c r="P78" i="60"/>
  <c r="O78" i="60"/>
  <c r="M78" i="60"/>
  <c r="L78" i="60"/>
  <c r="J78" i="60"/>
  <c r="I78" i="60"/>
  <c r="G78" i="60"/>
  <c r="F78" i="60"/>
  <c r="D78" i="60"/>
  <c r="C78" i="60"/>
  <c r="AK73" i="60"/>
  <c r="AH73" i="60"/>
  <c r="AK72" i="60"/>
  <c r="AJ72" i="60"/>
  <c r="AH72" i="60"/>
  <c r="AG72" i="60"/>
  <c r="AK71" i="60"/>
  <c r="AJ71" i="60"/>
  <c r="AH71" i="60"/>
  <c r="AG71" i="60"/>
  <c r="AK70" i="60"/>
  <c r="AJ70" i="60"/>
  <c r="AH70" i="60"/>
  <c r="AG70" i="60"/>
  <c r="AK69" i="60"/>
  <c r="AJ69" i="60"/>
  <c r="AH69" i="60"/>
  <c r="AG69" i="60"/>
  <c r="AK68" i="60"/>
  <c r="AJ68" i="60"/>
  <c r="AH68" i="60"/>
  <c r="AG68" i="60"/>
  <c r="AK67" i="60"/>
  <c r="AJ67" i="60"/>
  <c r="AH67" i="60"/>
  <c r="AG67" i="60"/>
  <c r="AK66" i="60"/>
  <c r="AJ66" i="60"/>
  <c r="AH66" i="60"/>
  <c r="AG66" i="60"/>
  <c r="AE66" i="60"/>
  <c r="AD66" i="60"/>
  <c r="AB66" i="60"/>
  <c r="AA66" i="60"/>
  <c r="Y66" i="60"/>
  <c r="X66" i="60"/>
  <c r="V66" i="60"/>
  <c r="U66" i="60"/>
  <c r="S66" i="60"/>
  <c r="R66" i="60"/>
  <c r="P66" i="60"/>
  <c r="O66" i="60"/>
  <c r="M66" i="60"/>
  <c r="L66" i="60"/>
  <c r="J66" i="60"/>
  <c r="I66" i="60"/>
  <c r="G66" i="60"/>
  <c r="F66" i="60"/>
  <c r="D66" i="60"/>
  <c r="C66" i="60"/>
  <c r="AK65" i="60"/>
  <c r="AJ65" i="60"/>
  <c r="AH65" i="60"/>
  <c r="AG65" i="60"/>
  <c r="AK64" i="60"/>
  <c r="AJ64" i="60"/>
  <c r="AH64" i="60"/>
  <c r="AG64" i="60"/>
  <c r="AK63" i="60"/>
  <c r="AJ63" i="60"/>
  <c r="AH63" i="60"/>
  <c r="AG63" i="60"/>
  <c r="AK62" i="60"/>
  <c r="AJ62" i="60"/>
  <c r="AH62" i="60"/>
  <c r="AG62" i="60"/>
  <c r="AE62" i="60"/>
  <c r="AD62" i="60"/>
  <c r="AB62" i="60"/>
  <c r="AA62" i="60"/>
  <c r="Y62" i="60"/>
  <c r="X62" i="60"/>
  <c r="V62" i="60"/>
  <c r="U62" i="60"/>
  <c r="S62" i="60"/>
  <c r="R62" i="60"/>
  <c r="P62" i="60"/>
  <c r="O62" i="60"/>
  <c r="M62" i="60"/>
  <c r="L62" i="60"/>
  <c r="J62" i="60"/>
  <c r="I62" i="60"/>
  <c r="G62" i="60"/>
  <c r="F62" i="60"/>
  <c r="D62" i="60"/>
  <c r="C62" i="60"/>
  <c r="AK61" i="60"/>
  <c r="AJ61" i="60"/>
  <c r="AH61" i="60"/>
  <c r="AG61" i="60"/>
  <c r="AK60" i="60"/>
  <c r="AJ60" i="60"/>
  <c r="AH60" i="60"/>
  <c r="AG60" i="60"/>
  <c r="AE60" i="60"/>
  <c r="AD60" i="60"/>
  <c r="AB60" i="60"/>
  <c r="AA60" i="60"/>
  <c r="Y60" i="60"/>
  <c r="X60" i="60"/>
  <c r="V60" i="60"/>
  <c r="U60" i="60"/>
  <c r="S60" i="60"/>
  <c r="R60" i="60"/>
  <c r="P60" i="60"/>
  <c r="O60" i="60"/>
  <c r="M60" i="60"/>
  <c r="L60" i="60"/>
  <c r="J60" i="60"/>
  <c r="I60" i="60"/>
  <c r="G60" i="60"/>
  <c r="F60" i="60"/>
  <c r="D60" i="60"/>
  <c r="C60" i="60"/>
  <c r="AK59" i="60"/>
  <c r="AJ59" i="60"/>
  <c r="AH59" i="60"/>
  <c r="AG59" i="60"/>
  <c r="AE59" i="60"/>
  <c r="AD59" i="60"/>
  <c r="AB59" i="60"/>
  <c r="AA59" i="60"/>
  <c r="Y59" i="60"/>
  <c r="X59" i="60"/>
  <c r="V59" i="60"/>
  <c r="U59" i="60"/>
  <c r="S59" i="60"/>
  <c r="R59" i="60"/>
  <c r="P59" i="60"/>
  <c r="O59" i="60"/>
  <c r="M59" i="60"/>
  <c r="L59" i="60"/>
  <c r="J59" i="60"/>
  <c r="I59" i="60"/>
  <c r="G59" i="60"/>
  <c r="F59" i="60"/>
  <c r="D59" i="60"/>
  <c r="C59" i="60"/>
  <c r="AK58" i="60"/>
  <c r="AJ58" i="60"/>
  <c r="AH58" i="60"/>
  <c r="AG58" i="60"/>
  <c r="AE58" i="60"/>
  <c r="AD58" i="60"/>
  <c r="AB58" i="60"/>
  <c r="AA58" i="60"/>
  <c r="Y58" i="60"/>
  <c r="X58" i="60"/>
  <c r="V58" i="60"/>
  <c r="U58" i="60"/>
  <c r="S58" i="60"/>
  <c r="R58" i="60"/>
  <c r="P58" i="60"/>
  <c r="O58" i="60"/>
  <c r="M58" i="60"/>
  <c r="L58" i="60"/>
  <c r="J58" i="60"/>
  <c r="I58" i="60"/>
  <c r="G58" i="60"/>
  <c r="F58" i="60"/>
  <c r="D58" i="60"/>
  <c r="C58" i="60"/>
  <c r="AK57" i="60"/>
  <c r="AJ57" i="60"/>
  <c r="AH57" i="60"/>
  <c r="AG57" i="60"/>
  <c r="AK56" i="60"/>
  <c r="AJ56" i="60"/>
  <c r="AH56" i="60"/>
  <c r="AG56" i="60"/>
  <c r="AK55" i="60"/>
  <c r="AJ55" i="60"/>
  <c r="AH55" i="60"/>
  <c r="AG55" i="60"/>
  <c r="AK54" i="60"/>
  <c r="AJ54" i="60"/>
  <c r="AH54" i="60"/>
  <c r="AG54" i="60"/>
  <c r="AK53" i="60"/>
  <c r="AJ53" i="60"/>
  <c r="AH53" i="60"/>
  <c r="AG53" i="60"/>
  <c r="AK52" i="60"/>
  <c r="AJ52" i="60"/>
  <c r="AH52" i="60"/>
  <c r="AG52" i="60"/>
  <c r="AK51" i="60"/>
  <c r="AJ51" i="60"/>
  <c r="AH51" i="60"/>
  <c r="AG51" i="60"/>
  <c r="AK50" i="60"/>
  <c r="AJ50" i="60"/>
  <c r="AH50" i="60"/>
  <c r="AG50" i="60"/>
  <c r="AK49" i="60"/>
  <c r="AJ49" i="60"/>
  <c r="AH49" i="60"/>
  <c r="AG49" i="60"/>
  <c r="AK48" i="60"/>
  <c r="AJ48" i="60"/>
  <c r="AH48" i="60"/>
  <c r="AG48" i="60"/>
  <c r="AK47" i="60"/>
  <c r="AJ47" i="60"/>
  <c r="AH47" i="60"/>
  <c r="AG47" i="60"/>
  <c r="AE47" i="60"/>
  <c r="AD47" i="60"/>
  <c r="AB47" i="60"/>
  <c r="AA47" i="60"/>
  <c r="Y47" i="60"/>
  <c r="X47" i="60"/>
  <c r="V47" i="60"/>
  <c r="U47" i="60"/>
  <c r="S47" i="60"/>
  <c r="R47" i="60"/>
  <c r="P47" i="60"/>
  <c r="O47" i="60"/>
  <c r="M47" i="60"/>
  <c r="L47" i="60"/>
  <c r="J47" i="60"/>
  <c r="I47" i="60"/>
  <c r="G47" i="60"/>
  <c r="F47" i="60"/>
  <c r="D47" i="60"/>
  <c r="C47" i="60"/>
  <c r="AK46" i="60"/>
  <c r="AJ46" i="60"/>
  <c r="AH46" i="60"/>
  <c r="AG46" i="60"/>
  <c r="AE46" i="60"/>
  <c r="AD46" i="60"/>
  <c r="AB46" i="60"/>
  <c r="AA46" i="60"/>
  <c r="Y46" i="60"/>
  <c r="X46" i="60"/>
  <c r="V46" i="60"/>
  <c r="U46" i="60"/>
  <c r="S46" i="60"/>
  <c r="R46" i="60"/>
  <c r="P46" i="60"/>
  <c r="O46" i="60"/>
  <c r="M46" i="60"/>
  <c r="L46" i="60"/>
  <c r="J46" i="60"/>
  <c r="I46" i="60"/>
  <c r="G46" i="60"/>
  <c r="F46" i="60"/>
  <c r="D46" i="60"/>
  <c r="C46" i="60"/>
  <c r="AK45" i="60"/>
  <c r="AJ45" i="60"/>
  <c r="AH45" i="60"/>
  <c r="AG45" i="60"/>
  <c r="AK44" i="60"/>
  <c r="AJ44" i="60"/>
  <c r="AH44" i="60"/>
  <c r="AG44" i="60"/>
  <c r="AE44" i="60"/>
  <c r="AD44" i="60"/>
  <c r="AB44" i="60"/>
  <c r="AA44" i="60"/>
  <c r="Y44" i="60"/>
  <c r="X44" i="60"/>
  <c r="V44" i="60"/>
  <c r="U44" i="60"/>
  <c r="S44" i="60"/>
  <c r="R44" i="60"/>
  <c r="P44" i="60"/>
  <c r="O44" i="60"/>
  <c r="M44" i="60"/>
  <c r="L44" i="60"/>
  <c r="J44" i="60"/>
  <c r="I44" i="60"/>
  <c r="G44" i="60"/>
  <c r="F44" i="60"/>
  <c r="D44" i="60"/>
  <c r="C44" i="60"/>
  <c r="AK43" i="60"/>
  <c r="AJ43" i="60"/>
  <c r="AH43" i="60"/>
  <c r="AG43" i="60"/>
  <c r="AD43" i="60"/>
  <c r="AE43" i="60" s="1"/>
  <c r="AA43" i="60"/>
  <c r="AB43" i="60" s="1"/>
  <c r="X43" i="60"/>
  <c r="Y43" i="60" s="1"/>
  <c r="U43" i="60"/>
  <c r="V43" i="60" s="1"/>
  <c r="R43" i="60"/>
  <c r="S43" i="60" s="1"/>
  <c r="O43" i="60"/>
  <c r="P43" i="60" s="1"/>
  <c r="L43" i="60"/>
  <c r="M43" i="60" s="1"/>
  <c r="I43" i="60"/>
  <c r="J43" i="60" s="1"/>
  <c r="F43" i="60"/>
  <c r="G43" i="60" s="1"/>
  <c r="C43" i="60"/>
  <c r="D43" i="60" s="1"/>
  <c r="AK42" i="60"/>
  <c r="AJ42" i="60"/>
  <c r="AH42" i="60"/>
  <c r="AG42" i="60"/>
  <c r="AE42" i="60"/>
  <c r="AD42" i="60"/>
  <c r="AB42" i="60"/>
  <c r="AA42" i="60"/>
  <c r="Y42" i="60"/>
  <c r="X42" i="60"/>
  <c r="V42" i="60"/>
  <c r="U42" i="60"/>
  <c r="S42" i="60"/>
  <c r="R42" i="60"/>
  <c r="P42" i="60"/>
  <c r="O42" i="60"/>
  <c r="M42" i="60"/>
  <c r="L42" i="60"/>
  <c r="J42" i="60"/>
  <c r="I42" i="60"/>
  <c r="G42" i="60"/>
  <c r="F42" i="60"/>
  <c r="D42" i="60"/>
  <c r="C42" i="60"/>
  <c r="AK41" i="60"/>
  <c r="AJ41" i="60"/>
  <c r="AH41" i="60"/>
  <c r="AG41" i="60"/>
  <c r="AD41" i="60"/>
  <c r="AE41" i="60" s="1"/>
  <c r="AA41" i="60"/>
  <c r="AB41" i="60" s="1"/>
  <c r="X41" i="60"/>
  <c r="Y41" i="60" s="1"/>
  <c r="U41" i="60"/>
  <c r="V41" i="60" s="1"/>
  <c r="R41" i="60"/>
  <c r="S41" i="60" s="1"/>
  <c r="O41" i="60"/>
  <c r="P41" i="60" s="1"/>
  <c r="L41" i="60"/>
  <c r="M41" i="60" s="1"/>
  <c r="I41" i="60"/>
  <c r="J41" i="60" s="1"/>
  <c r="F41" i="60"/>
  <c r="G41" i="60" s="1"/>
  <c r="C41" i="60"/>
  <c r="D41" i="60" s="1"/>
  <c r="AK40" i="60"/>
  <c r="AJ40" i="60"/>
  <c r="AH40" i="60"/>
  <c r="AG40" i="60"/>
  <c r="AD40" i="60"/>
  <c r="AE40" i="60" s="1"/>
  <c r="AA40" i="60"/>
  <c r="AB40" i="60" s="1"/>
  <c r="X40" i="60"/>
  <c r="Y40" i="60" s="1"/>
  <c r="U40" i="60"/>
  <c r="V40" i="60" s="1"/>
  <c r="R40" i="60"/>
  <c r="S40" i="60" s="1"/>
  <c r="O40" i="60"/>
  <c r="P40" i="60" s="1"/>
  <c r="L40" i="60"/>
  <c r="M40" i="60" s="1"/>
  <c r="I40" i="60"/>
  <c r="J40" i="60" s="1"/>
  <c r="F40" i="60"/>
  <c r="G40" i="60" s="1"/>
  <c r="C40" i="60"/>
  <c r="D40" i="60" s="1"/>
  <c r="AK39" i="60"/>
  <c r="AJ39" i="60"/>
  <c r="AH39" i="60"/>
  <c r="AG39" i="60"/>
  <c r="M39" i="60"/>
  <c r="AK38" i="60"/>
  <c r="AJ38" i="60"/>
  <c r="AH38" i="60"/>
  <c r="AG38" i="60"/>
  <c r="AK37" i="60"/>
  <c r="AJ37" i="60"/>
  <c r="AH37" i="60"/>
  <c r="AG37" i="60"/>
  <c r="AE37" i="60"/>
  <c r="AD37" i="60"/>
  <c r="AB37" i="60"/>
  <c r="AA37" i="60"/>
  <c r="Y37" i="60"/>
  <c r="X37" i="60"/>
  <c r="V37" i="60"/>
  <c r="U37" i="60"/>
  <c r="S37" i="60"/>
  <c r="R37" i="60"/>
  <c r="P37" i="60"/>
  <c r="O37" i="60"/>
  <c r="J37" i="60"/>
  <c r="I37" i="60"/>
  <c r="G37" i="60"/>
  <c r="F37" i="60"/>
  <c r="D37" i="60"/>
  <c r="C37" i="60"/>
  <c r="AK36" i="60"/>
  <c r="AJ36" i="60"/>
  <c r="AH36" i="60"/>
  <c r="AG36" i="60"/>
  <c r="AE36" i="60"/>
  <c r="AD36" i="60"/>
  <c r="AB36" i="60"/>
  <c r="AA36" i="60"/>
  <c r="Y36" i="60"/>
  <c r="X36" i="60"/>
  <c r="V36" i="60"/>
  <c r="U36" i="60"/>
  <c r="S36" i="60"/>
  <c r="R36" i="60"/>
  <c r="P36" i="60"/>
  <c r="O36" i="60"/>
  <c r="M36" i="60"/>
  <c r="I36" i="60"/>
  <c r="J36" i="60" s="1"/>
  <c r="F36" i="60"/>
  <c r="G36" i="60" s="1"/>
  <c r="C36" i="60"/>
  <c r="D36" i="60" s="1"/>
  <c r="AK35" i="60"/>
  <c r="AJ35" i="60"/>
  <c r="AH35" i="60"/>
  <c r="AG35" i="60"/>
  <c r="AE35" i="60"/>
  <c r="AD35" i="60"/>
  <c r="AB35" i="60"/>
  <c r="AA35" i="60"/>
  <c r="Y35" i="60"/>
  <c r="X35" i="60"/>
  <c r="V35" i="60"/>
  <c r="U35" i="60"/>
  <c r="S35" i="60"/>
  <c r="R35" i="60"/>
  <c r="P35" i="60"/>
  <c r="O35" i="60"/>
  <c r="M35" i="60"/>
  <c r="L35" i="60"/>
  <c r="J35" i="60"/>
  <c r="I35" i="60"/>
  <c r="G35" i="60"/>
  <c r="F35" i="60"/>
  <c r="D35" i="60"/>
  <c r="C35" i="60"/>
  <c r="T28" i="60"/>
  <c r="AL27" i="60"/>
  <c r="AK27" i="60"/>
  <c r="AI27" i="60"/>
  <c r="AH27" i="60"/>
  <c r="AF27" i="60"/>
  <c r="AE27" i="60"/>
  <c r="AC27" i="60"/>
  <c r="AB27" i="60"/>
  <c r="Z27" i="60"/>
  <c r="Y27" i="60"/>
  <c r="W27" i="60"/>
  <c r="V27" i="60"/>
  <c r="T27" i="60"/>
  <c r="S27" i="60"/>
  <c r="Q27" i="60"/>
  <c r="P27" i="60"/>
  <c r="N27" i="60"/>
  <c r="M27" i="60"/>
  <c r="K27" i="60"/>
  <c r="J27" i="60"/>
  <c r="H27" i="60"/>
  <c r="G27" i="60"/>
  <c r="E27" i="60"/>
  <c r="D27" i="60"/>
  <c r="AL26" i="60"/>
  <c r="AK26" i="60"/>
  <c r="AI26" i="60"/>
  <c r="AH26" i="60"/>
  <c r="AF26" i="60"/>
  <c r="AE26" i="60"/>
  <c r="AC26" i="60"/>
  <c r="AB26" i="60"/>
  <c r="Z26" i="60"/>
  <c r="Y26" i="60"/>
  <c r="W26" i="60"/>
  <c r="V26" i="60"/>
  <c r="T26" i="60"/>
  <c r="S26" i="60"/>
  <c r="Q26" i="60"/>
  <c r="P26" i="60"/>
  <c r="N26" i="60"/>
  <c r="M26" i="60"/>
  <c r="K26" i="60"/>
  <c r="J26" i="60"/>
  <c r="H26" i="60"/>
  <c r="G26" i="60"/>
  <c r="E26" i="60"/>
  <c r="D26" i="60"/>
  <c r="AK25" i="60"/>
  <c r="AL25" i="60" s="1"/>
  <c r="AL28" i="60" s="1"/>
  <c r="AH25" i="60"/>
  <c r="AI25" i="60" s="1"/>
  <c r="AI28" i="60" s="1"/>
  <c r="AZ69" i="4" s="1"/>
  <c r="AE25" i="60"/>
  <c r="AF25" i="60" s="1"/>
  <c r="AF28" i="60" s="1"/>
  <c r="AB25" i="60"/>
  <c r="AC25" i="60" s="1"/>
  <c r="AC28" i="60" s="1"/>
  <c r="AZ39" i="4" s="1"/>
  <c r="Y25" i="60"/>
  <c r="Z25" i="60" s="1"/>
  <c r="Z28" i="60" s="1"/>
  <c r="AZ24" i="4" s="1"/>
  <c r="V25" i="60"/>
  <c r="W25" i="60" s="1"/>
  <c r="W28" i="60" s="1"/>
  <c r="AZ9" i="4" s="1"/>
  <c r="S25" i="60"/>
  <c r="T25" i="60" s="1"/>
  <c r="P25" i="60"/>
  <c r="Q25" i="60" s="1"/>
  <c r="Q28" i="60" s="1"/>
  <c r="M25" i="60"/>
  <c r="N25" i="60" s="1"/>
  <c r="N28" i="60" s="1"/>
  <c r="J25" i="60"/>
  <c r="G25" i="60"/>
  <c r="D25" i="60"/>
  <c r="E25" i="60" s="1"/>
  <c r="E28" i="60" s="1"/>
  <c r="O17" i="60"/>
  <c r="N17" i="60"/>
  <c r="M17" i="60"/>
  <c r="L17" i="60"/>
  <c r="K17" i="60"/>
  <c r="I17" i="60"/>
  <c r="H17" i="60"/>
  <c r="G17" i="60"/>
  <c r="F17" i="60"/>
  <c r="E17" i="60"/>
  <c r="D17" i="60"/>
  <c r="C17" i="60"/>
  <c r="O16" i="60"/>
  <c r="O15" i="60"/>
  <c r="O14" i="60"/>
  <c r="O13" i="60"/>
  <c r="O12" i="60"/>
  <c r="O11" i="60"/>
  <c r="O10" i="60"/>
  <c r="O9" i="60"/>
  <c r="O8" i="60"/>
  <c r="O7" i="60"/>
  <c r="O6" i="60"/>
  <c r="AK99" i="59"/>
  <c r="AH99" i="59"/>
  <c r="AE99" i="59"/>
  <c r="AB99" i="59"/>
  <c r="Y99" i="59"/>
  <c r="V99" i="59"/>
  <c r="S99" i="59"/>
  <c r="P99" i="59"/>
  <c r="M99" i="59"/>
  <c r="J99" i="59"/>
  <c r="G99" i="59"/>
  <c r="D99" i="59"/>
  <c r="AK98" i="59"/>
  <c r="AJ98" i="59"/>
  <c r="AH98" i="59"/>
  <c r="AG98" i="59"/>
  <c r="AE98" i="59"/>
  <c r="AD98" i="59"/>
  <c r="AB98" i="59"/>
  <c r="AA98" i="59"/>
  <c r="Y98" i="59"/>
  <c r="X98" i="59"/>
  <c r="V98" i="59"/>
  <c r="U98" i="59"/>
  <c r="S98" i="59"/>
  <c r="R98" i="59"/>
  <c r="P98" i="59"/>
  <c r="O98" i="59"/>
  <c r="M98" i="59"/>
  <c r="L98" i="59"/>
  <c r="J98" i="59"/>
  <c r="I98" i="59"/>
  <c r="G98" i="59"/>
  <c r="F98" i="59"/>
  <c r="D98" i="59"/>
  <c r="C98" i="59"/>
  <c r="AK97" i="59"/>
  <c r="AJ97" i="59"/>
  <c r="AH97" i="59"/>
  <c r="AG97" i="59"/>
  <c r="AE97" i="59"/>
  <c r="AD97" i="59"/>
  <c r="AB97" i="59"/>
  <c r="AA97" i="59"/>
  <c r="Y97" i="59"/>
  <c r="X97" i="59"/>
  <c r="V97" i="59"/>
  <c r="U97" i="59"/>
  <c r="S97" i="59"/>
  <c r="R97" i="59"/>
  <c r="P97" i="59"/>
  <c r="O97" i="59"/>
  <c r="M97" i="59"/>
  <c r="L97" i="59"/>
  <c r="J97" i="59"/>
  <c r="I97" i="59"/>
  <c r="G97" i="59"/>
  <c r="F97" i="59"/>
  <c r="D97" i="59"/>
  <c r="C97" i="59"/>
  <c r="AK96" i="59"/>
  <c r="AJ96" i="59"/>
  <c r="AH96" i="59"/>
  <c r="AG96" i="59"/>
  <c r="AE96" i="59"/>
  <c r="AD96" i="59"/>
  <c r="AB96" i="59"/>
  <c r="AA96" i="59"/>
  <c r="Y96" i="59"/>
  <c r="X96" i="59"/>
  <c r="V96" i="59"/>
  <c r="U96" i="59"/>
  <c r="S96" i="59"/>
  <c r="R96" i="59"/>
  <c r="P96" i="59"/>
  <c r="O96" i="59"/>
  <c r="M96" i="59"/>
  <c r="L96" i="59"/>
  <c r="J96" i="59"/>
  <c r="I96" i="59"/>
  <c r="G96" i="59"/>
  <c r="F96" i="59"/>
  <c r="D96" i="59"/>
  <c r="C96" i="59"/>
  <c r="AK95" i="59"/>
  <c r="AJ95" i="59"/>
  <c r="AH95" i="59"/>
  <c r="AG95" i="59"/>
  <c r="AE95" i="59"/>
  <c r="AD95" i="59"/>
  <c r="AB95" i="59"/>
  <c r="AA95" i="59"/>
  <c r="Y95" i="59"/>
  <c r="X95" i="59"/>
  <c r="V95" i="59"/>
  <c r="U95" i="59"/>
  <c r="S95" i="59"/>
  <c r="R95" i="59"/>
  <c r="P95" i="59"/>
  <c r="O95" i="59"/>
  <c r="M95" i="59"/>
  <c r="L95" i="59"/>
  <c r="J95" i="59"/>
  <c r="I95" i="59"/>
  <c r="G95" i="59"/>
  <c r="F95" i="59"/>
  <c r="D95" i="59"/>
  <c r="C95" i="59"/>
  <c r="AK94" i="59"/>
  <c r="AJ94" i="59"/>
  <c r="AH94" i="59"/>
  <c r="AG94" i="59"/>
  <c r="AE94" i="59"/>
  <c r="AD94" i="59"/>
  <c r="AB94" i="59"/>
  <c r="AA94" i="59"/>
  <c r="Y94" i="59"/>
  <c r="X94" i="59"/>
  <c r="V94" i="59"/>
  <c r="U94" i="59"/>
  <c r="S94" i="59"/>
  <c r="R94" i="59"/>
  <c r="P94" i="59"/>
  <c r="O94" i="59"/>
  <c r="M94" i="59"/>
  <c r="L94" i="59"/>
  <c r="J94" i="59"/>
  <c r="I94" i="59"/>
  <c r="G94" i="59"/>
  <c r="F94" i="59"/>
  <c r="D94" i="59"/>
  <c r="C94" i="59"/>
  <c r="AK93" i="59"/>
  <c r="AJ93" i="59"/>
  <c r="AH93" i="59"/>
  <c r="AG93" i="59"/>
  <c r="AE93" i="59"/>
  <c r="AD93" i="59"/>
  <c r="AB93" i="59"/>
  <c r="AA93" i="59"/>
  <c r="Y93" i="59"/>
  <c r="X93" i="59"/>
  <c r="V93" i="59"/>
  <c r="U93" i="59"/>
  <c r="S93" i="59"/>
  <c r="R93" i="59"/>
  <c r="P93" i="59"/>
  <c r="O93" i="59"/>
  <c r="M93" i="59"/>
  <c r="L93" i="59"/>
  <c r="J93" i="59"/>
  <c r="I93" i="59"/>
  <c r="G93" i="59"/>
  <c r="F93" i="59"/>
  <c r="D93" i="59"/>
  <c r="C93" i="59"/>
  <c r="AK92" i="59"/>
  <c r="AJ92" i="59"/>
  <c r="AH92" i="59"/>
  <c r="AG92" i="59"/>
  <c r="AE92" i="59"/>
  <c r="AD92" i="59"/>
  <c r="AB92" i="59"/>
  <c r="AA92" i="59"/>
  <c r="Y92" i="59"/>
  <c r="X92" i="59"/>
  <c r="V92" i="59"/>
  <c r="U92" i="59"/>
  <c r="S92" i="59"/>
  <c r="R92" i="59"/>
  <c r="P92" i="59"/>
  <c r="O92" i="59"/>
  <c r="M92" i="59"/>
  <c r="L92" i="59"/>
  <c r="J92" i="59"/>
  <c r="I92" i="59"/>
  <c r="G92" i="59"/>
  <c r="F92" i="59"/>
  <c r="D92" i="59"/>
  <c r="C92" i="59"/>
  <c r="AK91" i="59"/>
  <c r="AJ91" i="59"/>
  <c r="AH91" i="59"/>
  <c r="AG91" i="59"/>
  <c r="AE91" i="59"/>
  <c r="AD91" i="59"/>
  <c r="AB91" i="59"/>
  <c r="AA91" i="59"/>
  <c r="Y91" i="59"/>
  <c r="X91" i="59"/>
  <c r="V91" i="59"/>
  <c r="U91" i="59"/>
  <c r="S91" i="59"/>
  <c r="R91" i="59"/>
  <c r="P91" i="59"/>
  <c r="O91" i="59"/>
  <c r="M91" i="59"/>
  <c r="L91" i="59"/>
  <c r="J91" i="59"/>
  <c r="I91" i="59"/>
  <c r="G91" i="59"/>
  <c r="F91" i="59"/>
  <c r="D91" i="59"/>
  <c r="C91" i="59"/>
  <c r="AK90" i="59"/>
  <c r="AJ90" i="59"/>
  <c r="AH90" i="59"/>
  <c r="AG90" i="59"/>
  <c r="AE90" i="59"/>
  <c r="AD90" i="59"/>
  <c r="AB90" i="59"/>
  <c r="AA90" i="59"/>
  <c r="Y90" i="59"/>
  <c r="X90" i="59"/>
  <c r="V90" i="59"/>
  <c r="U90" i="59"/>
  <c r="S90" i="59"/>
  <c r="R90" i="59"/>
  <c r="P90" i="59"/>
  <c r="O90" i="59"/>
  <c r="M90" i="59"/>
  <c r="L90" i="59"/>
  <c r="J90" i="59"/>
  <c r="I90" i="59"/>
  <c r="G90" i="59"/>
  <c r="F90" i="59"/>
  <c r="D90" i="59"/>
  <c r="C90" i="59"/>
  <c r="AK89" i="59"/>
  <c r="AJ89" i="59"/>
  <c r="AH89" i="59"/>
  <c r="AG89" i="59"/>
  <c r="AE89" i="59"/>
  <c r="AD89" i="59"/>
  <c r="AB89" i="59"/>
  <c r="AA89" i="59"/>
  <c r="Y89" i="59"/>
  <c r="X89" i="59"/>
  <c r="V89" i="59"/>
  <c r="U89" i="59"/>
  <c r="S89" i="59"/>
  <c r="R89" i="59"/>
  <c r="P89" i="59"/>
  <c r="O89" i="59"/>
  <c r="M89" i="59"/>
  <c r="L89" i="59"/>
  <c r="J89" i="59"/>
  <c r="I89" i="59"/>
  <c r="G89" i="59"/>
  <c r="F89" i="59"/>
  <c r="D89" i="59"/>
  <c r="C89" i="59"/>
  <c r="AK80" i="59"/>
  <c r="AJ80" i="59"/>
  <c r="AH80" i="59"/>
  <c r="AG80" i="59"/>
  <c r="AE80" i="59"/>
  <c r="AD80" i="59"/>
  <c r="AB80" i="59"/>
  <c r="AA80" i="59"/>
  <c r="Y80" i="59"/>
  <c r="X80" i="59"/>
  <c r="V80" i="59"/>
  <c r="U80" i="59"/>
  <c r="S80" i="59"/>
  <c r="R80" i="59"/>
  <c r="P80" i="59"/>
  <c r="O80" i="59"/>
  <c r="M80" i="59"/>
  <c r="L80" i="59"/>
  <c r="J80" i="59"/>
  <c r="I80" i="59"/>
  <c r="G80" i="59"/>
  <c r="F80" i="59"/>
  <c r="D80" i="59"/>
  <c r="C80" i="59"/>
  <c r="AJ79" i="59"/>
  <c r="AG79" i="59"/>
  <c r="AD79" i="59"/>
  <c r="AE79" i="59" s="1"/>
  <c r="AE81" i="59" s="1"/>
  <c r="AA79" i="59"/>
  <c r="AB79" i="59" s="1"/>
  <c r="AB81" i="59" s="1"/>
  <c r="AV41" i="4" s="1"/>
  <c r="X79" i="59"/>
  <c r="Y79" i="59" s="1"/>
  <c r="Y81" i="59" s="1"/>
  <c r="U79" i="59"/>
  <c r="V79" i="59" s="1"/>
  <c r="V81" i="59" s="1"/>
  <c r="R79" i="59"/>
  <c r="S79" i="59" s="1"/>
  <c r="S81" i="59" s="1"/>
  <c r="O79" i="59"/>
  <c r="P79" i="59" s="1"/>
  <c r="P81" i="59" s="1"/>
  <c r="L79" i="59"/>
  <c r="M79" i="59" s="1"/>
  <c r="M81" i="59" s="1"/>
  <c r="I79" i="59"/>
  <c r="J79" i="59" s="1"/>
  <c r="F79" i="59"/>
  <c r="G79" i="59" s="1"/>
  <c r="G81" i="59" s="1"/>
  <c r="C79" i="59"/>
  <c r="D79" i="59" s="1"/>
  <c r="D81" i="59" s="1"/>
  <c r="AK78" i="59"/>
  <c r="AJ78" i="59"/>
  <c r="AH78" i="59"/>
  <c r="AG78" i="59"/>
  <c r="AE78" i="59"/>
  <c r="AD78" i="59"/>
  <c r="AB78" i="59"/>
  <c r="AA78" i="59"/>
  <c r="Y78" i="59"/>
  <c r="X78" i="59"/>
  <c r="V78" i="59"/>
  <c r="U78" i="59"/>
  <c r="S78" i="59"/>
  <c r="R78" i="59"/>
  <c r="P78" i="59"/>
  <c r="O78" i="59"/>
  <c r="M78" i="59"/>
  <c r="L78" i="59"/>
  <c r="J78" i="59"/>
  <c r="I78" i="59"/>
  <c r="G78" i="59"/>
  <c r="F78" i="59"/>
  <c r="D78" i="59"/>
  <c r="C78" i="59"/>
  <c r="AK73" i="59"/>
  <c r="AH73" i="59"/>
  <c r="AK72" i="59"/>
  <c r="AJ72" i="59"/>
  <c r="AH72" i="59"/>
  <c r="AG72" i="59"/>
  <c r="AK71" i="59"/>
  <c r="AJ71" i="59"/>
  <c r="AH71" i="59"/>
  <c r="AG71" i="59"/>
  <c r="AK70" i="59"/>
  <c r="AJ70" i="59"/>
  <c r="AH70" i="59"/>
  <c r="AG70" i="59"/>
  <c r="AK69" i="59"/>
  <c r="AJ69" i="59"/>
  <c r="AH69" i="59"/>
  <c r="AG69" i="59"/>
  <c r="AK68" i="59"/>
  <c r="AJ68" i="59"/>
  <c r="AH68" i="59"/>
  <c r="AG68" i="59"/>
  <c r="AD68" i="59"/>
  <c r="AE68" i="59" s="1"/>
  <c r="AA68" i="59"/>
  <c r="AB68" i="59" s="1"/>
  <c r="X68" i="59"/>
  <c r="Y68" i="59" s="1"/>
  <c r="U68" i="59"/>
  <c r="V68" i="59" s="1"/>
  <c r="R68" i="59"/>
  <c r="S68" i="59" s="1"/>
  <c r="O68" i="59"/>
  <c r="P68" i="59" s="1"/>
  <c r="L68" i="59"/>
  <c r="M68" i="59" s="1"/>
  <c r="I68" i="59"/>
  <c r="J68" i="59" s="1"/>
  <c r="F68" i="59"/>
  <c r="G68" i="59" s="1"/>
  <c r="C68" i="59"/>
  <c r="D68" i="59" s="1"/>
  <c r="AK67" i="59"/>
  <c r="AJ67" i="59"/>
  <c r="AH67" i="59"/>
  <c r="AG67" i="59"/>
  <c r="AD67" i="59"/>
  <c r="AE67" i="59" s="1"/>
  <c r="AA67" i="59"/>
  <c r="AB67" i="59" s="1"/>
  <c r="X67" i="59"/>
  <c r="Y67" i="59" s="1"/>
  <c r="U67" i="59"/>
  <c r="V67" i="59" s="1"/>
  <c r="R67" i="59"/>
  <c r="S67" i="59" s="1"/>
  <c r="O67" i="59"/>
  <c r="P67" i="59" s="1"/>
  <c r="L67" i="59"/>
  <c r="M67" i="59" s="1"/>
  <c r="I67" i="59"/>
  <c r="J67" i="59" s="1"/>
  <c r="F67" i="59"/>
  <c r="G67" i="59" s="1"/>
  <c r="C67" i="59"/>
  <c r="D67" i="59" s="1"/>
  <c r="AK66" i="59"/>
  <c r="AJ66" i="59"/>
  <c r="AH66" i="59"/>
  <c r="AG66" i="59"/>
  <c r="AD66" i="59"/>
  <c r="AE66" i="59" s="1"/>
  <c r="AA66" i="59"/>
  <c r="AB66" i="59" s="1"/>
  <c r="X66" i="59"/>
  <c r="Y66" i="59" s="1"/>
  <c r="U66" i="59"/>
  <c r="V66" i="59" s="1"/>
  <c r="R66" i="59"/>
  <c r="S66" i="59" s="1"/>
  <c r="O66" i="59"/>
  <c r="P66" i="59" s="1"/>
  <c r="L66" i="59"/>
  <c r="M66" i="59" s="1"/>
  <c r="I66" i="59"/>
  <c r="J66" i="59" s="1"/>
  <c r="F66" i="59"/>
  <c r="G66" i="59" s="1"/>
  <c r="C66" i="59"/>
  <c r="D66" i="59" s="1"/>
  <c r="AK65" i="59"/>
  <c r="AJ65" i="59"/>
  <c r="AH65" i="59"/>
  <c r="AG65" i="59"/>
  <c r="AD65" i="59"/>
  <c r="AE65" i="59" s="1"/>
  <c r="AA65" i="59"/>
  <c r="AB65" i="59" s="1"/>
  <c r="X65" i="59"/>
  <c r="Y65" i="59" s="1"/>
  <c r="U65" i="59"/>
  <c r="V65" i="59" s="1"/>
  <c r="R65" i="59"/>
  <c r="S65" i="59" s="1"/>
  <c r="O65" i="59"/>
  <c r="P65" i="59" s="1"/>
  <c r="L65" i="59"/>
  <c r="M65" i="59" s="1"/>
  <c r="I65" i="59"/>
  <c r="J65" i="59" s="1"/>
  <c r="F65" i="59"/>
  <c r="C65" i="59"/>
  <c r="AK64" i="59"/>
  <c r="AJ64" i="59"/>
  <c r="AH64" i="59"/>
  <c r="AG64" i="59"/>
  <c r="AK63" i="59"/>
  <c r="AJ63" i="59"/>
  <c r="AH63" i="59"/>
  <c r="AG63" i="59"/>
  <c r="AK62" i="59"/>
  <c r="AJ62" i="59"/>
  <c r="AH62" i="59"/>
  <c r="AG62" i="59"/>
  <c r="AE62" i="59"/>
  <c r="AD62" i="59"/>
  <c r="AB62" i="59"/>
  <c r="AA62" i="59"/>
  <c r="Y62" i="59"/>
  <c r="X62" i="59"/>
  <c r="V62" i="59"/>
  <c r="U62" i="59"/>
  <c r="S62" i="59"/>
  <c r="R62" i="59"/>
  <c r="P62" i="59"/>
  <c r="O62" i="59"/>
  <c r="M62" i="59"/>
  <c r="L62" i="59"/>
  <c r="J62" i="59"/>
  <c r="I62" i="59"/>
  <c r="G62" i="59"/>
  <c r="F62" i="59"/>
  <c r="D62" i="59"/>
  <c r="C62" i="59"/>
  <c r="AK61" i="59"/>
  <c r="AJ61" i="59"/>
  <c r="AH61" i="59"/>
  <c r="AG61" i="59"/>
  <c r="AD61" i="59"/>
  <c r="AE61" i="59" s="1"/>
  <c r="AA61" i="59"/>
  <c r="AB61" i="59" s="1"/>
  <c r="X61" i="59"/>
  <c r="Y61" i="59" s="1"/>
  <c r="U61" i="59"/>
  <c r="V61" i="59" s="1"/>
  <c r="R61" i="59"/>
  <c r="S61" i="59" s="1"/>
  <c r="O61" i="59"/>
  <c r="P61" i="59" s="1"/>
  <c r="L61" i="59"/>
  <c r="M61" i="59" s="1"/>
  <c r="I61" i="59"/>
  <c r="J61" i="59" s="1"/>
  <c r="F61" i="59"/>
  <c r="G61" i="59" s="1"/>
  <c r="C61" i="59"/>
  <c r="D61" i="59" s="1"/>
  <c r="AK60" i="59"/>
  <c r="AJ60" i="59"/>
  <c r="AH60" i="59"/>
  <c r="AG60" i="59"/>
  <c r="AE60" i="59"/>
  <c r="AD60" i="59"/>
  <c r="AB60" i="59"/>
  <c r="AA60" i="59"/>
  <c r="Y60" i="59"/>
  <c r="X60" i="59"/>
  <c r="V60" i="59"/>
  <c r="U60" i="59"/>
  <c r="S60" i="59"/>
  <c r="R60" i="59"/>
  <c r="P60" i="59"/>
  <c r="O60" i="59"/>
  <c r="M60" i="59"/>
  <c r="L60" i="59"/>
  <c r="J60" i="59"/>
  <c r="I60" i="59"/>
  <c r="G60" i="59"/>
  <c r="F60" i="59"/>
  <c r="D60" i="59"/>
  <c r="C60" i="59"/>
  <c r="AK59" i="59"/>
  <c r="AJ59" i="59"/>
  <c r="AH59" i="59"/>
  <c r="AG59" i="59"/>
  <c r="AE59" i="59"/>
  <c r="AD59" i="59"/>
  <c r="AB59" i="59"/>
  <c r="AA59" i="59"/>
  <c r="Y59" i="59"/>
  <c r="X59" i="59"/>
  <c r="V59" i="59"/>
  <c r="U59" i="59"/>
  <c r="S59" i="59"/>
  <c r="R59" i="59"/>
  <c r="P59" i="59"/>
  <c r="O59" i="59"/>
  <c r="M59" i="59"/>
  <c r="L59" i="59"/>
  <c r="J59" i="59"/>
  <c r="I59" i="59"/>
  <c r="G59" i="59"/>
  <c r="F59" i="59"/>
  <c r="D59" i="59"/>
  <c r="C59" i="59"/>
  <c r="AK58" i="59"/>
  <c r="AJ58" i="59"/>
  <c r="AH58" i="59"/>
  <c r="AG58" i="59"/>
  <c r="AE58" i="59"/>
  <c r="AD58" i="59"/>
  <c r="AB58" i="59"/>
  <c r="AA58" i="59"/>
  <c r="Y58" i="59"/>
  <c r="X58" i="59"/>
  <c r="V58" i="59"/>
  <c r="U58" i="59"/>
  <c r="S58" i="59"/>
  <c r="R58" i="59"/>
  <c r="P58" i="59"/>
  <c r="O58" i="59"/>
  <c r="M58" i="59"/>
  <c r="L58" i="59"/>
  <c r="J58" i="59"/>
  <c r="I58" i="59"/>
  <c r="G58" i="59"/>
  <c r="F58" i="59"/>
  <c r="D58" i="59"/>
  <c r="C58" i="59"/>
  <c r="AK57" i="59"/>
  <c r="AJ57" i="59"/>
  <c r="AH57" i="59"/>
  <c r="AG57" i="59"/>
  <c r="AD57" i="59"/>
  <c r="AE57" i="59" s="1"/>
  <c r="AA57" i="59"/>
  <c r="AB57" i="59" s="1"/>
  <c r="X57" i="59"/>
  <c r="Y57" i="59" s="1"/>
  <c r="U57" i="59"/>
  <c r="V57" i="59" s="1"/>
  <c r="R57" i="59"/>
  <c r="S57" i="59" s="1"/>
  <c r="O57" i="59"/>
  <c r="P57" i="59" s="1"/>
  <c r="L57" i="59"/>
  <c r="M57" i="59" s="1"/>
  <c r="I57" i="59"/>
  <c r="J57" i="59" s="1"/>
  <c r="F57" i="59"/>
  <c r="G57" i="59" s="1"/>
  <c r="C57" i="59"/>
  <c r="D57" i="59" s="1"/>
  <c r="AK56" i="59"/>
  <c r="AJ56" i="59"/>
  <c r="AH56" i="59"/>
  <c r="AG56" i="59"/>
  <c r="AK55" i="59"/>
  <c r="AJ55" i="59"/>
  <c r="AH55" i="59"/>
  <c r="AG55" i="59"/>
  <c r="AK54" i="59"/>
  <c r="AJ54" i="59"/>
  <c r="AH54" i="59"/>
  <c r="AG54" i="59"/>
  <c r="AK53" i="59"/>
  <c r="AJ53" i="59"/>
  <c r="AH53" i="59"/>
  <c r="AG53" i="59"/>
  <c r="AK52" i="59"/>
  <c r="AJ52" i="59"/>
  <c r="AH52" i="59"/>
  <c r="AG52" i="59"/>
  <c r="AK51" i="59"/>
  <c r="AJ51" i="59"/>
  <c r="AH51" i="59"/>
  <c r="AG51" i="59"/>
  <c r="AK50" i="59"/>
  <c r="AJ50" i="59"/>
  <c r="AH50" i="59"/>
  <c r="AG50" i="59"/>
  <c r="AK49" i="59"/>
  <c r="AJ49" i="59"/>
  <c r="AH49" i="59"/>
  <c r="AG49" i="59"/>
  <c r="AK48" i="59"/>
  <c r="AJ48" i="59"/>
  <c r="AH48" i="59"/>
  <c r="AG48" i="59"/>
  <c r="AK47" i="59"/>
  <c r="AJ47" i="59"/>
  <c r="AH47" i="59"/>
  <c r="AG47" i="59"/>
  <c r="AE47" i="59"/>
  <c r="AD47" i="59"/>
  <c r="AB47" i="59"/>
  <c r="AA47" i="59"/>
  <c r="Y47" i="59"/>
  <c r="X47" i="59"/>
  <c r="V47" i="59"/>
  <c r="U47" i="59"/>
  <c r="S47" i="59"/>
  <c r="R47" i="59"/>
  <c r="P47" i="59"/>
  <c r="O47" i="59"/>
  <c r="M47" i="59"/>
  <c r="L47" i="59"/>
  <c r="J47" i="59"/>
  <c r="I47" i="59"/>
  <c r="G47" i="59"/>
  <c r="F47" i="59"/>
  <c r="D47" i="59"/>
  <c r="C47" i="59"/>
  <c r="AK46" i="59"/>
  <c r="AJ46" i="59"/>
  <c r="AH46" i="59"/>
  <c r="AG46" i="59"/>
  <c r="AE46" i="59"/>
  <c r="AD46" i="59"/>
  <c r="AB46" i="59"/>
  <c r="AA46" i="59"/>
  <c r="Y46" i="59"/>
  <c r="X46" i="59"/>
  <c r="V46" i="59"/>
  <c r="U46" i="59"/>
  <c r="S46" i="59"/>
  <c r="R46" i="59"/>
  <c r="P46" i="59"/>
  <c r="O46" i="59"/>
  <c r="M46" i="59"/>
  <c r="L46" i="59"/>
  <c r="J46" i="59"/>
  <c r="I46" i="59"/>
  <c r="G46" i="59"/>
  <c r="F46" i="59"/>
  <c r="D46" i="59"/>
  <c r="C46" i="59"/>
  <c r="AK45" i="59"/>
  <c r="AJ45" i="59"/>
  <c r="AH45" i="59"/>
  <c r="AG45" i="59"/>
  <c r="AK44" i="59"/>
  <c r="AJ44" i="59"/>
  <c r="AH44" i="59"/>
  <c r="AG44" i="59"/>
  <c r="AE44" i="59"/>
  <c r="AD44" i="59"/>
  <c r="AB44" i="59"/>
  <c r="AA44" i="59"/>
  <c r="Y44" i="59"/>
  <c r="X44" i="59"/>
  <c r="V44" i="59"/>
  <c r="U44" i="59"/>
  <c r="S44" i="59"/>
  <c r="R44" i="59"/>
  <c r="P44" i="59"/>
  <c r="O44" i="59"/>
  <c r="M44" i="59"/>
  <c r="L44" i="59"/>
  <c r="J44" i="59"/>
  <c r="I44" i="59"/>
  <c r="G44" i="59"/>
  <c r="F44" i="59"/>
  <c r="D44" i="59"/>
  <c r="C44" i="59"/>
  <c r="AK43" i="59"/>
  <c r="AJ43" i="59"/>
  <c r="AH43" i="59"/>
  <c r="AG43" i="59"/>
  <c r="AD43" i="59"/>
  <c r="AE43" i="59" s="1"/>
  <c r="AA43" i="59"/>
  <c r="AB43" i="59" s="1"/>
  <c r="X43" i="59"/>
  <c r="Y43" i="59" s="1"/>
  <c r="U43" i="59"/>
  <c r="V43" i="59" s="1"/>
  <c r="R43" i="59"/>
  <c r="S43" i="59" s="1"/>
  <c r="O43" i="59"/>
  <c r="P43" i="59" s="1"/>
  <c r="L43" i="59"/>
  <c r="M43" i="59" s="1"/>
  <c r="I43" i="59"/>
  <c r="J43" i="59" s="1"/>
  <c r="F43" i="59"/>
  <c r="G43" i="59" s="1"/>
  <c r="C43" i="59"/>
  <c r="D43" i="59" s="1"/>
  <c r="AK42" i="59"/>
  <c r="AJ42" i="59"/>
  <c r="AH42" i="59"/>
  <c r="AG42" i="59"/>
  <c r="AE42" i="59"/>
  <c r="AD42" i="59"/>
  <c r="AB42" i="59"/>
  <c r="AA42" i="59"/>
  <c r="Y42" i="59"/>
  <c r="X42" i="59"/>
  <c r="V42" i="59"/>
  <c r="U42" i="59"/>
  <c r="S42" i="59"/>
  <c r="R42" i="59"/>
  <c r="P42" i="59"/>
  <c r="O42" i="59"/>
  <c r="M42" i="59"/>
  <c r="L42" i="59"/>
  <c r="J42" i="59"/>
  <c r="I42" i="59"/>
  <c r="G42" i="59"/>
  <c r="F42" i="59"/>
  <c r="D42" i="59"/>
  <c r="C42" i="59"/>
  <c r="AK41" i="59"/>
  <c r="AJ41" i="59"/>
  <c r="AH41" i="59"/>
  <c r="AG41" i="59"/>
  <c r="AD41" i="59"/>
  <c r="AE41" i="59" s="1"/>
  <c r="AA41" i="59"/>
  <c r="AB41" i="59" s="1"/>
  <c r="X41" i="59"/>
  <c r="Y41" i="59" s="1"/>
  <c r="U41" i="59"/>
  <c r="V41" i="59" s="1"/>
  <c r="R41" i="59"/>
  <c r="S41" i="59" s="1"/>
  <c r="O41" i="59"/>
  <c r="P41" i="59" s="1"/>
  <c r="L41" i="59"/>
  <c r="M41" i="59" s="1"/>
  <c r="I41" i="59"/>
  <c r="J41" i="59" s="1"/>
  <c r="F41" i="59"/>
  <c r="G41" i="59" s="1"/>
  <c r="C41" i="59"/>
  <c r="D41" i="59" s="1"/>
  <c r="AK40" i="59"/>
  <c r="AJ40" i="59"/>
  <c r="AH40" i="59"/>
  <c r="AG40" i="59"/>
  <c r="AD40" i="59"/>
  <c r="AE40" i="59" s="1"/>
  <c r="AA40" i="59"/>
  <c r="AB40" i="59" s="1"/>
  <c r="X40" i="59"/>
  <c r="Y40" i="59" s="1"/>
  <c r="U40" i="59"/>
  <c r="V40" i="59" s="1"/>
  <c r="R40" i="59"/>
  <c r="S40" i="59" s="1"/>
  <c r="O40" i="59"/>
  <c r="P40" i="59" s="1"/>
  <c r="L40" i="59"/>
  <c r="M40" i="59" s="1"/>
  <c r="I40" i="59"/>
  <c r="J40" i="59" s="1"/>
  <c r="F40" i="59"/>
  <c r="G40" i="59" s="1"/>
  <c r="C40" i="59"/>
  <c r="D40" i="59" s="1"/>
  <c r="AK39" i="59"/>
  <c r="AJ39" i="59"/>
  <c r="AH39" i="59"/>
  <c r="AG39" i="59"/>
  <c r="M39" i="59"/>
  <c r="AK38" i="59"/>
  <c r="AJ38" i="59"/>
  <c r="AH38" i="59"/>
  <c r="AG38" i="59"/>
  <c r="M38" i="59"/>
  <c r="AK37" i="59"/>
  <c r="AJ37" i="59"/>
  <c r="AH37" i="59"/>
  <c r="AG37" i="59"/>
  <c r="AE37" i="59"/>
  <c r="AD37" i="59"/>
  <c r="AB37" i="59"/>
  <c r="AA37" i="59"/>
  <c r="Y37" i="59"/>
  <c r="X37" i="59"/>
  <c r="V37" i="59"/>
  <c r="U37" i="59"/>
  <c r="S37" i="59"/>
  <c r="R37" i="59"/>
  <c r="P37" i="59"/>
  <c r="O37" i="59"/>
  <c r="L37" i="59"/>
  <c r="M37" i="59" s="1"/>
  <c r="I37" i="59"/>
  <c r="J37" i="59" s="1"/>
  <c r="F37" i="59"/>
  <c r="G37" i="59" s="1"/>
  <c r="C37" i="59"/>
  <c r="D37" i="59" s="1"/>
  <c r="AK36" i="59"/>
  <c r="AJ36" i="59"/>
  <c r="AH36" i="59"/>
  <c r="AG36" i="59"/>
  <c r="AD36" i="59"/>
  <c r="AE36" i="59" s="1"/>
  <c r="AA36" i="59"/>
  <c r="AB36" i="59" s="1"/>
  <c r="X36" i="59"/>
  <c r="Y36" i="59" s="1"/>
  <c r="U36" i="59"/>
  <c r="V36" i="59" s="1"/>
  <c r="R36" i="59"/>
  <c r="S36" i="59" s="1"/>
  <c r="O36" i="59"/>
  <c r="P36" i="59" s="1"/>
  <c r="M36" i="59"/>
  <c r="L36" i="59"/>
  <c r="I36" i="59"/>
  <c r="J36" i="59" s="1"/>
  <c r="F36" i="59"/>
  <c r="G36" i="59" s="1"/>
  <c r="C36" i="59"/>
  <c r="D36" i="59" s="1"/>
  <c r="AK35" i="59"/>
  <c r="AJ35" i="59"/>
  <c r="AH35" i="59"/>
  <c r="AG35" i="59"/>
  <c r="AE35" i="59"/>
  <c r="AD35" i="59"/>
  <c r="AB35" i="59"/>
  <c r="AA35" i="59"/>
  <c r="Y35" i="59"/>
  <c r="X35" i="59"/>
  <c r="V35" i="59"/>
  <c r="U35" i="59"/>
  <c r="S35" i="59"/>
  <c r="R35" i="59"/>
  <c r="P35" i="59"/>
  <c r="O35" i="59"/>
  <c r="M35" i="59"/>
  <c r="L35" i="59"/>
  <c r="J35" i="59"/>
  <c r="I35" i="59"/>
  <c r="G35" i="59"/>
  <c r="F35" i="59"/>
  <c r="D35" i="59"/>
  <c r="C35" i="59"/>
  <c r="AL27" i="59"/>
  <c r="AK27" i="59"/>
  <c r="AI27" i="59"/>
  <c r="AH27" i="59"/>
  <c r="AF27" i="59"/>
  <c r="AE27" i="59"/>
  <c r="AC27" i="59"/>
  <c r="AB27" i="59"/>
  <c r="Z27" i="59"/>
  <c r="Y27" i="59"/>
  <c r="W27" i="59"/>
  <c r="V27" i="59"/>
  <c r="T27" i="59"/>
  <c r="S27" i="59"/>
  <c r="Q27" i="59"/>
  <c r="P27" i="59"/>
  <c r="N27" i="59"/>
  <c r="M27" i="59"/>
  <c r="K27" i="59"/>
  <c r="J27" i="59"/>
  <c r="H27" i="59"/>
  <c r="G27" i="59"/>
  <c r="E27" i="59"/>
  <c r="D27" i="59"/>
  <c r="AL26" i="59"/>
  <c r="AK26" i="59"/>
  <c r="AI26" i="59"/>
  <c r="AH26" i="59"/>
  <c r="AF26" i="59"/>
  <c r="AE26" i="59"/>
  <c r="AC26" i="59"/>
  <c r="AB26" i="59"/>
  <c r="Z26" i="59"/>
  <c r="Y26" i="59"/>
  <c r="W26" i="59"/>
  <c r="V26" i="59"/>
  <c r="T26" i="59"/>
  <c r="S26" i="59"/>
  <c r="Q26" i="59"/>
  <c r="P26" i="59"/>
  <c r="N26" i="59"/>
  <c r="M26" i="59"/>
  <c r="K26" i="59"/>
  <c r="J26" i="59"/>
  <c r="H26" i="59"/>
  <c r="G26" i="59"/>
  <c r="E26" i="59"/>
  <c r="D26" i="59"/>
  <c r="AK25" i="59"/>
  <c r="AL25" i="59" s="1"/>
  <c r="AL28" i="59" s="1"/>
  <c r="AV84" i="4" s="1"/>
  <c r="AH25" i="59"/>
  <c r="AI25" i="59" s="1"/>
  <c r="AI28" i="59" s="1"/>
  <c r="AE25" i="59"/>
  <c r="AF25" i="59" s="1"/>
  <c r="AF28" i="59" s="1"/>
  <c r="AV54" i="4" s="1"/>
  <c r="AB25" i="59"/>
  <c r="AC25" i="59" s="1"/>
  <c r="AC28" i="59" s="1"/>
  <c r="Y25" i="59"/>
  <c r="Z25" i="59" s="1"/>
  <c r="Z28" i="59" s="1"/>
  <c r="AV24" i="4" s="1"/>
  <c r="V25" i="59"/>
  <c r="W25" i="59" s="1"/>
  <c r="W28" i="59" s="1"/>
  <c r="S25" i="59"/>
  <c r="T25" i="59" s="1"/>
  <c r="T28" i="59" s="1"/>
  <c r="P25" i="59"/>
  <c r="Q25" i="59" s="1"/>
  <c r="Q28" i="59" s="1"/>
  <c r="M25" i="59"/>
  <c r="N25" i="59" s="1"/>
  <c r="N28" i="59" s="1"/>
  <c r="J25" i="59"/>
  <c r="G25" i="59"/>
  <c r="D25" i="59"/>
  <c r="E25" i="59" s="1"/>
  <c r="E28" i="59" s="1"/>
  <c r="O17" i="59"/>
  <c r="N17" i="59"/>
  <c r="M17" i="59"/>
  <c r="L17" i="59"/>
  <c r="K17" i="59"/>
  <c r="I17" i="59"/>
  <c r="H17" i="59"/>
  <c r="G17" i="59"/>
  <c r="F17" i="59"/>
  <c r="E17" i="59"/>
  <c r="D17" i="59"/>
  <c r="C17" i="59"/>
  <c r="O16" i="59"/>
  <c r="O15" i="59"/>
  <c r="O14" i="59"/>
  <c r="O13" i="59"/>
  <c r="O12" i="59"/>
  <c r="O11" i="59"/>
  <c r="O10" i="59"/>
  <c r="O9" i="59"/>
  <c r="O8" i="59"/>
  <c r="O7" i="59"/>
  <c r="O6" i="59"/>
  <c r="AK99" i="58"/>
  <c r="AH99" i="58"/>
  <c r="AE99" i="58"/>
  <c r="AB99" i="58"/>
  <c r="Y99" i="58"/>
  <c r="V99" i="58"/>
  <c r="S99" i="58"/>
  <c r="P99" i="58"/>
  <c r="M99" i="58"/>
  <c r="J99" i="58"/>
  <c r="G99" i="58"/>
  <c r="D99" i="58"/>
  <c r="AK98" i="58"/>
  <c r="AJ98" i="58"/>
  <c r="AH98" i="58"/>
  <c r="AG98" i="58"/>
  <c r="AE98" i="58"/>
  <c r="AD98" i="58"/>
  <c r="AB98" i="58"/>
  <c r="AA98" i="58"/>
  <c r="Y98" i="58"/>
  <c r="X98" i="58"/>
  <c r="V98" i="58"/>
  <c r="U98" i="58"/>
  <c r="S98" i="58"/>
  <c r="R98" i="58"/>
  <c r="P98" i="58"/>
  <c r="O98" i="58"/>
  <c r="M98" i="58"/>
  <c r="L98" i="58"/>
  <c r="J98" i="58"/>
  <c r="I98" i="58"/>
  <c r="G98" i="58"/>
  <c r="F98" i="58"/>
  <c r="D98" i="58"/>
  <c r="C98" i="58"/>
  <c r="AK97" i="58"/>
  <c r="AJ97" i="58"/>
  <c r="AH97" i="58"/>
  <c r="AG97" i="58"/>
  <c r="AE97" i="58"/>
  <c r="AD97" i="58"/>
  <c r="AB97" i="58"/>
  <c r="AA97" i="58"/>
  <c r="Y97" i="58"/>
  <c r="X97" i="58"/>
  <c r="V97" i="58"/>
  <c r="U97" i="58"/>
  <c r="S97" i="58"/>
  <c r="R97" i="58"/>
  <c r="P97" i="58"/>
  <c r="O97" i="58"/>
  <c r="M97" i="58"/>
  <c r="L97" i="58"/>
  <c r="J97" i="58"/>
  <c r="I97" i="58"/>
  <c r="G97" i="58"/>
  <c r="F97" i="58"/>
  <c r="D97" i="58"/>
  <c r="C97" i="58"/>
  <c r="AK96" i="58"/>
  <c r="AJ96" i="58"/>
  <c r="AH96" i="58"/>
  <c r="AG96" i="58"/>
  <c r="AE96" i="58"/>
  <c r="AD96" i="58"/>
  <c r="AB96" i="58"/>
  <c r="AA96" i="58"/>
  <c r="Y96" i="58"/>
  <c r="X96" i="58"/>
  <c r="V96" i="58"/>
  <c r="U96" i="58"/>
  <c r="S96" i="58"/>
  <c r="R96" i="58"/>
  <c r="P96" i="58"/>
  <c r="O96" i="58"/>
  <c r="M96" i="58"/>
  <c r="L96" i="58"/>
  <c r="J96" i="58"/>
  <c r="I96" i="58"/>
  <c r="G96" i="58"/>
  <c r="F96" i="58"/>
  <c r="D96" i="58"/>
  <c r="C96" i="58"/>
  <c r="AK95" i="58"/>
  <c r="AJ95" i="58"/>
  <c r="AH95" i="58"/>
  <c r="AG95" i="58"/>
  <c r="AE95" i="58"/>
  <c r="AD95" i="58"/>
  <c r="AB95" i="58"/>
  <c r="AA95" i="58"/>
  <c r="Y95" i="58"/>
  <c r="X95" i="58"/>
  <c r="V95" i="58"/>
  <c r="U95" i="58"/>
  <c r="S95" i="58"/>
  <c r="R95" i="58"/>
  <c r="P95" i="58"/>
  <c r="O95" i="58"/>
  <c r="M95" i="58"/>
  <c r="L95" i="58"/>
  <c r="J95" i="58"/>
  <c r="I95" i="58"/>
  <c r="G95" i="58"/>
  <c r="F95" i="58"/>
  <c r="D95" i="58"/>
  <c r="C95" i="58"/>
  <c r="AK94" i="58"/>
  <c r="AJ94" i="58"/>
  <c r="AH94" i="58"/>
  <c r="AG94" i="58"/>
  <c r="AE94" i="58"/>
  <c r="AD94" i="58"/>
  <c r="AB94" i="58"/>
  <c r="AA94" i="58"/>
  <c r="Y94" i="58"/>
  <c r="X94" i="58"/>
  <c r="V94" i="58"/>
  <c r="U94" i="58"/>
  <c r="S94" i="58"/>
  <c r="R94" i="58"/>
  <c r="P94" i="58"/>
  <c r="O94" i="58"/>
  <c r="M94" i="58"/>
  <c r="L94" i="58"/>
  <c r="J94" i="58"/>
  <c r="I94" i="58"/>
  <c r="G94" i="58"/>
  <c r="F94" i="58"/>
  <c r="D94" i="58"/>
  <c r="C94" i="58"/>
  <c r="AK93" i="58"/>
  <c r="AJ93" i="58"/>
  <c r="AH93" i="58"/>
  <c r="AG93" i="58"/>
  <c r="AE93" i="58"/>
  <c r="AD93" i="58"/>
  <c r="AB93" i="58"/>
  <c r="AA93" i="58"/>
  <c r="Y93" i="58"/>
  <c r="X93" i="58"/>
  <c r="V93" i="58"/>
  <c r="U93" i="58"/>
  <c r="S93" i="58"/>
  <c r="R93" i="58"/>
  <c r="P93" i="58"/>
  <c r="O93" i="58"/>
  <c r="M93" i="58"/>
  <c r="L93" i="58"/>
  <c r="J93" i="58"/>
  <c r="I93" i="58"/>
  <c r="G93" i="58"/>
  <c r="F93" i="58"/>
  <c r="D93" i="58"/>
  <c r="C93" i="58"/>
  <c r="AK92" i="58"/>
  <c r="AJ92" i="58"/>
  <c r="AH92" i="58"/>
  <c r="AG92" i="58"/>
  <c r="AE92" i="58"/>
  <c r="AD92" i="58"/>
  <c r="AB92" i="58"/>
  <c r="AA92" i="58"/>
  <c r="Y92" i="58"/>
  <c r="X92" i="58"/>
  <c r="V92" i="58"/>
  <c r="U92" i="58"/>
  <c r="S92" i="58"/>
  <c r="R92" i="58"/>
  <c r="P92" i="58"/>
  <c r="O92" i="58"/>
  <c r="M92" i="58"/>
  <c r="L92" i="58"/>
  <c r="J92" i="58"/>
  <c r="I92" i="58"/>
  <c r="G92" i="58"/>
  <c r="F92" i="58"/>
  <c r="D92" i="58"/>
  <c r="C92" i="58"/>
  <c r="AK91" i="58"/>
  <c r="AJ91" i="58"/>
  <c r="AH91" i="58"/>
  <c r="AG91" i="58"/>
  <c r="AE91" i="58"/>
  <c r="AD91" i="58"/>
  <c r="AB91" i="58"/>
  <c r="AA91" i="58"/>
  <c r="Y91" i="58"/>
  <c r="X91" i="58"/>
  <c r="V91" i="58"/>
  <c r="U91" i="58"/>
  <c r="S91" i="58"/>
  <c r="R91" i="58"/>
  <c r="P91" i="58"/>
  <c r="O91" i="58"/>
  <c r="M91" i="58"/>
  <c r="L91" i="58"/>
  <c r="J91" i="58"/>
  <c r="I91" i="58"/>
  <c r="G91" i="58"/>
  <c r="F91" i="58"/>
  <c r="D91" i="58"/>
  <c r="C91" i="58"/>
  <c r="AK90" i="58"/>
  <c r="AJ90" i="58"/>
  <c r="AH90" i="58"/>
  <c r="AG90" i="58"/>
  <c r="AE90" i="58"/>
  <c r="AD90" i="58"/>
  <c r="AB90" i="58"/>
  <c r="AA90" i="58"/>
  <c r="Y90" i="58"/>
  <c r="X90" i="58"/>
  <c r="V90" i="58"/>
  <c r="U90" i="58"/>
  <c r="S90" i="58"/>
  <c r="R90" i="58"/>
  <c r="P90" i="58"/>
  <c r="O90" i="58"/>
  <c r="M90" i="58"/>
  <c r="L90" i="58"/>
  <c r="J90" i="58"/>
  <c r="I90" i="58"/>
  <c r="G90" i="58"/>
  <c r="F90" i="58"/>
  <c r="D90" i="58"/>
  <c r="C90" i="58"/>
  <c r="AK89" i="58"/>
  <c r="AJ89" i="58"/>
  <c r="AH89" i="58"/>
  <c r="AG89" i="58"/>
  <c r="AE89" i="58"/>
  <c r="AD89" i="58"/>
  <c r="AB89" i="58"/>
  <c r="AA89" i="58"/>
  <c r="Y89" i="58"/>
  <c r="X89" i="58"/>
  <c r="V89" i="58"/>
  <c r="U89" i="58"/>
  <c r="S89" i="58"/>
  <c r="R89" i="58"/>
  <c r="P89" i="58"/>
  <c r="O89" i="58"/>
  <c r="M89" i="58"/>
  <c r="L89" i="58"/>
  <c r="J89" i="58"/>
  <c r="I89" i="58"/>
  <c r="G89" i="58"/>
  <c r="F89" i="58"/>
  <c r="D89" i="58"/>
  <c r="C89" i="58"/>
  <c r="AK80" i="58"/>
  <c r="AJ80" i="58"/>
  <c r="AH80" i="58"/>
  <c r="AG80" i="58"/>
  <c r="AE80" i="58"/>
  <c r="AD80" i="58"/>
  <c r="AB80" i="58"/>
  <c r="AA80" i="58"/>
  <c r="Y80" i="58"/>
  <c r="X80" i="58"/>
  <c r="V80" i="58"/>
  <c r="U80" i="58"/>
  <c r="S80" i="58"/>
  <c r="R80" i="58"/>
  <c r="P80" i="58"/>
  <c r="O80" i="58"/>
  <c r="M80" i="58"/>
  <c r="L80" i="58"/>
  <c r="J80" i="58"/>
  <c r="I80" i="58"/>
  <c r="G80" i="58"/>
  <c r="F80" i="58"/>
  <c r="D80" i="58"/>
  <c r="C80" i="58"/>
  <c r="AJ79" i="58"/>
  <c r="AG79" i="58"/>
  <c r="AD79" i="58"/>
  <c r="AE79" i="58" s="1"/>
  <c r="AE81" i="58" s="1"/>
  <c r="AR56" i="4" s="1"/>
  <c r="AA79" i="58"/>
  <c r="AB79" i="58" s="1"/>
  <c r="AB81" i="58" s="1"/>
  <c r="AR41" i="4" s="1"/>
  <c r="X79" i="58"/>
  <c r="Y79" i="58" s="1"/>
  <c r="Y81" i="58" s="1"/>
  <c r="AR26" i="4" s="1"/>
  <c r="U79" i="58"/>
  <c r="V79" i="58" s="1"/>
  <c r="V81" i="58" s="1"/>
  <c r="AR11" i="4" s="1"/>
  <c r="R79" i="58"/>
  <c r="S79" i="58" s="1"/>
  <c r="S81" i="58" s="1"/>
  <c r="O79" i="58"/>
  <c r="P79" i="58" s="1"/>
  <c r="P81" i="58" s="1"/>
  <c r="L79" i="58"/>
  <c r="M79" i="58" s="1"/>
  <c r="M81" i="58" s="1"/>
  <c r="I79" i="58"/>
  <c r="J79" i="58" s="1"/>
  <c r="J81" i="58" s="1"/>
  <c r="F79" i="58"/>
  <c r="G79" i="58" s="1"/>
  <c r="G81" i="58" s="1"/>
  <c r="C79" i="58"/>
  <c r="D79" i="58" s="1"/>
  <c r="D81" i="58" s="1"/>
  <c r="AK78" i="58"/>
  <c r="AJ78" i="58"/>
  <c r="AH78" i="58"/>
  <c r="AG78" i="58"/>
  <c r="AE78" i="58"/>
  <c r="AD78" i="58"/>
  <c r="AB78" i="58"/>
  <c r="AA78" i="58"/>
  <c r="Y78" i="58"/>
  <c r="X78" i="58"/>
  <c r="V78" i="58"/>
  <c r="U78" i="58"/>
  <c r="S78" i="58"/>
  <c r="R78" i="58"/>
  <c r="P78" i="58"/>
  <c r="O78" i="58"/>
  <c r="M78" i="58"/>
  <c r="L78" i="58"/>
  <c r="J78" i="58"/>
  <c r="I78" i="58"/>
  <c r="G78" i="58"/>
  <c r="F78" i="58"/>
  <c r="D78" i="58"/>
  <c r="C78" i="58"/>
  <c r="AK73" i="58"/>
  <c r="AH73" i="58"/>
  <c r="AK72" i="58"/>
  <c r="AJ72" i="58"/>
  <c r="AH72" i="58"/>
  <c r="AG72" i="58"/>
  <c r="AK71" i="58"/>
  <c r="AJ71" i="58"/>
  <c r="AH71" i="58"/>
  <c r="AG71" i="58"/>
  <c r="AK70" i="58"/>
  <c r="AJ70" i="58"/>
  <c r="AH70" i="58"/>
  <c r="AG70" i="58"/>
  <c r="AK69" i="58"/>
  <c r="AJ69" i="58"/>
  <c r="AH69" i="58"/>
  <c r="AG69" i="58"/>
  <c r="AK68" i="58"/>
  <c r="AJ68" i="58"/>
  <c r="AH68" i="58"/>
  <c r="AG68" i="58"/>
  <c r="AD68" i="58"/>
  <c r="AE68" i="58" s="1"/>
  <c r="AA68" i="58"/>
  <c r="AB68" i="58" s="1"/>
  <c r="X68" i="58"/>
  <c r="Y68" i="58" s="1"/>
  <c r="U68" i="58"/>
  <c r="V68" i="58" s="1"/>
  <c r="R68" i="58"/>
  <c r="S68" i="58" s="1"/>
  <c r="O68" i="58"/>
  <c r="P68" i="58" s="1"/>
  <c r="L68" i="58"/>
  <c r="M68" i="58" s="1"/>
  <c r="I68" i="58"/>
  <c r="J68" i="58" s="1"/>
  <c r="F68" i="58"/>
  <c r="G68" i="58" s="1"/>
  <c r="C68" i="58"/>
  <c r="D68" i="58" s="1"/>
  <c r="AK67" i="58"/>
  <c r="AJ67" i="58"/>
  <c r="AH67" i="58"/>
  <c r="AG67" i="58"/>
  <c r="AD67" i="58"/>
  <c r="AE67" i="58" s="1"/>
  <c r="AA67" i="58"/>
  <c r="AB67" i="58" s="1"/>
  <c r="X67" i="58"/>
  <c r="Y67" i="58" s="1"/>
  <c r="U67" i="58"/>
  <c r="V67" i="58" s="1"/>
  <c r="R67" i="58"/>
  <c r="S67" i="58" s="1"/>
  <c r="O67" i="58"/>
  <c r="P67" i="58" s="1"/>
  <c r="L67" i="58"/>
  <c r="M67" i="58" s="1"/>
  <c r="I67" i="58"/>
  <c r="J67" i="58" s="1"/>
  <c r="F67" i="58"/>
  <c r="G67" i="58" s="1"/>
  <c r="C67" i="58"/>
  <c r="D67" i="58" s="1"/>
  <c r="AK66" i="58"/>
  <c r="AJ66" i="58"/>
  <c r="AH66" i="58"/>
  <c r="AG66" i="58"/>
  <c r="AD66" i="58"/>
  <c r="AE66" i="58" s="1"/>
  <c r="AA66" i="58"/>
  <c r="AB66" i="58" s="1"/>
  <c r="X66" i="58"/>
  <c r="Y66" i="58" s="1"/>
  <c r="U66" i="58"/>
  <c r="V66" i="58" s="1"/>
  <c r="R66" i="58"/>
  <c r="S66" i="58" s="1"/>
  <c r="O66" i="58"/>
  <c r="P66" i="58" s="1"/>
  <c r="L66" i="58"/>
  <c r="M66" i="58" s="1"/>
  <c r="I66" i="58"/>
  <c r="J66" i="58" s="1"/>
  <c r="F66" i="58"/>
  <c r="G66" i="58" s="1"/>
  <c r="C66" i="58"/>
  <c r="D66" i="58" s="1"/>
  <c r="AK65" i="58"/>
  <c r="AJ65" i="58"/>
  <c r="AH65" i="58"/>
  <c r="AG65" i="58"/>
  <c r="AD65" i="58"/>
  <c r="AE65" i="58" s="1"/>
  <c r="AA65" i="58"/>
  <c r="AB65" i="58" s="1"/>
  <c r="X65" i="58"/>
  <c r="Y65" i="58" s="1"/>
  <c r="U65" i="58"/>
  <c r="V65" i="58" s="1"/>
  <c r="R65" i="58"/>
  <c r="S65" i="58" s="1"/>
  <c r="O65" i="58"/>
  <c r="P65" i="58" s="1"/>
  <c r="L65" i="58"/>
  <c r="M65" i="58" s="1"/>
  <c r="I65" i="58"/>
  <c r="J65" i="58" s="1"/>
  <c r="F65" i="58"/>
  <c r="C65" i="58"/>
  <c r="AK64" i="58"/>
  <c r="AJ64" i="58"/>
  <c r="AH64" i="58"/>
  <c r="AG64" i="58"/>
  <c r="AK63" i="58"/>
  <c r="AJ63" i="58"/>
  <c r="AH63" i="58"/>
  <c r="AG63" i="58"/>
  <c r="AK62" i="58"/>
  <c r="AJ62" i="58"/>
  <c r="AH62" i="58"/>
  <c r="AG62" i="58"/>
  <c r="AE62" i="58"/>
  <c r="AD62" i="58"/>
  <c r="AB62" i="58"/>
  <c r="AA62" i="58"/>
  <c r="Y62" i="58"/>
  <c r="X62" i="58"/>
  <c r="V62" i="58"/>
  <c r="U62" i="58"/>
  <c r="S62" i="58"/>
  <c r="R62" i="58"/>
  <c r="P62" i="58"/>
  <c r="O62" i="58"/>
  <c r="M62" i="58"/>
  <c r="L62" i="58"/>
  <c r="J62" i="58"/>
  <c r="I62" i="58"/>
  <c r="G62" i="58"/>
  <c r="F62" i="58"/>
  <c r="D62" i="58"/>
  <c r="C62" i="58"/>
  <c r="AK61" i="58"/>
  <c r="AJ61" i="58"/>
  <c r="AH61" i="58"/>
  <c r="AG61" i="58"/>
  <c r="AD61" i="58"/>
  <c r="AE61" i="58" s="1"/>
  <c r="AA61" i="58"/>
  <c r="AB61" i="58" s="1"/>
  <c r="X61" i="58"/>
  <c r="Y61" i="58" s="1"/>
  <c r="U61" i="58"/>
  <c r="V61" i="58" s="1"/>
  <c r="R61" i="58"/>
  <c r="S61" i="58" s="1"/>
  <c r="O61" i="58"/>
  <c r="P61" i="58" s="1"/>
  <c r="L61" i="58"/>
  <c r="M61" i="58" s="1"/>
  <c r="I61" i="58"/>
  <c r="J61" i="58" s="1"/>
  <c r="F61" i="58"/>
  <c r="G61" i="58" s="1"/>
  <c r="C61" i="58"/>
  <c r="D61" i="58" s="1"/>
  <c r="AK60" i="58"/>
  <c r="AJ60" i="58"/>
  <c r="AH60" i="58"/>
  <c r="AG60" i="58"/>
  <c r="AE60" i="58"/>
  <c r="AD60" i="58"/>
  <c r="AB60" i="58"/>
  <c r="AA60" i="58"/>
  <c r="Y60" i="58"/>
  <c r="X60" i="58"/>
  <c r="V60" i="58"/>
  <c r="U60" i="58"/>
  <c r="S60" i="58"/>
  <c r="R60" i="58"/>
  <c r="P60" i="58"/>
  <c r="O60" i="58"/>
  <c r="M60" i="58"/>
  <c r="L60" i="58"/>
  <c r="J60" i="58"/>
  <c r="I60" i="58"/>
  <c r="G60" i="58"/>
  <c r="F60" i="58"/>
  <c r="D60" i="58"/>
  <c r="C60" i="58"/>
  <c r="AK59" i="58"/>
  <c r="AJ59" i="58"/>
  <c r="AH59" i="58"/>
  <c r="AG59" i="58"/>
  <c r="AE59" i="58"/>
  <c r="AD59" i="58"/>
  <c r="AB59" i="58"/>
  <c r="AA59" i="58"/>
  <c r="Y59" i="58"/>
  <c r="X59" i="58"/>
  <c r="V59" i="58"/>
  <c r="U59" i="58"/>
  <c r="S59" i="58"/>
  <c r="R59" i="58"/>
  <c r="P59" i="58"/>
  <c r="O59" i="58"/>
  <c r="M59" i="58"/>
  <c r="L59" i="58"/>
  <c r="J59" i="58"/>
  <c r="I59" i="58"/>
  <c r="G59" i="58"/>
  <c r="F59" i="58"/>
  <c r="D59" i="58"/>
  <c r="C59" i="58"/>
  <c r="AK58" i="58"/>
  <c r="AJ58" i="58"/>
  <c r="AH58" i="58"/>
  <c r="AG58" i="58"/>
  <c r="AE58" i="58"/>
  <c r="AD58" i="58"/>
  <c r="AB58" i="58"/>
  <c r="AA58" i="58"/>
  <c r="Y58" i="58"/>
  <c r="X58" i="58"/>
  <c r="V58" i="58"/>
  <c r="U58" i="58"/>
  <c r="S58" i="58"/>
  <c r="R58" i="58"/>
  <c r="P58" i="58"/>
  <c r="O58" i="58"/>
  <c r="M58" i="58"/>
  <c r="L58" i="58"/>
  <c r="J58" i="58"/>
  <c r="I58" i="58"/>
  <c r="G58" i="58"/>
  <c r="F58" i="58"/>
  <c r="D58" i="58"/>
  <c r="C58" i="58"/>
  <c r="AK57" i="58"/>
  <c r="AJ57" i="58"/>
  <c r="AH57" i="58"/>
  <c r="AG57" i="58"/>
  <c r="AD57" i="58"/>
  <c r="AE57" i="58" s="1"/>
  <c r="AA57" i="58"/>
  <c r="AB57" i="58" s="1"/>
  <c r="X57" i="58"/>
  <c r="Y57" i="58" s="1"/>
  <c r="U57" i="58"/>
  <c r="V57" i="58" s="1"/>
  <c r="R57" i="58"/>
  <c r="S57" i="58" s="1"/>
  <c r="O57" i="58"/>
  <c r="P57" i="58" s="1"/>
  <c r="L57" i="58"/>
  <c r="M57" i="58" s="1"/>
  <c r="I57" i="58"/>
  <c r="J57" i="58" s="1"/>
  <c r="F57" i="58"/>
  <c r="G57" i="58" s="1"/>
  <c r="C57" i="58"/>
  <c r="D57" i="58" s="1"/>
  <c r="AK56" i="58"/>
  <c r="AJ56" i="58"/>
  <c r="AH56" i="58"/>
  <c r="AG56" i="58"/>
  <c r="AK55" i="58"/>
  <c r="AJ55" i="58"/>
  <c r="AH55" i="58"/>
  <c r="AG55" i="58"/>
  <c r="AK54" i="58"/>
  <c r="AJ54" i="58"/>
  <c r="AH54" i="58"/>
  <c r="AG54" i="58"/>
  <c r="AK53" i="58"/>
  <c r="AJ53" i="58"/>
  <c r="AH53" i="58"/>
  <c r="AG53" i="58"/>
  <c r="AK52" i="58"/>
  <c r="AJ52" i="58"/>
  <c r="AH52" i="58"/>
  <c r="AG52" i="58"/>
  <c r="AK51" i="58"/>
  <c r="AJ51" i="58"/>
  <c r="AH51" i="58"/>
  <c r="AG51" i="58"/>
  <c r="AK50" i="58"/>
  <c r="AJ50" i="58"/>
  <c r="AH50" i="58"/>
  <c r="AG50" i="58"/>
  <c r="AK49" i="58"/>
  <c r="AJ49" i="58"/>
  <c r="AH49" i="58"/>
  <c r="AG49" i="58"/>
  <c r="AK48" i="58"/>
  <c r="AJ48" i="58"/>
  <c r="AH48" i="58"/>
  <c r="AG48" i="58"/>
  <c r="AK47" i="58"/>
  <c r="AJ47" i="58"/>
  <c r="AH47" i="58"/>
  <c r="AG47" i="58"/>
  <c r="AE47" i="58"/>
  <c r="AD47" i="58"/>
  <c r="AB47" i="58"/>
  <c r="AA47" i="58"/>
  <c r="Y47" i="58"/>
  <c r="X47" i="58"/>
  <c r="V47" i="58"/>
  <c r="U47" i="58"/>
  <c r="S47" i="58"/>
  <c r="R47" i="58"/>
  <c r="P47" i="58"/>
  <c r="O47" i="58"/>
  <c r="M47" i="58"/>
  <c r="L47" i="58"/>
  <c r="J47" i="58"/>
  <c r="I47" i="58"/>
  <c r="G47" i="58"/>
  <c r="F47" i="58"/>
  <c r="D47" i="58"/>
  <c r="C47" i="58"/>
  <c r="AK46" i="58"/>
  <c r="AJ46" i="58"/>
  <c r="AH46" i="58"/>
  <c r="AG46" i="58"/>
  <c r="AE46" i="58"/>
  <c r="AD46" i="58"/>
  <c r="AB46" i="58"/>
  <c r="AA46" i="58"/>
  <c r="Y46" i="58"/>
  <c r="X46" i="58"/>
  <c r="V46" i="58"/>
  <c r="U46" i="58"/>
  <c r="S46" i="58"/>
  <c r="R46" i="58"/>
  <c r="P46" i="58"/>
  <c r="O46" i="58"/>
  <c r="M46" i="58"/>
  <c r="L46" i="58"/>
  <c r="J46" i="58"/>
  <c r="I46" i="58"/>
  <c r="G46" i="58"/>
  <c r="F46" i="58"/>
  <c r="D46" i="58"/>
  <c r="C46" i="58"/>
  <c r="AK45" i="58"/>
  <c r="AJ45" i="58"/>
  <c r="AH45" i="58"/>
  <c r="AG45" i="58"/>
  <c r="AK44" i="58"/>
  <c r="AJ44" i="58"/>
  <c r="AH44" i="58"/>
  <c r="AG44" i="58"/>
  <c r="AE44" i="58"/>
  <c r="AD44" i="58"/>
  <c r="AB44" i="58"/>
  <c r="AA44" i="58"/>
  <c r="Y44" i="58"/>
  <c r="X44" i="58"/>
  <c r="V44" i="58"/>
  <c r="U44" i="58"/>
  <c r="S44" i="58"/>
  <c r="R44" i="58"/>
  <c r="P44" i="58"/>
  <c r="O44" i="58"/>
  <c r="M44" i="58"/>
  <c r="L44" i="58"/>
  <c r="J44" i="58"/>
  <c r="I44" i="58"/>
  <c r="G44" i="58"/>
  <c r="F44" i="58"/>
  <c r="D44" i="58"/>
  <c r="C44" i="58"/>
  <c r="AK43" i="58"/>
  <c r="AJ43" i="58"/>
  <c r="AH43" i="58"/>
  <c r="AG43" i="58"/>
  <c r="AD43" i="58"/>
  <c r="AE43" i="58" s="1"/>
  <c r="AA43" i="58"/>
  <c r="AB43" i="58" s="1"/>
  <c r="X43" i="58"/>
  <c r="Y43" i="58" s="1"/>
  <c r="U43" i="58"/>
  <c r="V43" i="58" s="1"/>
  <c r="R43" i="58"/>
  <c r="S43" i="58" s="1"/>
  <c r="O43" i="58"/>
  <c r="P43" i="58" s="1"/>
  <c r="L43" i="58"/>
  <c r="M43" i="58" s="1"/>
  <c r="I43" i="58"/>
  <c r="J43" i="58" s="1"/>
  <c r="F43" i="58"/>
  <c r="G43" i="58" s="1"/>
  <c r="C43" i="58"/>
  <c r="D43" i="58" s="1"/>
  <c r="AK42" i="58"/>
  <c r="AJ42" i="58"/>
  <c r="AH42" i="58"/>
  <c r="AG42" i="58"/>
  <c r="AE42" i="58"/>
  <c r="AD42" i="58"/>
  <c r="AB42" i="58"/>
  <c r="AA42" i="58"/>
  <c r="Y42" i="58"/>
  <c r="X42" i="58"/>
  <c r="V42" i="58"/>
  <c r="U42" i="58"/>
  <c r="S42" i="58"/>
  <c r="R42" i="58"/>
  <c r="P42" i="58"/>
  <c r="O42" i="58"/>
  <c r="M42" i="58"/>
  <c r="L42" i="58"/>
  <c r="J42" i="58"/>
  <c r="I42" i="58"/>
  <c r="G42" i="58"/>
  <c r="F42" i="58"/>
  <c r="D42" i="58"/>
  <c r="C42" i="58"/>
  <c r="AK41" i="58"/>
  <c r="AJ41" i="58"/>
  <c r="AH41" i="58"/>
  <c r="AG41" i="58"/>
  <c r="AD41" i="58"/>
  <c r="AE41" i="58" s="1"/>
  <c r="AA41" i="58"/>
  <c r="AB41" i="58" s="1"/>
  <c r="X41" i="58"/>
  <c r="Y41" i="58" s="1"/>
  <c r="U41" i="58"/>
  <c r="V41" i="58" s="1"/>
  <c r="R41" i="58"/>
  <c r="S41" i="58" s="1"/>
  <c r="O41" i="58"/>
  <c r="P41" i="58" s="1"/>
  <c r="L41" i="58"/>
  <c r="M41" i="58" s="1"/>
  <c r="I41" i="58"/>
  <c r="J41" i="58" s="1"/>
  <c r="F41" i="58"/>
  <c r="G41" i="58" s="1"/>
  <c r="C41" i="58"/>
  <c r="D41" i="58" s="1"/>
  <c r="AK40" i="58"/>
  <c r="AJ40" i="58"/>
  <c r="AH40" i="58"/>
  <c r="AG40" i="58"/>
  <c r="AD40" i="58"/>
  <c r="AE40" i="58" s="1"/>
  <c r="AA40" i="58"/>
  <c r="AB40" i="58" s="1"/>
  <c r="X40" i="58"/>
  <c r="Y40" i="58" s="1"/>
  <c r="U40" i="58"/>
  <c r="V40" i="58" s="1"/>
  <c r="R40" i="58"/>
  <c r="S40" i="58" s="1"/>
  <c r="O40" i="58"/>
  <c r="P40" i="58" s="1"/>
  <c r="L40" i="58"/>
  <c r="M40" i="58" s="1"/>
  <c r="I40" i="58"/>
  <c r="J40" i="58" s="1"/>
  <c r="F40" i="58"/>
  <c r="G40" i="58" s="1"/>
  <c r="C40" i="58"/>
  <c r="D40" i="58" s="1"/>
  <c r="AK39" i="58"/>
  <c r="AJ39" i="58"/>
  <c r="AH39" i="58"/>
  <c r="AG39" i="58"/>
  <c r="M39" i="58"/>
  <c r="AK38" i="58"/>
  <c r="AJ38" i="58"/>
  <c r="AH38" i="58"/>
  <c r="AG38" i="58"/>
  <c r="M38" i="58"/>
  <c r="AK37" i="58"/>
  <c r="AJ37" i="58"/>
  <c r="AH37" i="58"/>
  <c r="AG37" i="58"/>
  <c r="AE37" i="58"/>
  <c r="AD37" i="58"/>
  <c r="AB37" i="58"/>
  <c r="AA37" i="58"/>
  <c r="Y37" i="58"/>
  <c r="X37" i="58"/>
  <c r="V37" i="58"/>
  <c r="U37" i="58"/>
  <c r="S37" i="58"/>
  <c r="R37" i="58"/>
  <c r="P37" i="58"/>
  <c r="O37" i="58"/>
  <c r="M37" i="58"/>
  <c r="L37" i="58"/>
  <c r="J37" i="58"/>
  <c r="I37" i="58"/>
  <c r="G37" i="58"/>
  <c r="F37" i="58"/>
  <c r="D37" i="58"/>
  <c r="C37" i="58"/>
  <c r="AK36" i="58"/>
  <c r="AJ36" i="58"/>
  <c r="AH36" i="58"/>
  <c r="AG36" i="58"/>
  <c r="AE36" i="58"/>
  <c r="AD36" i="58"/>
  <c r="AB36" i="58"/>
  <c r="AA36" i="58"/>
  <c r="Y36" i="58"/>
  <c r="X36" i="58"/>
  <c r="V36" i="58"/>
  <c r="U36" i="58"/>
  <c r="S36" i="58"/>
  <c r="R36" i="58"/>
  <c r="P36" i="58"/>
  <c r="O36" i="58"/>
  <c r="M36" i="58"/>
  <c r="L36" i="58"/>
  <c r="J36" i="58"/>
  <c r="I36" i="58"/>
  <c r="G36" i="58"/>
  <c r="F36" i="58"/>
  <c r="D36" i="58"/>
  <c r="C36" i="58"/>
  <c r="AK35" i="58"/>
  <c r="AJ35" i="58"/>
  <c r="AH35" i="58"/>
  <c r="AG35" i="58"/>
  <c r="AD35" i="58"/>
  <c r="AE35" i="58" s="1"/>
  <c r="AA35" i="58"/>
  <c r="AB35" i="58" s="1"/>
  <c r="X35" i="58"/>
  <c r="Y35" i="58" s="1"/>
  <c r="U35" i="58"/>
  <c r="V35" i="58" s="1"/>
  <c r="R35" i="58"/>
  <c r="S35" i="58" s="1"/>
  <c r="O35" i="58"/>
  <c r="P35" i="58" s="1"/>
  <c r="L35" i="58"/>
  <c r="M35" i="58" s="1"/>
  <c r="I35" i="58"/>
  <c r="J35" i="58" s="1"/>
  <c r="F35" i="58"/>
  <c r="G35" i="58" s="1"/>
  <c r="C35" i="58"/>
  <c r="D35" i="58" s="1"/>
  <c r="AL27" i="58"/>
  <c r="AK27" i="58"/>
  <c r="AI27" i="58"/>
  <c r="AH27" i="58"/>
  <c r="AF27" i="58"/>
  <c r="AE27" i="58"/>
  <c r="AC27" i="58"/>
  <c r="AB27" i="58"/>
  <c r="Z27" i="58"/>
  <c r="Y27" i="58"/>
  <c r="W27" i="58"/>
  <c r="V27" i="58"/>
  <c r="T27" i="58"/>
  <c r="S27" i="58"/>
  <c r="Q27" i="58"/>
  <c r="P27" i="58"/>
  <c r="N27" i="58"/>
  <c r="M27" i="58"/>
  <c r="K27" i="58"/>
  <c r="J27" i="58"/>
  <c r="H27" i="58"/>
  <c r="G27" i="58"/>
  <c r="E27" i="58"/>
  <c r="D27" i="58"/>
  <c r="AL26" i="58"/>
  <c r="AK26" i="58"/>
  <c r="AI26" i="58"/>
  <c r="AH26" i="58"/>
  <c r="AF26" i="58"/>
  <c r="AE26" i="58"/>
  <c r="AC26" i="58"/>
  <c r="AB26" i="58"/>
  <c r="Z26" i="58"/>
  <c r="Y26" i="58"/>
  <c r="W26" i="58"/>
  <c r="V26" i="58"/>
  <c r="T26" i="58"/>
  <c r="S26" i="58"/>
  <c r="Q26" i="58"/>
  <c r="P26" i="58"/>
  <c r="N26" i="58"/>
  <c r="M26" i="58"/>
  <c r="K26" i="58"/>
  <c r="J26" i="58"/>
  <c r="H26" i="58"/>
  <c r="G26" i="58"/>
  <c r="E26" i="58"/>
  <c r="D26" i="58"/>
  <c r="AK25" i="58"/>
  <c r="AL25" i="58" s="1"/>
  <c r="AL28" i="58" s="1"/>
  <c r="AR84" i="4" s="1"/>
  <c r="AS84" i="4" s="1"/>
  <c r="AS85" i="4" s="1"/>
  <c r="AH25" i="58"/>
  <c r="AI25" i="58" s="1"/>
  <c r="AI28" i="58" s="1"/>
  <c r="AR69" i="4" s="1"/>
  <c r="AS69" i="4" s="1"/>
  <c r="AS70" i="4" s="1"/>
  <c r="AE25" i="58"/>
  <c r="AF25" i="58" s="1"/>
  <c r="AF28" i="58" s="1"/>
  <c r="AR54" i="4" s="1"/>
  <c r="AS54" i="4" s="1"/>
  <c r="AB25" i="58"/>
  <c r="AC25" i="58" s="1"/>
  <c r="AC28" i="58" s="1"/>
  <c r="AR39" i="4" s="1"/>
  <c r="AS39" i="4" s="1"/>
  <c r="Y25" i="58"/>
  <c r="Z25" i="58" s="1"/>
  <c r="Z28" i="58" s="1"/>
  <c r="AR24" i="4" s="1"/>
  <c r="V25" i="58"/>
  <c r="W25" i="58" s="1"/>
  <c r="W28" i="58" s="1"/>
  <c r="AR9" i="4" s="1"/>
  <c r="AS9" i="4" s="1"/>
  <c r="S25" i="58"/>
  <c r="T25" i="58" s="1"/>
  <c r="T28" i="58" s="1"/>
  <c r="P25" i="58"/>
  <c r="Q25" i="58" s="1"/>
  <c r="Q28" i="58" s="1"/>
  <c r="M25" i="58"/>
  <c r="N25" i="58" s="1"/>
  <c r="N28" i="58" s="1"/>
  <c r="J25" i="58"/>
  <c r="G25" i="58"/>
  <c r="K25" i="58" s="1"/>
  <c r="K28" i="58" s="1"/>
  <c r="D25" i="58"/>
  <c r="E25" i="58" s="1"/>
  <c r="E28" i="58" s="1"/>
  <c r="O17" i="58"/>
  <c r="N17" i="58"/>
  <c r="M17" i="58"/>
  <c r="L17" i="58"/>
  <c r="K17" i="58"/>
  <c r="AQ22" i="4"/>
  <c r="I17" i="58"/>
  <c r="H17" i="58"/>
  <c r="G17" i="58"/>
  <c r="F17" i="58"/>
  <c r="E17" i="58"/>
  <c r="D17" i="58"/>
  <c r="C17" i="58"/>
  <c r="O16" i="58"/>
  <c r="O15" i="58"/>
  <c r="O14" i="58"/>
  <c r="O13" i="58"/>
  <c r="O12" i="58"/>
  <c r="O11" i="58"/>
  <c r="O10" i="58"/>
  <c r="O9" i="58"/>
  <c r="O8" i="58"/>
  <c r="O7" i="58"/>
  <c r="O6" i="58"/>
  <c r="AK99" i="57"/>
  <c r="AH99" i="57"/>
  <c r="AE99" i="57"/>
  <c r="AB99" i="57"/>
  <c r="Y99" i="57"/>
  <c r="V99" i="57"/>
  <c r="S99" i="57"/>
  <c r="P99" i="57"/>
  <c r="M99" i="57"/>
  <c r="J99" i="57"/>
  <c r="G99" i="57"/>
  <c r="D99" i="57"/>
  <c r="AK98" i="57"/>
  <c r="AJ98" i="57"/>
  <c r="AH98" i="57"/>
  <c r="AG98" i="57"/>
  <c r="AE98" i="57"/>
  <c r="AD98" i="57"/>
  <c r="AB98" i="57"/>
  <c r="AA98" i="57"/>
  <c r="Y98" i="57"/>
  <c r="X98" i="57"/>
  <c r="V98" i="57"/>
  <c r="U98" i="57"/>
  <c r="S98" i="57"/>
  <c r="R98" i="57"/>
  <c r="P98" i="57"/>
  <c r="O98" i="57"/>
  <c r="M98" i="57"/>
  <c r="L98" i="57"/>
  <c r="J98" i="57"/>
  <c r="I98" i="57"/>
  <c r="G98" i="57"/>
  <c r="F98" i="57"/>
  <c r="D98" i="57"/>
  <c r="C98" i="57"/>
  <c r="AK97" i="57"/>
  <c r="AJ97" i="57"/>
  <c r="AH97" i="57"/>
  <c r="AG97" i="57"/>
  <c r="AE97" i="57"/>
  <c r="AD97" i="57"/>
  <c r="AB97" i="57"/>
  <c r="AA97" i="57"/>
  <c r="Y97" i="57"/>
  <c r="X97" i="57"/>
  <c r="V97" i="57"/>
  <c r="U97" i="57"/>
  <c r="S97" i="57"/>
  <c r="R97" i="57"/>
  <c r="P97" i="57"/>
  <c r="O97" i="57"/>
  <c r="M97" i="57"/>
  <c r="L97" i="57"/>
  <c r="J97" i="57"/>
  <c r="I97" i="57"/>
  <c r="G97" i="57"/>
  <c r="F97" i="57"/>
  <c r="D97" i="57"/>
  <c r="C97" i="57"/>
  <c r="AK96" i="57"/>
  <c r="AJ96" i="57"/>
  <c r="AH96" i="57"/>
  <c r="AG96" i="57"/>
  <c r="AE96" i="57"/>
  <c r="AD96" i="57"/>
  <c r="AB96" i="57"/>
  <c r="AA96" i="57"/>
  <c r="Y96" i="57"/>
  <c r="X96" i="57"/>
  <c r="V96" i="57"/>
  <c r="U96" i="57"/>
  <c r="S96" i="57"/>
  <c r="R96" i="57"/>
  <c r="P96" i="57"/>
  <c r="O96" i="57"/>
  <c r="M96" i="57"/>
  <c r="L96" i="57"/>
  <c r="J96" i="57"/>
  <c r="I96" i="57"/>
  <c r="G96" i="57"/>
  <c r="F96" i="57"/>
  <c r="D96" i="57"/>
  <c r="C96" i="57"/>
  <c r="AK95" i="57"/>
  <c r="AJ95" i="57"/>
  <c r="AH95" i="57"/>
  <c r="AG95" i="57"/>
  <c r="AE95" i="57"/>
  <c r="AD95" i="57"/>
  <c r="AB95" i="57"/>
  <c r="AA95" i="57"/>
  <c r="Y95" i="57"/>
  <c r="X95" i="57"/>
  <c r="V95" i="57"/>
  <c r="U95" i="57"/>
  <c r="S95" i="57"/>
  <c r="R95" i="57"/>
  <c r="P95" i="57"/>
  <c r="O95" i="57"/>
  <c r="M95" i="57"/>
  <c r="L95" i="57"/>
  <c r="J95" i="57"/>
  <c r="I95" i="57"/>
  <c r="G95" i="57"/>
  <c r="F95" i="57"/>
  <c r="D95" i="57"/>
  <c r="C95" i="57"/>
  <c r="AK94" i="57"/>
  <c r="AJ94" i="57"/>
  <c r="AH94" i="57"/>
  <c r="AG94" i="57"/>
  <c r="AE94" i="57"/>
  <c r="AD94" i="57"/>
  <c r="AB94" i="57"/>
  <c r="AA94" i="57"/>
  <c r="Y94" i="57"/>
  <c r="X94" i="57"/>
  <c r="V94" i="57"/>
  <c r="U94" i="57"/>
  <c r="S94" i="57"/>
  <c r="R94" i="57"/>
  <c r="P94" i="57"/>
  <c r="O94" i="57"/>
  <c r="M94" i="57"/>
  <c r="L94" i="57"/>
  <c r="J94" i="57"/>
  <c r="I94" i="57"/>
  <c r="G94" i="57"/>
  <c r="F94" i="57"/>
  <c r="D94" i="57"/>
  <c r="C94" i="57"/>
  <c r="AK93" i="57"/>
  <c r="AJ93" i="57"/>
  <c r="AH93" i="57"/>
  <c r="AG93" i="57"/>
  <c r="AE93" i="57"/>
  <c r="AD93" i="57"/>
  <c r="AB93" i="57"/>
  <c r="AA93" i="57"/>
  <c r="Y93" i="57"/>
  <c r="X93" i="57"/>
  <c r="V93" i="57"/>
  <c r="U93" i="57"/>
  <c r="S93" i="57"/>
  <c r="R93" i="57"/>
  <c r="P93" i="57"/>
  <c r="O93" i="57"/>
  <c r="M93" i="57"/>
  <c r="L93" i="57"/>
  <c r="J93" i="57"/>
  <c r="I93" i="57"/>
  <c r="G93" i="57"/>
  <c r="F93" i="57"/>
  <c r="D93" i="57"/>
  <c r="C93" i="57"/>
  <c r="AK92" i="57"/>
  <c r="AJ92" i="57"/>
  <c r="AH92" i="57"/>
  <c r="AG92" i="57"/>
  <c r="AE92" i="57"/>
  <c r="AD92" i="57"/>
  <c r="AB92" i="57"/>
  <c r="AA92" i="57"/>
  <c r="Y92" i="57"/>
  <c r="X92" i="57"/>
  <c r="V92" i="57"/>
  <c r="U92" i="57"/>
  <c r="S92" i="57"/>
  <c r="R92" i="57"/>
  <c r="P92" i="57"/>
  <c r="O92" i="57"/>
  <c r="M92" i="57"/>
  <c r="L92" i="57"/>
  <c r="J92" i="57"/>
  <c r="I92" i="57"/>
  <c r="G92" i="57"/>
  <c r="F92" i="57"/>
  <c r="D92" i="57"/>
  <c r="C92" i="57"/>
  <c r="AK91" i="57"/>
  <c r="AJ91" i="57"/>
  <c r="AH91" i="57"/>
  <c r="AG91" i="57"/>
  <c r="AE91" i="57"/>
  <c r="AD91" i="57"/>
  <c r="AB91" i="57"/>
  <c r="AA91" i="57"/>
  <c r="Y91" i="57"/>
  <c r="X91" i="57"/>
  <c r="V91" i="57"/>
  <c r="U91" i="57"/>
  <c r="S91" i="57"/>
  <c r="R91" i="57"/>
  <c r="P91" i="57"/>
  <c r="O91" i="57"/>
  <c r="M91" i="57"/>
  <c r="L91" i="57"/>
  <c r="J91" i="57"/>
  <c r="I91" i="57"/>
  <c r="G91" i="57"/>
  <c r="F91" i="57"/>
  <c r="D91" i="57"/>
  <c r="C91" i="57"/>
  <c r="AK90" i="57"/>
  <c r="AJ90" i="57"/>
  <c r="AH90" i="57"/>
  <c r="AG90" i="57"/>
  <c r="AE90" i="57"/>
  <c r="AD90" i="57"/>
  <c r="AB90" i="57"/>
  <c r="AA90" i="57"/>
  <c r="Y90" i="57"/>
  <c r="X90" i="57"/>
  <c r="V90" i="57"/>
  <c r="U90" i="57"/>
  <c r="S90" i="57"/>
  <c r="R90" i="57"/>
  <c r="P90" i="57"/>
  <c r="O90" i="57"/>
  <c r="M90" i="57"/>
  <c r="L90" i="57"/>
  <c r="J90" i="57"/>
  <c r="I90" i="57"/>
  <c r="G90" i="57"/>
  <c r="F90" i="57"/>
  <c r="D90" i="57"/>
  <c r="C90" i="57"/>
  <c r="AK89" i="57"/>
  <c r="AJ89" i="57"/>
  <c r="AH89" i="57"/>
  <c r="AG89" i="57"/>
  <c r="AE89" i="57"/>
  <c r="AD89" i="57"/>
  <c r="AB89" i="57"/>
  <c r="AA89" i="57"/>
  <c r="Y89" i="57"/>
  <c r="X89" i="57"/>
  <c r="V89" i="57"/>
  <c r="U89" i="57"/>
  <c r="S89" i="57"/>
  <c r="R89" i="57"/>
  <c r="P89" i="57"/>
  <c r="O89" i="57"/>
  <c r="M89" i="57"/>
  <c r="L89" i="57"/>
  <c r="J89" i="57"/>
  <c r="I89" i="57"/>
  <c r="G89" i="57"/>
  <c r="F89" i="57"/>
  <c r="D89" i="57"/>
  <c r="C89" i="57"/>
  <c r="AK80" i="57"/>
  <c r="AJ80" i="57"/>
  <c r="AH80" i="57"/>
  <c r="AG80" i="57"/>
  <c r="AE80" i="57"/>
  <c r="AD80" i="57"/>
  <c r="AB80" i="57"/>
  <c r="AA80" i="57"/>
  <c r="Y80" i="57"/>
  <c r="X80" i="57"/>
  <c r="V80" i="57"/>
  <c r="U80" i="57"/>
  <c r="S80" i="57"/>
  <c r="R80" i="57"/>
  <c r="P80" i="57"/>
  <c r="O80" i="57"/>
  <c r="M80" i="57"/>
  <c r="L80" i="57"/>
  <c r="J80" i="57"/>
  <c r="I80" i="57"/>
  <c r="G80" i="57"/>
  <c r="F80" i="57"/>
  <c r="D80" i="57"/>
  <c r="C80" i="57"/>
  <c r="AK79" i="57"/>
  <c r="AK81" i="57" s="1"/>
  <c r="AN86" i="4" s="1"/>
  <c r="AJ79" i="57"/>
  <c r="AH79" i="57"/>
  <c r="AH81" i="57" s="1"/>
  <c r="AG79" i="57"/>
  <c r="AE79" i="57"/>
  <c r="AE81" i="57" s="1"/>
  <c r="AD79" i="57"/>
  <c r="AB79" i="57"/>
  <c r="AB81" i="57" s="1"/>
  <c r="AN41" i="4" s="1"/>
  <c r="AA79" i="57"/>
  <c r="Y79" i="57"/>
  <c r="Y81" i="57" s="1"/>
  <c r="X79" i="57"/>
  <c r="V79" i="57"/>
  <c r="V81" i="57" s="1"/>
  <c r="U79" i="57"/>
  <c r="S79" i="57"/>
  <c r="S81" i="57" s="1"/>
  <c r="R79" i="57"/>
  <c r="P79" i="57"/>
  <c r="P81" i="57" s="1"/>
  <c r="O79" i="57"/>
  <c r="M79" i="57"/>
  <c r="M81" i="57" s="1"/>
  <c r="L79" i="57"/>
  <c r="J79" i="57"/>
  <c r="J81" i="57" s="1"/>
  <c r="I79" i="57"/>
  <c r="G79" i="57"/>
  <c r="G81" i="57" s="1"/>
  <c r="F79" i="57"/>
  <c r="D79" i="57"/>
  <c r="D81" i="57" s="1"/>
  <c r="C79" i="57"/>
  <c r="AK78" i="57"/>
  <c r="AJ78" i="57"/>
  <c r="AH78" i="57"/>
  <c r="AG78" i="57"/>
  <c r="AE78" i="57"/>
  <c r="AD78" i="57"/>
  <c r="AB78" i="57"/>
  <c r="AA78" i="57"/>
  <c r="Y78" i="57"/>
  <c r="X78" i="57"/>
  <c r="V78" i="57"/>
  <c r="U78" i="57"/>
  <c r="S78" i="57"/>
  <c r="R78" i="57"/>
  <c r="P78" i="57"/>
  <c r="O78" i="57"/>
  <c r="M78" i="57"/>
  <c r="L78" i="57"/>
  <c r="J78" i="57"/>
  <c r="I78" i="57"/>
  <c r="G78" i="57"/>
  <c r="F78" i="57"/>
  <c r="D78" i="57"/>
  <c r="C78" i="57"/>
  <c r="AK73" i="57"/>
  <c r="AH73" i="57"/>
  <c r="AK72" i="57"/>
  <c r="AJ72" i="57"/>
  <c r="AH72" i="57"/>
  <c r="AG72" i="57"/>
  <c r="AK71" i="57"/>
  <c r="AJ71" i="57"/>
  <c r="AH71" i="57"/>
  <c r="AG71" i="57"/>
  <c r="AK70" i="57"/>
  <c r="AJ70" i="57"/>
  <c r="AH70" i="57"/>
  <c r="AG70" i="57"/>
  <c r="AK69" i="57"/>
  <c r="AJ69" i="57"/>
  <c r="AH69" i="57"/>
  <c r="AG69" i="57"/>
  <c r="AK68" i="57"/>
  <c r="AJ68" i="57"/>
  <c r="AH68" i="57"/>
  <c r="AG68" i="57"/>
  <c r="AD68" i="57"/>
  <c r="AE68" i="57" s="1"/>
  <c r="AA68" i="57"/>
  <c r="AB68" i="57" s="1"/>
  <c r="X68" i="57"/>
  <c r="Y68" i="57" s="1"/>
  <c r="U68" i="57"/>
  <c r="V68" i="57" s="1"/>
  <c r="R68" i="57"/>
  <c r="S68" i="57" s="1"/>
  <c r="O68" i="57"/>
  <c r="P68" i="57" s="1"/>
  <c r="L68" i="57"/>
  <c r="M68" i="57" s="1"/>
  <c r="I68" i="57"/>
  <c r="J68" i="57" s="1"/>
  <c r="F68" i="57"/>
  <c r="G68" i="57" s="1"/>
  <c r="C68" i="57"/>
  <c r="D68" i="57" s="1"/>
  <c r="AK67" i="57"/>
  <c r="AJ67" i="57"/>
  <c r="AH67" i="57"/>
  <c r="AG67" i="57"/>
  <c r="AD67" i="57"/>
  <c r="AE67" i="57" s="1"/>
  <c r="AA67" i="57"/>
  <c r="AB67" i="57" s="1"/>
  <c r="X67" i="57"/>
  <c r="Y67" i="57" s="1"/>
  <c r="U67" i="57"/>
  <c r="V67" i="57" s="1"/>
  <c r="R67" i="57"/>
  <c r="S67" i="57" s="1"/>
  <c r="O67" i="57"/>
  <c r="P67" i="57" s="1"/>
  <c r="L67" i="57"/>
  <c r="M67" i="57" s="1"/>
  <c r="I67" i="57"/>
  <c r="J67" i="57" s="1"/>
  <c r="F67" i="57"/>
  <c r="G67" i="57" s="1"/>
  <c r="C67" i="57"/>
  <c r="D67" i="57" s="1"/>
  <c r="AK66" i="57"/>
  <c r="AJ66" i="57"/>
  <c r="AH66" i="57"/>
  <c r="AG66" i="57"/>
  <c r="AD66" i="57"/>
  <c r="AE66" i="57" s="1"/>
  <c r="AA66" i="57"/>
  <c r="AB66" i="57" s="1"/>
  <c r="X66" i="57"/>
  <c r="Y66" i="57" s="1"/>
  <c r="U66" i="57"/>
  <c r="V66" i="57" s="1"/>
  <c r="R66" i="57"/>
  <c r="S66" i="57" s="1"/>
  <c r="O66" i="57"/>
  <c r="P66" i="57" s="1"/>
  <c r="L66" i="57"/>
  <c r="M66" i="57" s="1"/>
  <c r="I66" i="57"/>
  <c r="J66" i="57" s="1"/>
  <c r="F66" i="57"/>
  <c r="G66" i="57" s="1"/>
  <c r="C66" i="57"/>
  <c r="D66" i="57" s="1"/>
  <c r="AK65" i="57"/>
  <c r="AJ65" i="57"/>
  <c r="AH65" i="57"/>
  <c r="AG65" i="57"/>
  <c r="AD65" i="57"/>
  <c r="AE65" i="57" s="1"/>
  <c r="AA65" i="57"/>
  <c r="AB65" i="57" s="1"/>
  <c r="X65" i="57"/>
  <c r="Y65" i="57" s="1"/>
  <c r="U65" i="57"/>
  <c r="V65" i="57" s="1"/>
  <c r="R65" i="57"/>
  <c r="S65" i="57" s="1"/>
  <c r="O65" i="57"/>
  <c r="P65" i="57" s="1"/>
  <c r="L65" i="57"/>
  <c r="M65" i="57" s="1"/>
  <c r="I65" i="57"/>
  <c r="J65" i="57" s="1"/>
  <c r="F65" i="57"/>
  <c r="C65" i="57"/>
  <c r="AK64" i="57"/>
  <c r="AJ64" i="57"/>
  <c r="AH64" i="57"/>
  <c r="AG64" i="57"/>
  <c r="AK63" i="57"/>
  <c r="AJ63" i="57"/>
  <c r="AH63" i="57"/>
  <c r="AG63" i="57"/>
  <c r="AK62" i="57"/>
  <c r="AJ62" i="57"/>
  <c r="AH62" i="57"/>
  <c r="AG62" i="57"/>
  <c r="AE62" i="57"/>
  <c r="AD62" i="57"/>
  <c r="AB62" i="57"/>
  <c r="AA62" i="57"/>
  <c r="Y62" i="57"/>
  <c r="X62" i="57"/>
  <c r="V62" i="57"/>
  <c r="U62" i="57"/>
  <c r="S62" i="57"/>
  <c r="R62" i="57"/>
  <c r="P62" i="57"/>
  <c r="O62" i="57"/>
  <c r="M62" i="57"/>
  <c r="L62" i="57"/>
  <c r="J62" i="57"/>
  <c r="I62" i="57"/>
  <c r="G62" i="57"/>
  <c r="F62" i="57"/>
  <c r="D62" i="57"/>
  <c r="C62" i="57"/>
  <c r="AK61" i="57"/>
  <c r="AJ61" i="57"/>
  <c r="AH61" i="57"/>
  <c r="AG61" i="57"/>
  <c r="AD61" i="57"/>
  <c r="AE61" i="57" s="1"/>
  <c r="AA61" i="57"/>
  <c r="AB61" i="57" s="1"/>
  <c r="X61" i="57"/>
  <c r="Y61" i="57" s="1"/>
  <c r="U61" i="57"/>
  <c r="V61" i="57" s="1"/>
  <c r="R61" i="57"/>
  <c r="S61" i="57" s="1"/>
  <c r="O61" i="57"/>
  <c r="P61" i="57" s="1"/>
  <c r="L61" i="57"/>
  <c r="M61" i="57" s="1"/>
  <c r="I61" i="57"/>
  <c r="J61" i="57" s="1"/>
  <c r="F61" i="57"/>
  <c r="G61" i="57" s="1"/>
  <c r="C61" i="57"/>
  <c r="D61" i="57" s="1"/>
  <c r="AK60" i="57"/>
  <c r="AJ60" i="57"/>
  <c r="AH60" i="57"/>
  <c r="AG60" i="57"/>
  <c r="AE60" i="57"/>
  <c r="AD60" i="57"/>
  <c r="AB60" i="57"/>
  <c r="AA60" i="57"/>
  <c r="Y60" i="57"/>
  <c r="X60" i="57"/>
  <c r="V60" i="57"/>
  <c r="U60" i="57"/>
  <c r="S60" i="57"/>
  <c r="R60" i="57"/>
  <c r="P60" i="57"/>
  <c r="O60" i="57"/>
  <c r="M60" i="57"/>
  <c r="L60" i="57"/>
  <c r="J60" i="57"/>
  <c r="I60" i="57"/>
  <c r="G60" i="57"/>
  <c r="F60" i="57"/>
  <c r="D60" i="57"/>
  <c r="C60" i="57"/>
  <c r="AK59" i="57"/>
  <c r="AJ59" i="57"/>
  <c r="AH59" i="57"/>
  <c r="AG59" i="57"/>
  <c r="AE59" i="57"/>
  <c r="AD59" i="57"/>
  <c r="AB59" i="57"/>
  <c r="AA59" i="57"/>
  <c r="Y59" i="57"/>
  <c r="X59" i="57"/>
  <c r="V59" i="57"/>
  <c r="U59" i="57"/>
  <c r="S59" i="57"/>
  <c r="R59" i="57"/>
  <c r="P59" i="57"/>
  <c r="O59" i="57"/>
  <c r="M59" i="57"/>
  <c r="L59" i="57"/>
  <c r="J59" i="57"/>
  <c r="I59" i="57"/>
  <c r="G59" i="57"/>
  <c r="F59" i="57"/>
  <c r="D59" i="57"/>
  <c r="C59" i="57"/>
  <c r="AK58" i="57"/>
  <c r="AJ58" i="57"/>
  <c r="AH58" i="57"/>
  <c r="AG58" i="57"/>
  <c r="AE58" i="57"/>
  <c r="AD58" i="57"/>
  <c r="AB58" i="57"/>
  <c r="AA58" i="57"/>
  <c r="Y58" i="57"/>
  <c r="X58" i="57"/>
  <c r="V58" i="57"/>
  <c r="U58" i="57"/>
  <c r="S58" i="57"/>
  <c r="R58" i="57"/>
  <c r="P58" i="57"/>
  <c r="O58" i="57"/>
  <c r="M58" i="57"/>
  <c r="L58" i="57"/>
  <c r="J58" i="57"/>
  <c r="I58" i="57"/>
  <c r="G58" i="57"/>
  <c r="F58" i="57"/>
  <c r="D58" i="57"/>
  <c r="C58" i="57"/>
  <c r="AK57" i="57"/>
  <c r="AJ57" i="57"/>
  <c r="AH57" i="57"/>
  <c r="AG57" i="57"/>
  <c r="AD57" i="57"/>
  <c r="AE57" i="57" s="1"/>
  <c r="AA57" i="57"/>
  <c r="AB57" i="57" s="1"/>
  <c r="X57" i="57"/>
  <c r="Y57" i="57" s="1"/>
  <c r="U57" i="57"/>
  <c r="V57" i="57" s="1"/>
  <c r="R57" i="57"/>
  <c r="S57" i="57" s="1"/>
  <c r="O57" i="57"/>
  <c r="P57" i="57" s="1"/>
  <c r="L57" i="57"/>
  <c r="M57" i="57" s="1"/>
  <c r="I57" i="57"/>
  <c r="J57" i="57" s="1"/>
  <c r="F57" i="57"/>
  <c r="G57" i="57" s="1"/>
  <c r="C57" i="57"/>
  <c r="D57" i="57" s="1"/>
  <c r="AK56" i="57"/>
  <c r="AJ56" i="57"/>
  <c r="AH56" i="57"/>
  <c r="AG56" i="57"/>
  <c r="AK55" i="57"/>
  <c r="AJ55" i="57"/>
  <c r="AH55" i="57"/>
  <c r="AG55" i="57"/>
  <c r="AK54" i="57"/>
  <c r="AJ54" i="57"/>
  <c r="AH54" i="57"/>
  <c r="AG54" i="57"/>
  <c r="AK53" i="57"/>
  <c r="AJ53" i="57"/>
  <c r="AH53" i="57"/>
  <c r="AG53" i="57"/>
  <c r="AK52" i="57"/>
  <c r="AJ52" i="57"/>
  <c r="AH52" i="57"/>
  <c r="AG52" i="57"/>
  <c r="AK51" i="57"/>
  <c r="AJ51" i="57"/>
  <c r="AH51" i="57"/>
  <c r="AG51" i="57"/>
  <c r="AK50" i="57"/>
  <c r="AJ50" i="57"/>
  <c r="AH50" i="57"/>
  <c r="AG50" i="57"/>
  <c r="AK49" i="57"/>
  <c r="AJ49" i="57"/>
  <c r="AH49" i="57"/>
  <c r="AG49" i="57"/>
  <c r="AK48" i="57"/>
  <c r="AJ48" i="57"/>
  <c r="AH48" i="57"/>
  <c r="AG48" i="57"/>
  <c r="AK47" i="57"/>
  <c r="AJ47" i="57"/>
  <c r="AH47" i="57"/>
  <c r="AG47" i="57"/>
  <c r="AE47" i="57"/>
  <c r="AD47" i="57"/>
  <c r="AB47" i="57"/>
  <c r="AA47" i="57"/>
  <c r="Y47" i="57"/>
  <c r="X47" i="57"/>
  <c r="V47" i="57"/>
  <c r="U47" i="57"/>
  <c r="S47" i="57"/>
  <c r="R47" i="57"/>
  <c r="P47" i="57"/>
  <c r="O47" i="57"/>
  <c r="M47" i="57"/>
  <c r="L47" i="57"/>
  <c r="J47" i="57"/>
  <c r="I47" i="57"/>
  <c r="G47" i="57"/>
  <c r="F47" i="57"/>
  <c r="D47" i="57"/>
  <c r="C47" i="57"/>
  <c r="AK46" i="57"/>
  <c r="AJ46" i="57"/>
  <c r="AH46" i="57"/>
  <c r="AG46" i="57"/>
  <c r="AE46" i="57"/>
  <c r="AD46" i="57"/>
  <c r="AB46" i="57"/>
  <c r="AA46" i="57"/>
  <c r="Y46" i="57"/>
  <c r="X46" i="57"/>
  <c r="V46" i="57"/>
  <c r="U46" i="57"/>
  <c r="S46" i="57"/>
  <c r="R46" i="57"/>
  <c r="P46" i="57"/>
  <c r="O46" i="57"/>
  <c r="M46" i="57"/>
  <c r="L46" i="57"/>
  <c r="J46" i="57"/>
  <c r="I46" i="57"/>
  <c r="G46" i="57"/>
  <c r="F46" i="57"/>
  <c r="D46" i="57"/>
  <c r="C46" i="57"/>
  <c r="AK45" i="57"/>
  <c r="AJ45" i="57"/>
  <c r="AH45" i="57"/>
  <c r="AG45" i="57"/>
  <c r="AK44" i="57"/>
  <c r="AJ44" i="57"/>
  <c r="AH44" i="57"/>
  <c r="AG44" i="57"/>
  <c r="AE44" i="57"/>
  <c r="AD44" i="57"/>
  <c r="AB44" i="57"/>
  <c r="AA44" i="57"/>
  <c r="Y44" i="57"/>
  <c r="X44" i="57"/>
  <c r="V44" i="57"/>
  <c r="U44" i="57"/>
  <c r="S44" i="57"/>
  <c r="R44" i="57"/>
  <c r="P44" i="57"/>
  <c r="O44" i="57"/>
  <c r="M44" i="57"/>
  <c r="L44" i="57"/>
  <c r="J44" i="57"/>
  <c r="I44" i="57"/>
  <c r="G44" i="57"/>
  <c r="F44" i="57"/>
  <c r="D44" i="57"/>
  <c r="C44" i="57"/>
  <c r="AK43" i="57"/>
  <c r="AJ43" i="57"/>
  <c r="AH43" i="57"/>
  <c r="AG43" i="57"/>
  <c r="AD43" i="57"/>
  <c r="AE43" i="57" s="1"/>
  <c r="AA43" i="57"/>
  <c r="AB43" i="57" s="1"/>
  <c r="X43" i="57"/>
  <c r="Y43" i="57" s="1"/>
  <c r="U43" i="57"/>
  <c r="V43" i="57" s="1"/>
  <c r="R43" i="57"/>
  <c r="S43" i="57" s="1"/>
  <c r="O43" i="57"/>
  <c r="P43" i="57" s="1"/>
  <c r="L43" i="57"/>
  <c r="M43" i="57" s="1"/>
  <c r="I43" i="57"/>
  <c r="J43" i="57" s="1"/>
  <c r="F43" i="57"/>
  <c r="G43" i="57" s="1"/>
  <c r="C43" i="57"/>
  <c r="D43" i="57" s="1"/>
  <c r="AK42" i="57"/>
  <c r="AJ42" i="57"/>
  <c r="AH42" i="57"/>
  <c r="AG42" i="57"/>
  <c r="AE42" i="57"/>
  <c r="AD42" i="57"/>
  <c r="AB42" i="57"/>
  <c r="AA42" i="57"/>
  <c r="Y42" i="57"/>
  <c r="X42" i="57"/>
  <c r="V42" i="57"/>
  <c r="U42" i="57"/>
  <c r="S42" i="57"/>
  <c r="R42" i="57"/>
  <c r="P42" i="57"/>
  <c r="O42" i="57"/>
  <c r="M42" i="57"/>
  <c r="L42" i="57"/>
  <c r="J42" i="57"/>
  <c r="I42" i="57"/>
  <c r="G42" i="57"/>
  <c r="F42" i="57"/>
  <c r="D42" i="57"/>
  <c r="C42" i="57"/>
  <c r="AK41" i="57"/>
  <c r="AJ41" i="57"/>
  <c r="AH41" i="57"/>
  <c r="AG41" i="57"/>
  <c r="AD41" i="57"/>
  <c r="AE41" i="57" s="1"/>
  <c r="AA41" i="57"/>
  <c r="AB41" i="57" s="1"/>
  <c r="X41" i="57"/>
  <c r="Y41" i="57" s="1"/>
  <c r="U41" i="57"/>
  <c r="V41" i="57" s="1"/>
  <c r="R41" i="57"/>
  <c r="S41" i="57" s="1"/>
  <c r="O41" i="57"/>
  <c r="P41" i="57" s="1"/>
  <c r="L41" i="57"/>
  <c r="M41" i="57" s="1"/>
  <c r="I41" i="57"/>
  <c r="J41" i="57" s="1"/>
  <c r="F41" i="57"/>
  <c r="G41" i="57" s="1"/>
  <c r="C41" i="57"/>
  <c r="D41" i="57" s="1"/>
  <c r="AK40" i="57"/>
  <c r="AJ40" i="57"/>
  <c r="AH40" i="57"/>
  <c r="AG40" i="57"/>
  <c r="AD40" i="57"/>
  <c r="AE40" i="57" s="1"/>
  <c r="AA40" i="57"/>
  <c r="AB40" i="57" s="1"/>
  <c r="X40" i="57"/>
  <c r="Y40" i="57" s="1"/>
  <c r="V40" i="57"/>
  <c r="U40" i="57"/>
  <c r="S40" i="57"/>
  <c r="R40" i="57"/>
  <c r="P40" i="57"/>
  <c r="O40" i="57"/>
  <c r="M40" i="57"/>
  <c r="L40" i="57"/>
  <c r="J40" i="57"/>
  <c r="I40" i="57"/>
  <c r="G40" i="57"/>
  <c r="F40" i="57"/>
  <c r="D40" i="57"/>
  <c r="C40" i="57"/>
  <c r="AK39" i="57"/>
  <c r="AJ39" i="57"/>
  <c r="AH39" i="57"/>
  <c r="AG39" i="57"/>
  <c r="M39" i="57"/>
  <c r="AK38" i="57"/>
  <c r="AJ38" i="57"/>
  <c r="AH38" i="57"/>
  <c r="AG38" i="57"/>
  <c r="M38" i="57"/>
  <c r="AK37" i="57"/>
  <c r="AJ37" i="57"/>
  <c r="AH37" i="57"/>
  <c r="AG37" i="57"/>
  <c r="AE37" i="57"/>
  <c r="AD37" i="57"/>
  <c r="AB37" i="57"/>
  <c r="AA37" i="57"/>
  <c r="Y37" i="57"/>
  <c r="X37" i="57"/>
  <c r="V37" i="57"/>
  <c r="U37" i="57"/>
  <c r="S37" i="57"/>
  <c r="R37" i="57"/>
  <c r="P37" i="57"/>
  <c r="O37" i="57"/>
  <c r="M37" i="57"/>
  <c r="L37" i="57"/>
  <c r="J37" i="57"/>
  <c r="I37" i="57"/>
  <c r="G37" i="57"/>
  <c r="F37" i="57"/>
  <c r="D37" i="57"/>
  <c r="C37" i="57"/>
  <c r="AK36" i="57"/>
  <c r="AJ36" i="57"/>
  <c r="AH36" i="57"/>
  <c r="AG36" i="57"/>
  <c r="AE36" i="57"/>
  <c r="AD36" i="57"/>
  <c r="AB36" i="57"/>
  <c r="AA36" i="57"/>
  <c r="Y36" i="57"/>
  <c r="X36" i="57"/>
  <c r="V36" i="57"/>
  <c r="U36" i="57"/>
  <c r="S36" i="57"/>
  <c r="R36" i="57"/>
  <c r="P36" i="57"/>
  <c r="O36" i="57"/>
  <c r="M36" i="57"/>
  <c r="L36" i="57"/>
  <c r="J36" i="57"/>
  <c r="I36" i="57"/>
  <c r="G36" i="57"/>
  <c r="F36" i="57"/>
  <c r="D36" i="57"/>
  <c r="C36" i="57"/>
  <c r="AK35" i="57"/>
  <c r="AJ35" i="57"/>
  <c r="AH35" i="57"/>
  <c r="AG35" i="57"/>
  <c r="AE35" i="57"/>
  <c r="AD35" i="57"/>
  <c r="AB35" i="57"/>
  <c r="AA35" i="57"/>
  <c r="Y35" i="57"/>
  <c r="X35" i="57"/>
  <c r="V35" i="57"/>
  <c r="U35" i="57"/>
  <c r="S35" i="57"/>
  <c r="R35" i="57"/>
  <c r="P35" i="57"/>
  <c r="O35" i="57"/>
  <c r="M35" i="57"/>
  <c r="L35" i="57"/>
  <c r="J35" i="57"/>
  <c r="I35" i="57"/>
  <c r="G35" i="57"/>
  <c r="F35" i="57"/>
  <c r="D35" i="57"/>
  <c r="C35" i="57"/>
  <c r="AL27" i="57"/>
  <c r="AK27" i="57"/>
  <c r="AI27" i="57"/>
  <c r="AH27" i="57"/>
  <c r="AF27" i="57"/>
  <c r="AE27" i="57"/>
  <c r="AC27" i="57"/>
  <c r="AB27" i="57"/>
  <c r="Z27" i="57"/>
  <c r="Y27" i="57"/>
  <c r="W27" i="57"/>
  <c r="V27" i="57"/>
  <c r="T27" i="57"/>
  <c r="S27" i="57"/>
  <c r="Q27" i="57"/>
  <c r="P27" i="57"/>
  <c r="N27" i="57"/>
  <c r="M27" i="57"/>
  <c r="K27" i="57"/>
  <c r="J27" i="57"/>
  <c r="H27" i="57"/>
  <c r="G27" i="57"/>
  <c r="E27" i="57"/>
  <c r="D27" i="57"/>
  <c r="AL26" i="57"/>
  <c r="AK26" i="57"/>
  <c r="AI26" i="57"/>
  <c r="AH26" i="57"/>
  <c r="AF26" i="57"/>
  <c r="AE26" i="57"/>
  <c r="AC26" i="57"/>
  <c r="AB26" i="57"/>
  <c r="Z26" i="57"/>
  <c r="Y26" i="57"/>
  <c r="W26" i="57"/>
  <c r="V26" i="57"/>
  <c r="T26" i="57"/>
  <c r="S26" i="57"/>
  <c r="Q26" i="57"/>
  <c r="P26" i="57"/>
  <c r="N26" i="57"/>
  <c r="M26" i="57"/>
  <c r="K26" i="57"/>
  <c r="J26" i="57"/>
  <c r="H26" i="57"/>
  <c r="G26" i="57"/>
  <c r="E26" i="57"/>
  <c r="D26" i="57"/>
  <c r="AL25" i="57"/>
  <c r="AL28" i="57" s="1"/>
  <c r="AN84" i="4" s="1"/>
  <c r="AK25" i="57"/>
  <c r="AI25" i="57"/>
  <c r="AI28" i="57" s="1"/>
  <c r="AN69" i="4" s="1"/>
  <c r="AH25" i="57"/>
  <c r="AF25" i="57"/>
  <c r="AF28" i="57" s="1"/>
  <c r="AN54" i="4" s="1"/>
  <c r="AE25" i="57"/>
  <c r="AC25" i="57"/>
  <c r="AC28" i="57" s="1"/>
  <c r="AN39" i="4" s="1"/>
  <c r="AB25" i="57"/>
  <c r="Z25" i="57"/>
  <c r="Z28" i="57" s="1"/>
  <c r="AN24" i="4" s="1"/>
  <c r="Y25" i="57"/>
  <c r="W25" i="57"/>
  <c r="W28" i="57" s="1"/>
  <c r="AN9" i="4" s="1"/>
  <c r="V25" i="57"/>
  <c r="T25" i="57"/>
  <c r="T28" i="57" s="1"/>
  <c r="S25" i="57"/>
  <c r="Q25" i="57"/>
  <c r="Q28" i="57" s="1"/>
  <c r="P25" i="57"/>
  <c r="N25" i="57"/>
  <c r="N28" i="57" s="1"/>
  <c r="M25" i="57"/>
  <c r="K25" i="57"/>
  <c r="K28" i="57" s="1"/>
  <c r="J25" i="57"/>
  <c r="H25" i="57"/>
  <c r="H28" i="57" s="1"/>
  <c r="G25" i="57"/>
  <c r="E25" i="57"/>
  <c r="E28" i="57" s="1"/>
  <c r="D25" i="57"/>
  <c r="O17" i="57"/>
  <c r="N17" i="57"/>
  <c r="M17" i="57"/>
  <c r="L17" i="57"/>
  <c r="K17" i="57"/>
  <c r="I17" i="57"/>
  <c r="H17" i="57"/>
  <c r="G17" i="57"/>
  <c r="F17" i="57"/>
  <c r="E17" i="57"/>
  <c r="D17" i="57"/>
  <c r="C17" i="57"/>
  <c r="O16" i="57"/>
  <c r="O15" i="57"/>
  <c r="O14" i="57"/>
  <c r="O13" i="57"/>
  <c r="O12" i="57"/>
  <c r="O11" i="57"/>
  <c r="O10" i="57"/>
  <c r="O9" i="57"/>
  <c r="O8" i="57"/>
  <c r="O7" i="57"/>
  <c r="O6" i="57"/>
  <c r="AK99" i="56"/>
  <c r="AH99" i="56"/>
  <c r="AE99" i="56"/>
  <c r="AB99" i="56"/>
  <c r="Y99" i="56"/>
  <c r="V99" i="56"/>
  <c r="S99" i="56"/>
  <c r="P99" i="56"/>
  <c r="M99" i="56"/>
  <c r="J99" i="56"/>
  <c r="G99" i="56"/>
  <c r="D99" i="56"/>
  <c r="AK98" i="56"/>
  <c r="AJ98" i="56"/>
  <c r="AH98" i="56"/>
  <c r="AG98" i="56"/>
  <c r="AE98" i="56"/>
  <c r="AD98" i="56"/>
  <c r="AB98" i="56"/>
  <c r="AA98" i="56"/>
  <c r="Y98" i="56"/>
  <c r="X98" i="56"/>
  <c r="V98" i="56"/>
  <c r="U98" i="56"/>
  <c r="S98" i="56"/>
  <c r="R98" i="56"/>
  <c r="P98" i="56"/>
  <c r="O98" i="56"/>
  <c r="M98" i="56"/>
  <c r="L98" i="56"/>
  <c r="J98" i="56"/>
  <c r="I98" i="56"/>
  <c r="G98" i="56"/>
  <c r="F98" i="56"/>
  <c r="D98" i="56"/>
  <c r="C98" i="56"/>
  <c r="AK97" i="56"/>
  <c r="AJ97" i="56"/>
  <c r="AH97" i="56"/>
  <c r="AG97" i="56"/>
  <c r="AE97" i="56"/>
  <c r="AD97" i="56"/>
  <c r="AB97" i="56"/>
  <c r="AA97" i="56"/>
  <c r="Y97" i="56"/>
  <c r="X97" i="56"/>
  <c r="V97" i="56"/>
  <c r="U97" i="56"/>
  <c r="S97" i="56"/>
  <c r="R97" i="56"/>
  <c r="P97" i="56"/>
  <c r="O97" i="56"/>
  <c r="M97" i="56"/>
  <c r="L97" i="56"/>
  <c r="J97" i="56"/>
  <c r="I97" i="56"/>
  <c r="G97" i="56"/>
  <c r="F97" i="56"/>
  <c r="D97" i="56"/>
  <c r="C97" i="56"/>
  <c r="AK96" i="56"/>
  <c r="AJ96" i="56"/>
  <c r="AH96" i="56"/>
  <c r="AG96" i="56"/>
  <c r="AE96" i="56"/>
  <c r="AD96" i="56"/>
  <c r="AB96" i="56"/>
  <c r="AA96" i="56"/>
  <c r="Y96" i="56"/>
  <c r="X96" i="56"/>
  <c r="V96" i="56"/>
  <c r="U96" i="56"/>
  <c r="S96" i="56"/>
  <c r="R96" i="56"/>
  <c r="P96" i="56"/>
  <c r="O96" i="56"/>
  <c r="M96" i="56"/>
  <c r="L96" i="56"/>
  <c r="J96" i="56"/>
  <c r="I96" i="56"/>
  <c r="G96" i="56"/>
  <c r="F96" i="56"/>
  <c r="D96" i="56"/>
  <c r="C96" i="56"/>
  <c r="AK95" i="56"/>
  <c r="AJ95" i="56"/>
  <c r="AH95" i="56"/>
  <c r="AG95" i="56"/>
  <c r="AE95" i="56"/>
  <c r="AD95" i="56"/>
  <c r="AB95" i="56"/>
  <c r="AA95" i="56"/>
  <c r="Y95" i="56"/>
  <c r="X95" i="56"/>
  <c r="V95" i="56"/>
  <c r="U95" i="56"/>
  <c r="S95" i="56"/>
  <c r="R95" i="56"/>
  <c r="P95" i="56"/>
  <c r="O95" i="56"/>
  <c r="M95" i="56"/>
  <c r="L95" i="56"/>
  <c r="J95" i="56"/>
  <c r="I95" i="56"/>
  <c r="G95" i="56"/>
  <c r="F95" i="56"/>
  <c r="D95" i="56"/>
  <c r="C95" i="56"/>
  <c r="AK94" i="56"/>
  <c r="AJ94" i="56"/>
  <c r="AH94" i="56"/>
  <c r="AG94" i="56"/>
  <c r="AE94" i="56"/>
  <c r="AD94" i="56"/>
  <c r="AB94" i="56"/>
  <c r="AA94" i="56"/>
  <c r="Y94" i="56"/>
  <c r="X94" i="56"/>
  <c r="V94" i="56"/>
  <c r="U94" i="56"/>
  <c r="S94" i="56"/>
  <c r="R94" i="56"/>
  <c r="P94" i="56"/>
  <c r="O94" i="56"/>
  <c r="M94" i="56"/>
  <c r="L94" i="56"/>
  <c r="J94" i="56"/>
  <c r="I94" i="56"/>
  <c r="G94" i="56"/>
  <c r="F94" i="56"/>
  <c r="D94" i="56"/>
  <c r="C94" i="56"/>
  <c r="AK93" i="56"/>
  <c r="AJ93" i="56"/>
  <c r="AH93" i="56"/>
  <c r="AG93" i="56"/>
  <c r="AE93" i="56"/>
  <c r="AD93" i="56"/>
  <c r="AB93" i="56"/>
  <c r="AA93" i="56"/>
  <c r="Y93" i="56"/>
  <c r="X93" i="56"/>
  <c r="V93" i="56"/>
  <c r="U93" i="56"/>
  <c r="S93" i="56"/>
  <c r="R93" i="56"/>
  <c r="P93" i="56"/>
  <c r="O93" i="56"/>
  <c r="M93" i="56"/>
  <c r="L93" i="56"/>
  <c r="J93" i="56"/>
  <c r="I93" i="56"/>
  <c r="G93" i="56"/>
  <c r="F93" i="56"/>
  <c r="D93" i="56"/>
  <c r="C93" i="56"/>
  <c r="AK92" i="56"/>
  <c r="AJ92" i="56"/>
  <c r="AH92" i="56"/>
  <c r="AG92" i="56"/>
  <c r="AE92" i="56"/>
  <c r="AD92" i="56"/>
  <c r="AB92" i="56"/>
  <c r="AA92" i="56"/>
  <c r="Y92" i="56"/>
  <c r="X92" i="56"/>
  <c r="V92" i="56"/>
  <c r="U92" i="56"/>
  <c r="S92" i="56"/>
  <c r="R92" i="56"/>
  <c r="P92" i="56"/>
  <c r="O92" i="56"/>
  <c r="M92" i="56"/>
  <c r="L92" i="56"/>
  <c r="J92" i="56"/>
  <c r="I92" i="56"/>
  <c r="G92" i="56"/>
  <c r="F92" i="56"/>
  <c r="D92" i="56"/>
  <c r="C92" i="56"/>
  <c r="AK91" i="56"/>
  <c r="AJ91" i="56"/>
  <c r="AH91" i="56"/>
  <c r="AG91" i="56"/>
  <c r="AE91" i="56"/>
  <c r="AD91" i="56"/>
  <c r="AB91" i="56"/>
  <c r="AA91" i="56"/>
  <c r="Y91" i="56"/>
  <c r="X91" i="56"/>
  <c r="V91" i="56"/>
  <c r="U91" i="56"/>
  <c r="S91" i="56"/>
  <c r="R91" i="56"/>
  <c r="P91" i="56"/>
  <c r="O91" i="56"/>
  <c r="M91" i="56"/>
  <c r="L91" i="56"/>
  <c r="J91" i="56"/>
  <c r="I91" i="56"/>
  <c r="G91" i="56"/>
  <c r="F91" i="56"/>
  <c r="D91" i="56"/>
  <c r="C91" i="56"/>
  <c r="AK90" i="56"/>
  <c r="AJ90" i="56"/>
  <c r="AH90" i="56"/>
  <c r="AG90" i="56"/>
  <c r="AE90" i="56"/>
  <c r="AD90" i="56"/>
  <c r="AB90" i="56"/>
  <c r="AA90" i="56"/>
  <c r="Y90" i="56"/>
  <c r="X90" i="56"/>
  <c r="V90" i="56"/>
  <c r="U90" i="56"/>
  <c r="S90" i="56"/>
  <c r="R90" i="56"/>
  <c r="P90" i="56"/>
  <c r="O90" i="56"/>
  <c r="M90" i="56"/>
  <c r="L90" i="56"/>
  <c r="J90" i="56"/>
  <c r="I90" i="56"/>
  <c r="G90" i="56"/>
  <c r="F90" i="56"/>
  <c r="D90" i="56"/>
  <c r="C90" i="56"/>
  <c r="AK89" i="56"/>
  <c r="AJ89" i="56"/>
  <c r="AH89" i="56"/>
  <c r="AG89" i="56"/>
  <c r="AE89" i="56"/>
  <c r="AD89" i="56"/>
  <c r="AB89" i="56"/>
  <c r="AA89" i="56"/>
  <c r="Y89" i="56"/>
  <c r="X89" i="56"/>
  <c r="V89" i="56"/>
  <c r="U89" i="56"/>
  <c r="S89" i="56"/>
  <c r="R89" i="56"/>
  <c r="P89" i="56"/>
  <c r="O89" i="56"/>
  <c r="M89" i="56"/>
  <c r="L89" i="56"/>
  <c r="J89" i="56"/>
  <c r="I89" i="56"/>
  <c r="G89" i="56"/>
  <c r="F89" i="56"/>
  <c r="D89" i="56"/>
  <c r="C89" i="56"/>
  <c r="AK80" i="56"/>
  <c r="AJ80" i="56"/>
  <c r="AH80" i="56"/>
  <c r="AG80" i="56"/>
  <c r="AE80" i="56"/>
  <c r="AD80" i="56"/>
  <c r="AB80" i="56"/>
  <c r="AA80" i="56"/>
  <c r="Y80" i="56"/>
  <c r="X80" i="56"/>
  <c r="V80" i="56"/>
  <c r="U80" i="56"/>
  <c r="S80" i="56"/>
  <c r="R80" i="56"/>
  <c r="P80" i="56"/>
  <c r="O80" i="56"/>
  <c r="M80" i="56"/>
  <c r="L80" i="56"/>
  <c r="J80" i="56"/>
  <c r="I80" i="56"/>
  <c r="G80" i="56"/>
  <c r="F80" i="56"/>
  <c r="D80" i="56"/>
  <c r="C80" i="56"/>
  <c r="AK79" i="56"/>
  <c r="AK81" i="56" s="1"/>
  <c r="AJ86" i="4" s="1"/>
  <c r="AJ79" i="56"/>
  <c r="AH79" i="56"/>
  <c r="AH81" i="56" s="1"/>
  <c r="AG79" i="56"/>
  <c r="AE79" i="56"/>
  <c r="AE81" i="56" s="1"/>
  <c r="AD79" i="56"/>
  <c r="AB79" i="56"/>
  <c r="AB81" i="56" s="1"/>
  <c r="AA79" i="56"/>
  <c r="Y79" i="56"/>
  <c r="Y81" i="56" s="1"/>
  <c r="AJ26" i="4" s="1"/>
  <c r="X79" i="56"/>
  <c r="V79" i="56"/>
  <c r="V81" i="56" s="1"/>
  <c r="AJ11" i="4" s="1"/>
  <c r="U79" i="56"/>
  <c r="S79" i="56"/>
  <c r="S81" i="56" s="1"/>
  <c r="R79" i="56"/>
  <c r="P79" i="56"/>
  <c r="P81" i="56" s="1"/>
  <c r="O79" i="56"/>
  <c r="M79" i="56"/>
  <c r="M81" i="56" s="1"/>
  <c r="L79" i="56"/>
  <c r="J79" i="56"/>
  <c r="I79" i="56"/>
  <c r="G79" i="56"/>
  <c r="F79" i="56"/>
  <c r="D79" i="56"/>
  <c r="D81" i="56" s="1"/>
  <c r="C79" i="56"/>
  <c r="AK78" i="56"/>
  <c r="AJ78" i="56"/>
  <c r="AH78" i="56"/>
  <c r="AG78" i="56"/>
  <c r="AE78" i="56"/>
  <c r="AD78" i="56"/>
  <c r="AB78" i="56"/>
  <c r="AA78" i="56"/>
  <c r="Y78" i="56"/>
  <c r="X78" i="56"/>
  <c r="V78" i="56"/>
  <c r="U78" i="56"/>
  <c r="S78" i="56"/>
  <c r="R78" i="56"/>
  <c r="P78" i="56"/>
  <c r="O78" i="56"/>
  <c r="M78" i="56"/>
  <c r="L78" i="56"/>
  <c r="J78" i="56"/>
  <c r="I78" i="56"/>
  <c r="G78" i="56"/>
  <c r="F78" i="56"/>
  <c r="D78" i="56"/>
  <c r="C78" i="56"/>
  <c r="AK73" i="56"/>
  <c r="AH73" i="56"/>
  <c r="AK72" i="56"/>
  <c r="AJ72" i="56"/>
  <c r="AH72" i="56"/>
  <c r="AG72" i="56"/>
  <c r="AK71" i="56"/>
  <c r="AJ71" i="56"/>
  <c r="AH71" i="56"/>
  <c r="AG71" i="56"/>
  <c r="AK70" i="56"/>
  <c r="AJ70" i="56"/>
  <c r="AH70" i="56"/>
  <c r="AG70" i="56"/>
  <c r="AK69" i="56"/>
  <c r="AJ69" i="56"/>
  <c r="AH69" i="56"/>
  <c r="AG69" i="56"/>
  <c r="AK68" i="56"/>
  <c r="AJ68" i="56"/>
  <c r="AH68" i="56"/>
  <c r="AG68" i="56"/>
  <c r="AK67" i="56"/>
  <c r="AJ67" i="56"/>
  <c r="AH67" i="56"/>
  <c r="AG67" i="56"/>
  <c r="AK66" i="56"/>
  <c r="AJ66" i="56"/>
  <c r="AH66" i="56"/>
  <c r="AG66" i="56"/>
  <c r="AE66" i="56"/>
  <c r="AD66" i="56"/>
  <c r="AB66" i="56"/>
  <c r="AA66" i="56"/>
  <c r="Y66" i="56"/>
  <c r="X66" i="56"/>
  <c r="V66" i="56"/>
  <c r="U66" i="56"/>
  <c r="S66" i="56"/>
  <c r="R66" i="56"/>
  <c r="P66" i="56"/>
  <c r="O66" i="56"/>
  <c r="M66" i="56"/>
  <c r="L66" i="56"/>
  <c r="J66" i="56"/>
  <c r="I66" i="56"/>
  <c r="G66" i="56"/>
  <c r="F66" i="56"/>
  <c r="D66" i="56"/>
  <c r="C66" i="56"/>
  <c r="AK65" i="56"/>
  <c r="AJ65" i="56"/>
  <c r="AH65" i="56"/>
  <c r="AG65" i="56"/>
  <c r="AK64" i="56"/>
  <c r="AJ64" i="56"/>
  <c r="AH64" i="56"/>
  <c r="AG64" i="56"/>
  <c r="AK63" i="56"/>
  <c r="AJ63" i="56"/>
  <c r="AH63" i="56"/>
  <c r="AG63" i="56"/>
  <c r="AK62" i="56"/>
  <c r="AJ62" i="56"/>
  <c r="AH62" i="56"/>
  <c r="AG62" i="56"/>
  <c r="AE62" i="56"/>
  <c r="AD62" i="56"/>
  <c r="AB62" i="56"/>
  <c r="AA62" i="56"/>
  <c r="Y62" i="56"/>
  <c r="X62" i="56"/>
  <c r="V62" i="56"/>
  <c r="U62" i="56"/>
  <c r="S62" i="56"/>
  <c r="R62" i="56"/>
  <c r="P62" i="56"/>
  <c r="O62" i="56"/>
  <c r="M62" i="56"/>
  <c r="L62" i="56"/>
  <c r="J62" i="56"/>
  <c r="I62" i="56"/>
  <c r="G62" i="56"/>
  <c r="F62" i="56"/>
  <c r="D62" i="56"/>
  <c r="C62" i="56"/>
  <c r="AK61" i="56"/>
  <c r="AJ61" i="56"/>
  <c r="AH61" i="56"/>
  <c r="AG61" i="56"/>
  <c r="AK60" i="56"/>
  <c r="AJ60" i="56"/>
  <c r="AH60" i="56"/>
  <c r="AG60" i="56"/>
  <c r="AE60" i="56"/>
  <c r="AD60" i="56"/>
  <c r="AB60" i="56"/>
  <c r="AA60" i="56"/>
  <c r="Y60" i="56"/>
  <c r="X60" i="56"/>
  <c r="V60" i="56"/>
  <c r="U60" i="56"/>
  <c r="S60" i="56"/>
  <c r="R60" i="56"/>
  <c r="P60" i="56"/>
  <c r="O60" i="56"/>
  <c r="M60" i="56"/>
  <c r="L60" i="56"/>
  <c r="J60" i="56"/>
  <c r="I60" i="56"/>
  <c r="G60" i="56"/>
  <c r="F60" i="56"/>
  <c r="D60" i="56"/>
  <c r="C60" i="56"/>
  <c r="AK59" i="56"/>
  <c r="AJ59" i="56"/>
  <c r="AH59" i="56"/>
  <c r="AG59" i="56"/>
  <c r="AE59" i="56"/>
  <c r="AD59" i="56"/>
  <c r="AB59" i="56"/>
  <c r="AA59" i="56"/>
  <c r="Y59" i="56"/>
  <c r="X59" i="56"/>
  <c r="V59" i="56"/>
  <c r="U59" i="56"/>
  <c r="S59" i="56"/>
  <c r="R59" i="56"/>
  <c r="P59" i="56"/>
  <c r="O59" i="56"/>
  <c r="M59" i="56"/>
  <c r="L59" i="56"/>
  <c r="J59" i="56"/>
  <c r="I59" i="56"/>
  <c r="G59" i="56"/>
  <c r="F59" i="56"/>
  <c r="D59" i="56"/>
  <c r="C59" i="56"/>
  <c r="AK58" i="56"/>
  <c r="AJ58" i="56"/>
  <c r="AH58" i="56"/>
  <c r="AG58" i="56"/>
  <c r="AE58" i="56"/>
  <c r="AD58" i="56"/>
  <c r="AB58" i="56"/>
  <c r="AA58" i="56"/>
  <c r="Y58" i="56"/>
  <c r="X58" i="56"/>
  <c r="V58" i="56"/>
  <c r="U58" i="56"/>
  <c r="S58" i="56"/>
  <c r="R58" i="56"/>
  <c r="P58" i="56"/>
  <c r="O58" i="56"/>
  <c r="M58" i="56"/>
  <c r="L58" i="56"/>
  <c r="J58" i="56"/>
  <c r="I58" i="56"/>
  <c r="G58" i="56"/>
  <c r="F58" i="56"/>
  <c r="D58" i="56"/>
  <c r="C58" i="56"/>
  <c r="AK57" i="56"/>
  <c r="AJ57" i="56"/>
  <c r="AH57" i="56"/>
  <c r="AG57" i="56"/>
  <c r="AK56" i="56"/>
  <c r="AJ56" i="56"/>
  <c r="AH56" i="56"/>
  <c r="AG56" i="56"/>
  <c r="AK55" i="56"/>
  <c r="AJ55" i="56"/>
  <c r="AH55" i="56"/>
  <c r="AG55" i="56"/>
  <c r="AK54" i="56"/>
  <c r="AJ54" i="56"/>
  <c r="AH54" i="56"/>
  <c r="AG54" i="56"/>
  <c r="AK53" i="56"/>
  <c r="AJ53" i="56"/>
  <c r="AH53" i="56"/>
  <c r="AG53" i="56"/>
  <c r="AK52" i="56"/>
  <c r="AJ52" i="56"/>
  <c r="AH52" i="56"/>
  <c r="AG52" i="56"/>
  <c r="AK51" i="56"/>
  <c r="AJ51" i="56"/>
  <c r="AH51" i="56"/>
  <c r="AG51" i="56"/>
  <c r="AK50" i="56"/>
  <c r="AJ50" i="56"/>
  <c r="AH50" i="56"/>
  <c r="AG50" i="56"/>
  <c r="AK49" i="56"/>
  <c r="AJ49" i="56"/>
  <c r="AH49" i="56"/>
  <c r="AG49" i="56"/>
  <c r="AK48" i="56"/>
  <c r="AJ48" i="56"/>
  <c r="AH48" i="56"/>
  <c r="AG48" i="56"/>
  <c r="AK47" i="56"/>
  <c r="AJ47" i="56"/>
  <c r="AH47" i="56"/>
  <c r="AG47" i="56"/>
  <c r="AE47" i="56"/>
  <c r="AD47" i="56"/>
  <c r="AB47" i="56"/>
  <c r="AA47" i="56"/>
  <c r="Y47" i="56"/>
  <c r="X47" i="56"/>
  <c r="V47" i="56"/>
  <c r="U47" i="56"/>
  <c r="S47" i="56"/>
  <c r="R47" i="56"/>
  <c r="P47" i="56"/>
  <c r="O47" i="56"/>
  <c r="M47" i="56"/>
  <c r="L47" i="56"/>
  <c r="J47" i="56"/>
  <c r="I47" i="56"/>
  <c r="G47" i="56"/>
  <c r="F47" i="56"/>
  <c r="D47" i="56"/>
  <c r="C47" i="56"/>
  <c r="AK46" i="56"/>
  <c r="AJ46" i="56"/>
  <c r="AH46" i="56"/>
  <c r="AG46" i="56"/>
  <c r="AE46" i="56"/>
  <c r="AD46" i="56"/>
  <c r="AB46" i="56"/>
  <c r="AA46" i="56"/>
  <c r="Y46" i="56"/>
  <c r="X46" i="56"/>
  <c r="V46" i="56"/>
  <c r="U46" i="56"/>
  <c r="S46" i="56"/>
  <c r="R46" i="56"/>
  <c r="P46" i="56"/>
  <c r="O46" i="56"/>
  <c r="M46" i="56"/>
  <c r="L46" i="56"/>
  <c r="J46" i="56"/>
  <c r="I46" i="56"/>
  <c r="G46" i="56"/>
  <c r="F46" i="56"/>
  <c r="D46" i="56"/>
  <c r="C46" i="56"/>
  <c r="AK45" i="56"/>
  <c r="AJ45" i="56"/>
  <c r="AH45" i="56"/>
  <c r="AG45" i="56"/>
  <c r="AK44" i="56"/>
  <c r="AJ44" i="56"/>
  <c r="AH44" i="56"/>
  <c r="AG44" i="56"/>
  <c r="AE44" i="56"/>
  <c r="AD44" i="56"/>
  <c r="AB44" i="56"/>
  <c r="AA44" i="56"/>
  <c r="Y44" i="56"/>
  <c r="X44" i="56"/>
  <c r="V44" i="56"/>
  <c r="U44" i="56"/>
  <c r="S44" i="56"/>
  <c r="R44" i="56"/>
  <c r="P44" i="56"/>
  <c r="O44" i="56"/>
  <c r="M44" i="56"/>
  <c r="L44" i="56"/>
  <c r="J44" i="56"/>
  <c r="I44" i="56"/>
  <c r="G44" i="56"/>
  <c r="F44" i="56"/>
  <c r="D44" i="56"/>
  <c r="C44" i="56"/>
  <c r="AK43" i="56"/>
  <c r="AJ43" i="56"/>
  <c r="AH43" i="56"/>
  <c r="AG43" i="56"/>
  <c r="AE43" i="56"/>
  <c r="AD43" i="56"/>
  <c r="AB43" i="56"/>
  <c r="AA43" i="56"/>
  <c r="Y43" i="56"/>
  <c r="X43" i="56"/>
  <c r="V43" i="56"/>
  <c r="U43" i="56"/>
  <c r="S43" i="56"/>
  <c r="R43" i="56"/>
  <c r="P43" i="56"/>
  <c r="O43" i="56"/>
  <c r="M43" i="56"/>
  <c r="L43" i="56"/>
  <c r="J43" i="56"/>
  <c r="I43" i="56"/>
  <c r="G43" i="56"/>
  <c r="F43" i="56"/>
  <c r="D43" i="56"/>
  <c r="C43" i="56"/>
  <c r="AK42" i="56"/>
  <c r="AJ42" i="56"/>
  <c r="AH42" i="56"/>
  <c r="AG42" i="56"/>
  <c r="AE42" i="56"/>
  <c r="AD42" i="56"/>
  <c r="AB42" i="56"/>
  <c r="AA42" i="56"/>
  <c r="Y42" i="56"/>
  <c r="X42" i="56"/>
  <c r="V42" i="56"/>
  <c r="U42" i="56"/>
  <c r="S42" i="56"/>
  <c r="R42" i="56"/>
  <c r="P42" i="56"/>
  <c r="O42" i="56"/>
  <c r="M42" i="56"/>
  <c r="L42" i="56"/>
  <c r="J42" i="56"/>
  <c r="I42" i="56"/>
  <c r="G42" i="56"/>
  <c r="F42" i="56"/>
  <c r="D42" i="56"/>
  <c r="C42" i="56"/>
  <c r="AK41" i="56"/>
  <c r="AJ41" i="56"/>
  <c r="AH41" i="56"/>
  <c r="AG41" i="56"/>
  <c r="AE41" i="56"/>
  <c r="AD41" i="56"/>
  <c r="AB41" i="56"/>
  <c r="AA41" i="56"/>
  <c r="Y41" i="56"/>
  <c r="X41" i="56"/>
  <c r="V41" i="56"/>
  <c r="U41" i="56"/>
  <c r="S41" i="56"/>
  <c r="R41" i="56"/>
  <c r="P41" i="56"/>
  <c r="O41" i="56"/>
  <c r="M41" i="56"/>
  <c r="L41" i="56"/>
  <c r="J41" i="56"/>
  <c r="I41" i="56"/>
  <c r="G41" i="56"/>
  <c r="F41" i="56"/>
  <c r="D41" i="56"/>
  <c r="C41" i="56"/>
  <c r="AK40" i="56"/>
  <c r="AJ40" i="56"/>
  <c r="AH40" i="56"/>
  <c r="AG40" i="56"/>
  <c r="AE40" i="56"/>
  <c r="AD40" i="56"/>
  <c r="AB40" i="56"/>
  <c r="AA40" i="56"/>
  <c r="Y40" i="56"/>
  <c r="X40" i="56"/>
  <c r="V40" i="56"/>
  <c r="U40" i="56"/>
  <c r="S40" i="56"/>
  <c r="R40" i="56"/>
  <c r="P40" i="56"/>
  <c r="O40" i="56"/>
  <c r="M40" i="56"/>
  <c r="L40" i="56"/>
  <c r="J40" i="56"/>
  <c r="I40" i="56"/>
  <c r="G40" i="56"/>
  <c r="F40" i="56"/>
  <c r="D40" i="56"/>
  <c r="C40" i="56"/>
  <c r="AK39" i="56"/>
  <c r="AJ39" i="56"/>
  <c r="AH39" i="56"/>
  <c r="AG39" i="56"/>
  <c r="M39" i="56"/>
  <c r="AK38" i="56"/>
  <c r="AJ38" i="56"/>
  <c r="AH38" i="56"/>
  <c r="AG38" i="56"/>
  <c r="M38" i="56"/>
  <c r="AK37" i="56"/>
  <c r="AJ37" i="56"/>
  <c r="AH37" i="56"/>
  <c r="AG37" i="56"/>
  <c r="AE37" i="56"/>
  <c r="AD37" i="56"/>
  <c r="AB37" i="56"/>
  <c r="AA37" i="56"/>
  <c r="Y37" i="56"/>
  <c r="X37" i="56"/>
  <c r="V37" i="56"/>
  <c r="U37" i="56"/>
  <c r="S37" i="56"/>
  <c r="R37" i="56"/>
  <c r="P37" i="56"/>
  <c r="O37" i="56"/>
  <c r="M37" i="56"/>
  <c r="L37" i="56"/>
  <c r="J37" i="56"/>
  <c r="I37" i="56"/>
  <c r="G37" i="56"/>
  <c r="F37" i="56"/>
  <c r="D37" i="56"/>
  <c r="C37" i="56"/>
  <c r="AK36" i="56"/>
  <c r="AJ36" i="56"/>
  <c r="AH36" i="56"/>
  <c r="AG36" i="56"/>
  <c r="AE36" i="56"/>
  <c r="AD36" i="56"/>
  <c r="AB36" i="56"/>
  <c r="AA36" i="56"/>
  <c r="Y36" i="56"/>
  <c r="X36" i="56"/>
  <c r="V36" i="56"/>
  <c r="U36" i="56"/>
  <c r="S36" i="56"/>
  <c r="R36" i="56"/>
  <c r="P36" i="56"/>
  <c r="O36" i="56"/>
  <c r="M36" i="56"/>
  <c r="L36" i="56"/>
  <c r="J36" i="56"/>
  <c r="I36" i="56"/>
  <c r="G36" i="56"/>
  <c r="F36" i="56"/>
  <c r="D36" i="56"/>
  <c r="C36" i="56"/>
  <c r="AK35" i="56"/>
  <c r="AJ35" i="56"/>
  <c r="AH35" i="56"/>
  <c r="AG35" i="56"/>
  <c r="AE35" i="56"/>
  <c r="AD35" i="56"/>
  <c r="AB35" i="56"/>
  <c r="AA35" i="56"/>
  <c r="Y35" i="56"/>
  <c r="X35" i="56"/>
  <c r="V35" i="56"/>
  <c r="U35" i="56"/>
  <c r="S35" i="56"/>
  <c r="R35" i="56"/>
  <c r="P35" i="56"/>
  <c r="O35" i="56"/>
  <c r="M35" i="56"/>
  <c r="L35" i="56"/>
  <c r="J35" i="56"/>
  <c r="I35" i="56"/>
  <c r="G35" i="56"/>
  <c r="F35" i="56"/>
  <c r="D35" i="56"/>
  <c r="C35" i="56"/>
  <c r="AL27" i="56"/>
  <c r="AK27" i="56"/>
  <c r="AI27" i="56"/>
  <c r="AH27" i="56"/>
  <c r="AF27" i="56"/>
  <c r="AE27" i="56"/>
  <c r="AC27" i="56"/>
  <c r="AB27" i="56"/>
  <c r="Z27" i="56"/>
  <c r="Y27" i="56"/>
  <c r="W27" i="56"/>
  <c r="V27" i="56"/>
  <c r="T27" i="56"/>
  <c r="S27" i="56"/>
  <c r="Q27" i="56"/>
  <c r="P27" i="56"/>
  <c r="N27" i="56"/>
  <c r="M27" i="56"/>
  <c r="K27" i="56"/>
  <c r="J27" i="56"/>
  <c r="H27" i="56"/>
  <c r="G27" i="56"/>
  <c r="E27" i="56"/>
  <c r="D27" i="56"/>
  <c r="AL26" i="56"/>
  <c r="AK26" i="56"/>
  <c r="AI26" i="56"/>
  <c r="AH26" i="56"/>
  <c r="AF26" i="56"/>
  <c r="AE26" i="56"/>
  <c r="AC26" i="56"/>
  <c r="AB26" i="56"/>
  <c r="Z26" i="56"/>
  <c r="Y26" i="56"/>
  <c r="W26" i="56"/>
  <c r="V26" i="56"/>
  <c r="T26" i="56"/>
  <c r="S26" i="56"/>
  <c r="Q26" i="56"/>
  <c r="P26" i="56"/>
  <c r="N26" i="56"/>
  <c r="M26" i="56"/>
  <c r="K26" i="56"/>
  <c r="J26" i="56"/>
  <c r="H26" i="56"/>
  <c r="G26" i="56"/>
  <c r="E26" i="56"/>
  <c r="D26" i="56"/>
  <c r="AL25" i="56"/>
  <c r="AL28" i="56" s="1"/>
  <c r="AJ84" i="4" s="1"/>
  <c r="AK25" i="56"/>
  <c r="AI25" i="56"/>
  <c r="AI28" i="56" s="1"/>
  <c r="AJ69" i="4" s="1"/>
  <c r="AH25" i="56"/>
  <c r="AF25" i="56"/>
  <c r="AF28" i="56" s="1"/>
  <c r="AJ54" i="4" s="1"/>
  <c r="AE25" i="56"/>
  <c r="AC25" i="56"/>
  <c r="AC28" i="56" s="1"/>
  <c r="AJ39" i="4" s="1"/>
  <c r="AB25" i="56"/>
  <c r="Z25" i="56"/>
  <c r="Z28" i="56" s="1"/>
  <c r="AJ24" i="4" s="1"/>
  <c r="Y25" i="56"/>
  <c r="W25" i="56"/>
  <c r="W28" i="56" s="1"/>
  <c r="AJ9" i="4" s="1"/>
  <c r="V25" i="56"/>
  <c r="T25" i="56"/>
  <c r="T28" i="56" s="1"/>
  <c r="S25" i="56"/>
  <c r="Q25" i="56"/>
  <c r="Q28" i="56" s="1"/>
  <c r="P25" i="56"/>
  <c r="N25" i="56"/>
  <c r="N28" i="56" s="1"/>
  <c r="M25" i="56"/>
  <c r="K25" i="56"/>
  <c r="K28" i="56" s="1"/>
  <c r="J25" i="56"/>
  <c r="H25" i="56"/>
  <c r="H28" i="56" s="1"/>
  <c r="G25" i="56"/>
  <c r="E25" i="56"/>
  <c r="E28" i="56" s="1"/>
  <c r="D25" i="56"/>
  <c r="O17" i="56"/>
  <c r="N17" i="56"/>
  <c r="M17" i="56"/>
  <c r="L17" i="56"/>
  <c r="K17" i="56"/>
  <c r="I17" i="56"/>
  <c r="H17" i="56"/>
  <c r="G17" i="56"/>
  <c r="F17" i="56"/>
  <c r="E17" i="56"/>
  <c r="D17" i="56"/>
  <c r="C17" i="56"/>
  <c r="O16" i="56"/>
  <c r="O15" i="56"/>
  <c r="O14" i="56"/>
  <c r="O13" i="56"/>
  <c r="O12" i="56"/>
  <c r="O11" i="56"/>
  <c r="O10" i="56"/>
  <c r="O9" i="56"/>
  <c r="O8" i="56"/>
  <c r="O7" i="56"/>
  <c r="O6" i="56"/>
  <c r="AK99" i="55"/>
  <c r="AH99" i="55"/>
  <c r="AE99" i="55"/>
  <c r="AB99" i="55"/>
  <c r="Y99" i="55"/>
  <c r="V99" i="55"/>
  <c r="S99" i="55"/>
  <c r="P99" i="55"/>
  <c r="M99" i="55"/>
  <c r="J99" i="55"/>
  <c r="G99" i="55"/>
  <c r="D99" i="55"/>
  <c r="AK98" i="55"/>
  <c r="AJ98" i="55"/>
  <c r="AH98" i="55"/>
  <c r="AG98" i="55"/>
  <c r="AE98" i="55"/>
  <c r="AD98" i="55"/>
  <c r="AB98" i="55"/>
  <c r="AA98" i="55"/>
  <c r="Y98" i="55"/>
  <c r="X98" i="55"/>
  <c r="V98" i="55"/>
  <c r="U98" i="55"/>
  <c r="S98" i="55"/>
  <c r="R98" i="55"/>
  <c r="P98" i="55"/>
  <c r="O98" i="55"/>
  <c r="M98" i="55"/>
  <c r="L98" i="55"/>
  <c r="J98" i="55"/>
  <c r="I98" i="55"/>
  <c r="G98" i="55"/>
  <c r="F98" i="55"/>
  <c r="D98" i="55"/>
  <c r="C98" i="55"/>
  <c r="AK97" i="55"/>
  <c r="AJ97" i="55"/>
  <c r="AH97" i="55"/>
  <c r="AG97" i="55"/>
  <c r="AE97" i="55"/>
  <c r="AD97" i="55"/>
  <c r="AB97" i="55"/>
  <c r="AA97" i="55"/>
  <c r="Y97" i="55"/>
  <c r="X97" i="55"/>
  <c r="V97" i="55"/>
  <c r="U97" i="55"/>
  <c r="S97" i="55"/>
  <c r="R97" i="55"/>
  <c r="P97" i="55"/>
  <c r="O97" i="55"/>
  <c r="M97" i="55"/>
  <c r="L97" i="55"/>
  <c r="J97" i="55"/>
  <c r="I97" i="55"/>
  <c r="G97" i="55"/>
  <c r="F97" i="55"/>
  <c r="D97" i="55"/>
  <c r="C97" i="55"/>
  <c r="AK96" i="55"/>
  <c r="AJ96" i="55"/>
  <c r="AH96" i="55"/>
  <c r="AG96" i="55"/>
  <c r="AE96" i="55"/>
  <c r="AD96" i="55"/>
  <c r="AB96" i="55"/>
  <c r="AA96" i="55"/>
  <c r="Y96" i="55"/>
  <c r="X96" i="55"/>
  <c r="V96" i="55"/>
  <c r="U96" i="55"/>
  <c r="S96" i="55"/>
  <c r="R96" i="55"/>
  <c r="P96" i="55"/>
  <c r="O96" i="55"/>
  <c r="M96" i="55"/>
  <c r="L96" i="55"/>
  <c r="J96" i="55"/>
  <c r="I96" i="55"/>
  <c r="G96" i="55"/>
  <c r="F96" i="55"/>
  <c r="D96" i="55"/>
  <c r="C96" i="55"/>
  <c r="AK95" i="55"/>
  <c r="AJ95" i="55"/>
  <c r="AH95" i="55"/>
  <c r="AG95" i="55"/>
  <c r="AE95" i="55"/>
  <c r="AD95" i="55"/>
  <c r="AB95" i="55"/>
  <c r="AA95" i="55"/>
  <c r="Y95" i="55"/>
  <c r="X95" i="55"/>
  <c r="V95" i="55"/>
  <c r="U95" i="55"/>
  <c r="S95" i="55"/>
  <c r="R95" i="55"/>
  <c r="P95" i="55"/>
  <c r="O95" i="55"/>
  <c r="M95" i="55"/>
  <c r="L95" i="55"/>
  <c r="J95" i="55"/>
  <c r="I95" i="55"/>
  <c r="G95" i="55"/>
  <c r="F95" i="55"/>
  <c r="D95" i="55"/>
  <c r="C95" i="55"/>
  <c r="AK94" i="55"/>
  <c r="AJ94" i="55"/>
  <c r="AH94" i="55"/>
  <c r="AG94" i="55"/>
  <c r="AE94" i="55"/>
  <c r="AD94" i="55"/>
  <c r="AB94" i="55"/>
  <c r="AA94" i="55"/>
  <c r="Y94" i="55"/>
  <c r="X94" i="55"/>
  <c r="V94" i="55"/>
  <c r="U94" i="55"/>
  <c r="S94" i="55"/>
  <c r="R94" i="55"/>
  <c r="P94" i="55"/>
  <c r="O94" i="55"/>
  <c r="M94" i="55"/>
  <c r="L94" i="55"/>
  <c r="J94" i="55"/>
  <c r="I94" i="55"/>
  <c r="G94" i="55"/>
  <c r="F94" i="55"/>
  <c r="D94" i="55"/>
  <c r="C94" i="55"/>
  <c r="AK93" i="55"/>
  <c r="AJ93" i="55"/>
  <c r="AH93" i="55"/>
  <c r="AG93" i="55"/>
  <c r="AE93" i="55"/>
  <c r="AD93" i="55"/>
  <c r="AB93" i="55"/>
  <c r="AA93" i="55"/>
  <c r="Y93" i="55"/>
  <c r="X93" i="55"/>
  <c r="V93" i="55"/>
  <c r="U93" i="55"/>
  <c r="S93" i="55"/>
  <c r="R93" i="55"/>
  <c r="P93" i="55"/>
  <c r="O93" i="55"/>
  <c r="M93" i="55"/>
  <c r="L93" i="55"/>
  <c r="J93" i="55"/>
  <c r="I93" i="55"/>
  <c r="G93" i="55"/>
  <c r="F93" i="55"/>
  <c r="D93" i="55"/>
  <c r="C93" i="55"/>
  <c r="AK92" i="55"/>
  <c r="AJ92" i="55"/>
  <c r="AH92" i="55"/>
  <c r="AG92" i="55"/>
  <c r="AE92" i="55"/>
  <c r="AD92" i="55"/>
  <c r="AB92" i="55"/>
  <c r="AA92" i="55"/>
  <c r="Y92" i="55"/>
  <c r="X92" i="55"/>
  <c r="V92" i="55"/>
  <c r="U92" i="55"/>
  <c r="S92" i="55"/>
  <c r="R92" i="55"/>
  <c r="P92" i="55"/>
  <c r="O92" i="55"/>
  <c r="M92" i="55"/>
  <c r="L92" i="55"/>
  <c r="J92" i="55"/>
  <c r="I92" i="55"/>
  <c r="G92" i="55"/>
  <c r="F92" i="55"/>
  <c r="D92" i="55"/>
  <c r="C92" i="55"/>
  <c r="AK91" i="55"/>
  <c r="AJ91" i="55"/>
  <c r="AH91" i="55"/>
  <c r="AG91" i="55"/>
  <c r="AE91" i="55"/>
  <c r="AD91" i="55"/>
  <c r="AB91" i="55"/>
  <c r="AA91" i="55"/>
  <c r="Y91" i="55"/>
  <c r="X91" i="55"/>
  <c r="V91" i="55"/>
  <c r="U91" i="55"/>
  <c r="S91" i="55"/>
  <c r="R91" i="55"/>
  <c r="P91" i="55"/>
  <c r="O91" i="55"/>
  <c r="M91" i="55"/>
  <c r="L91" i="55"/>
  <c r="J91" i="55"/>
  <c r="I91" i="55"/>
  <c r="G91" i="55"/>
  <c r="F91" i="55"/>
  <c r="D91" i="55"/>
  <c r="C91" i="55"/>
  <c r="AK90" i="55"/>
  <c r="AJ90" i="55"/>
  <c r="AH90" i="55"/>
  <c r="AG90" i="55"/>
  <c r="AE90" i="55"/>
  <c r="AD90" i="55"/>
  <c r="AB90" i="55"/>
  <c r="AA90" i="55"/>
  <c r="Y90" i="55"/>
  <c r="X90" i="55"/>
  <c r="V90" i="55"/>
  <c r="U90" i="55"/>
  <c r="S90" i="55"/>
  <c r="R90" i="55"/>
  <c r="P90" i="55"/>
  <c r="O90" i="55"/>
  <c r="M90" i="55"/>
  <c r="L90" i="55"/>
  <c r="J90" i="55"/>
  <c r="I90" i="55"/>
  <c r="G90" i="55"/>
  <c r="F90" i="55"/>
  <c r="D90" i="55"/>
  <c r="C90" i="55"/>
  <c r="AK89" i="55"/>
  <c r="AJ89" i="55"/>
  <c r="AH89" i="55"/>
  <c r="AG89" i="55"/>
  <c r="AE89" i="55"/>
  <c r="AD89" i="55"/>
  <c r="AB89" i="55"/>
  <c r="AA89" i="55"/>
  <c r="Y89" i="55"/>
  <c r="X89" i="55"/>
  <c r="V89" i="55"/>
  <c r="U89" i="55"/>
  <c r="S89" i="55"/>
  <c r="R89" i="55"/>
  <c r="P89" i="55"/>
  <c r="O89" i="55"/>
  <c r="M89" i="55"/>
  <c r="L89" i="55"/>
  <c r="J89" i="55"/>
  <c r="I89" i="55"/>
  <c r="G89" i="55"/>
  <c r="F89" i="55"/>
  <c r="D89" i="55"/>
  <c r="C89" i="55"/>
  <c r="AK80" i="55"/>
  <c r="AJ80" i="55"/>
  <c r="AH80" i="55"/>
  <c r="AG80" i="55"/>
  <c r="AE80" i="55"/>
  <c r="AD80" i="55"/>
  <c r="AB80" i="55"/>
  <c r="AA80" i="55"/>
  <c r="Y80" i="55"/>
  <c r="X80" i="55"/>
  <c r="V80" i="55"/>
  <c r="U80" i="55"/>
  <c r="S80" i="55"/>
  <c r="R80" i="55"/>
  <c r="P80" i="55"/>
  <c r="O80" i="55"/>
  <c r="M80" i="55"/>
  <c r="L80" i="55"/>
  <c r="J80" i="55"/>
  <c r="I80" i="55"/>
  <c r="G80" i="55"/>
  <c r="F80" i="55"/>
  <c r="D80" i="55"/>
  <c r="C80" i="55"/>
  <c r="AJ79" i="55"/>
  <c r="AG79" i="55"/>
  <c r="AD79" i="55"/>
  <c r="AE79" i="55" s="1"/>
  <c r="AE81" i="55" s="1"/>
  <c r="AB79" i="55"/>
  <c r="AB81" i="55" s="1"/>
  <c r="AA79" i="55"/>
  <c r="Y79" i="55"/>
  <c r="Y81" i="55" s="1"/>
  <c r="AF26" i="4" s="1"/>
  <c r="X79" i="55"/>
  <c r="V79" i="55"/>
  <c r="V81" i="55" s="1"/>
  <c r="U79" i="55"/>
  <c r="S79" i="55"/>
  <c r="S81" i="55" s="1"/>
  <c r="R79" i="55"/>
  <c r="P79" i="55"/>
  <c r="P81" i="55" s="1"/>
  <c r="O79" i="55"/>
  <c r="M79" i="55"/>
  <c r="M81" i="55" s="1"/>
  <c r="L79" i="55"/>
  <c r="J79" i="55"/>
  <c r="I79" i="55"/>
  <c r="G79" i="55"/>
  <c r="G81" i="55" s="1"/>
  <c r="F79" i="55"/>
  <c r="D79" i="55"/>
  <c r="D81" i="55" s="1"/>
  <c r="C79" i="55"/>
  <c r="AK78" i="55"/>
  <c r="AJ78" i="55"/>
  <c r="AH78" i="55"/>
  <c r="AG78" i="55"/>
  <c r="AE78" i="55"/>
  <c r="AD78" i="55"/>
  <c r="AB78" i="55"/>
  <c r="AA78" i="55"/>
  <c r="Y78" i="55"/>
  <c r="X78" i="55"/>
  <c r="V78" i="55"/>
  <c r="U78" i="55"/>
  <c r="S78" i="55"/>
  <c r="R78" i="55"/>
  <c r="P78" i="55"/>
  <c r="O78" i="55"/>
  <c r="M78" i="55"/>
  <c r="L78" i="55"/>
  <c r="J78" i="55"/>
  <c r="I78" i="55"/>
  <c r="G78" i="55"/>
  <c r="F78" i="55"/>
  <c r="D78" i="55"/>
  <c r="C78" i="55"/>
  <c r="AK73" i="55"/>
  <c r="AH73" i="55"/>
  <c r="AK72" i="55"/>
  <c r="AJ72" i="55"/>
  <c r="AH72" i="55"/>
  <c r="AG72" i="55"/>
  <c r="AK71" i="55"/>
  <c r="AJ71" i="55"/>
  <c r="AH71" i="55"/>
  <c r="AG71" i="55"/>
  <c r="AK70" i="55"/>
  <c r="AJ70" i="55"/>
  <c r="AH70" i="55"/>
  <c r="AG70" i="55"/>
  <c r="AK69" i="55"/>
  <c r="AJ69" i="55"/>
  <c r="AH69" i="55"/>
  <c r="AG69" i="55"/>
  <c r="AK68" i="55"/>
  <c r="AJ68" i="55"/>
  <c r="AH68" i="55"/>
  <c r="AG68" i="55"/>
  <c r="AD68" i="55"/>
  <c r="AE68" i="55" s="1"/>
  <c r="AA68" i="55"/>
  <c r="AB68" i="55" s="1"/>
  <c r="X68" i="55"/>
  <c r="Y68" i="55" s="1"/>
  <c r="U68" i="55"/>
  <c r="V68" i="55" s="1"/>
  <c r="R68" i="55"/>
  <c r="S68" i="55" s="1"/>
  <c r="O68" i="55"/>
  <c r="P68" i="55" s="1"/>
  <c r="L68" i="55"/>
  <c r="M68" i="55" s="1"/>
  <c r="I68" i="55"/>
  <c r="J68" i="55" s="1"/>
  <c r="F68" i="55"/>
  <c r="G68" i="55" s="1"/>
  <c r="C68" i="55"/>
  <c r="D68" i="55" s="1"/>
  <c r="AK67" i="55"/>
  <c r="AJ67" i="55"/>
  <c r="AH67" i="55"/>
  <c r="AG67" i="55"/>
  <c r="AD67" i="55"/>
  <c r="AE67" i="55" s="1"/>
  <c r="AA67" i="55"/>
  <c r="AB67" i="55" s="1"/>
  <c r="X67" i="55"/>
  <c r="Y67" i="55" s="1"/>
  <c r="U67" i="55"/>
  <c r="V67" i="55" s="1"/>
  <c r="R67" i="55"/>
  <c r="S67" i="55" s="1"/>
  <c r="O67" i="55"/>
  <c r="P67" i="55" s="1"/>
  <c r="L67" i="55"/>
  <c r="M67" i="55" s="1"/>
  <c r="I67" i="55"/>
  <c r="J67" i="55" s="1"/>
  <c r="F67" i="55"/>
  <c r="G67" i="55" s="1"/>
  <c r="C67" i="55"/>
  <c r="D67" i="55" s="1"/>
  <c r="AK66" i="55"/>
  <c r="AJ66" i="55"/>
  <c r="AH66" i="55"/>
  <c r="AG66" i="55"/>
  <c r="AD66" i="55"/>
  <c r="AE66" i="55" s="1"/>
  <c r="AA66" i="55"/>
  <c r="AB66" i="55" s="1"/>
  <c r="X66" i="55"/>
  <c r="Y66" i="55" s="1"/>
  <c r="U66" i="55"/>
  <c r="V66" i="55" s="1"/>
  <c r="R66" i="55"/>
  <c r="S66" i="55" s="1"/>
  <c r="O66" i="55"/>
  <c r="P66" i="55" s="1"/>
  <c r="L66" i="55"/>
  <c r="M66" i="55" s="1"/>
  <c r="I66" i="55"/>
  <c r="J66" i="55" s="1"/>
  <c r="F66" i="55"/>
  <c r="G66" i="55" s="1"/>
  <c r="C66" i="55"/>
  <c r="D66" i="55" s="1"/>
  <c r="AK65" i="55"/>
  <c r="AJ65" i="55"/>
  <c r="AH65" i="55"/>
  <c r="AG65" i="55"/>
  <c r="AD65" i="55"/>
  <c r="AE65" i="55" s="1"/>
  <c r="AA65" i="55"/>
  <c r="AB65" i="55" s="1"/>
  <c r="X65" i="55"/>
  <c r="Y65" i="55" s="1"/>
  <c r="U65" i="55"/>
  <c r="V65" i="55" s="1"/>
  <c r="R65" i="55"/>
  <c r="S65" i="55" s="1"/>
  <c r="O65" i="55"/>
  <c r="P65" i="55" s="1"/>
  <c r="L65" i="55"/>
  <c r="M65" i="55" s="1"/>
  <c r="I65" i="55"/>
  <c r="J65" i="55" s="1"/>
  <c r="F65" i="55"/>
  <c r="C65" i="55"/>
  <c r="AK64" i="55"/>
  <c r="AJ64" i="55"/>
  <c r="AH64" i="55"/>
  <c r="AG64" i="55"/>
  <c r="AK63" i="55"/>
  <c r="AJ63" i="55"/>
  <c r="AH63" i="55"/>
  <c r="AG63" i="55"/>
  <c r="AK62" i="55"/>
  <c r="AJ62" i="55"/>
  <c r="AH62" i="55"/>
  <c r="AG62" i="55"/>
  <c r="AE62" i="55"/>
  <c r="AD62" i="55"/>
  <c r="AB62" i="55"/>
  <c r="AA62" i="55"/>
  <c r="Y62" i="55"/>
  <c r="X62" i="55"/>
  <c r="V62" i="55"/>
  <c r="U62" i="55"/>
  <c r="S62" i="55"/>
  <c r="R62" i="55"/>
  <c r="P62" i="55"/>
  <c r="O62" i="55"/>
  <c r="M62" i="55"/>
  <c r="L62" i="55"/>
  <c r="J62" i="55"/>
  <c r="I62" i="55"/>
  <c r="G62" i="55"/>
  <c r="F62" i="55"/>
  <c r="D62" i="55"/>
  <c r="C62" i="55"/>
  <c r="AK61" i="55"/>
  <c r="AJ61" i="55"/>
  <c r="AH61" i="55"/>
  <c r="AG61" i="55"/>
  <c r="AD61" i="55"/>
  <c r="AE61" i="55" s="1"/>
  <c r="AA61" i="55"/>
  <c r="AB61" i="55" s="1"/>
  <c r="X61" i="55"/>
  <c r="Y61" i="55" s="1"/>
  <c r="U61" i="55"/>
  <c r="V61" i="55" s="1"/>
  <c r="R61" i="55"/>
  <c r="S61" i="55" s="1"/>
  <c r="O61" i="55"/>
  <c r="P61" i="55" s="1"/>
  <c r="L61" i="55"/>
  <c r="M61" i="55" s="1"/>
  <c r="I61" i="55"/>
  <c r="J61" i="55" s="1"/>
  <c r="F61" i="55"/>
  <c r="G61" i="55" s="1"/>
  <c r="C61" i="55"/>
  <c r="D61" i="55" s="1"/>
  <c r="AK60" i="55"/>
  <c r="AJ60" i="55"/>
  <c r="AH60" i="55"/>
  <c r="AG60" i="55"/>
  <c r="AE60" i="55"/>
  <c r="AD60" i="55"/>
  <c r="AB60" i="55"/>
  <c r="AA60" i="55"/>
  <c r="Y60" i="55"/>
  <c r="X60" i="55"/>
  <c r="V60" i="55"/>
  <c r="U60" i="55"/>
  <c r="S60" i="55"/>
  <c r="R60" i="55"/>
  <c r="P60" i="55"/>
  <c r="O60" i="55"/>
  <c r="M60" i="55"/>
  <c r="L60" i="55"/>
  <c r="J60" i="55"/>
  <c r="I60" i="55"/>
  <c r="G60" i="55"/>
  <c r="F60" i="55"/>
  <c r="D60" i="55"/>
  <c r="C60" i="55"/>
  <c r="AK59" i="55"/>
  <c r="AJ59" i="55"/>
  <c r="AH59" i="55"/>
  <c r="AG59" i="55"/>
  <c r="AE59" i="55"/>
  <c r="AD59" i="55"/>
  <c r="AB59" i="55"/>
  <c r="AA59" i="55"/>
  <c r="Y59" i="55"/>
  <c r="X59" i="55"/>
  <c r="V59" i="55"/>
  <c r="U59" i="55"/>
  <c r="S59" i="55"/>
  <c r="R59" i="55"/>
  <c r="P59" i="55"/>
  <c r="O59" i="55"/>
  <c r="M59" i="55"/>
  <c r="L59" i="55"/>
  <c r="J59" i="55"/>
  <c r="I59" i="55"/>
  <c r="G59" i="55"/>
  <c r="F59" i="55"/>
  <c r="D59" i="55"/>
  <c r="C59" i="55"/>
  <c r="AK58" i="55"/>
  <c r="AJ58" i="55"/>
  <c r="AH58" i="55"/>
  <c r="AG58" i="55"/>
  <c r="AE58" i="55"/>
  <c r="AD58" i="55"/>
  <c r="AB58" i="55"/>
  <c r="AA58" i="55"/>
  <c r="Y58" i="55"/>
  <c r="X58" i="55"/>
  <c r="V58" i="55"/>
  <c r="U58" i="55"/>
  <c r="S58" i="55"/>
  <c r="R58" i="55"/>
  <c r="P58" i="55"/>
  <c r="O58" i="55"/>
  <c r="M58" i="55"/>
  <c r="L58" i="55"/>
  <c r="J58" i="55"/>
  <c r="I58" i="55"/>
  <c r="G58" i="55"/>
  <c r="F58" i="55"/>
  <c r="D58" i="55"/>
  <c r="C58" i="55"/>
  <c r="AK57" i="55"/>
  <c r="AJ57" i="55"/>
  <c r="AH57" i="55"/>
  <c r="AG57" i="55"/>
  <c r="AD57" i="55"/>
  <c r="AE57" i="55" s="1"/>
  <c r="AA57" i="55"/>
  <c r="AB57" i="55" s="1"/>
  <c r="X57" i="55"/>
  <c r="Y57" i="55" s="1"/>
  <c r="U57" i="55"/>
  <c r="V57" i="55" s="1"/>
  <c r="R57" i="55"/>
  <c r="S57" i="55" s="1"/>
  <c r="O57" i="55"/>
  <c r="P57" i="55" s="1"/>
  <c r="L57" i="55"/>
  <c r="M57" i="55" s="1"/>
  <c r="I57" i="55"/>
  <c r="J57" i="55" s="1"/>
  <c r="F57" i="55"/>
  <c r="G57" i="55" s="1"/>
  <c r="C57" i="55"/>
  <c r="D57" i="55" s="1"/>
  <c r="AK56" i="55"/>
  <c r="AJ56" i="55"/>
  <c r="AH56" i="55"/>
  <c r="AG56" i="55"/>
  <c r="AK55" i="55"/>
  <c r="AJ55" i="55"/>
  <c r="AH55" i="55"/>
  <c r="AG55" i="55"/>
  <c r="AK54" i="55"/>
  <c r="AJ54" i="55"/>
  <c r="AH54" i="55"/>
  <c r="AG54" i="55"/>
  <c r="AK53" i="55"/>
  <c r="AJ53" i="55"/>
  <c r="AH53" i="55"/>
  <c r="AG53" i="55"/>
  <c r="AK52" i="55"/>
  <c r="AJ52" i="55"/>
  <c r="AH52" i="55"/>
  <c r="AG52" i="55"/>
  <c r="AK51" i="55"/>
  <c r="AJ51" i="55"/>
  <c r="AH51" i="55"/>
  <c r="AG51" i="55"/>
  <c r="AK50" i="55"/>
  <c r="AJ50" i="55"/>
  <c r="AH50" i="55"/>
  <c r="AG50" i="55"/>
  <c r="AK49" i="55"/>
  <c r="AJ49" i="55"/>
  <c r="AH49" i="55"/>
  <c r="AG49" i="55"/>
  <c r="AK48" i="55"/>
  <c r="AJ48" i="55"/>
  <c r="AH48" i="55"/>
  <c r="AG48" i="55"/>
  <c r="AK47" i="55"/>
  <c r="AJ47" i="55"/>
  <c r="AH47" i="55"/>
  <c r="AG47" i="55"/>
  <c r="AE47" i="55"/>
  <c r="AD47" i="55"/>
  <c r="AB47" i="55"/>
  <c r="AA47" i="55"/>
  <c r="Y47" i="55"/>
  <c r="X47" i="55"/>
  <c r="V47" i="55"/>
  <c r="U47" i="55"/>
  <c r="S47" i="55"/>
  <c r="R47" i="55"/>
  <c r="P47" i="55"/>
  <c r="O47" i="55"/>
  <c r="M47" i="55"/>
  <c r="L47" i="55"/>
  <c r="J47" i="55"/>
  <c r="I47" i="55"/>
  <c r="G47" i="55"/>
  <c r="F47" i="55"/>
  <c r="D47" i="55"/>
  <c r="C47" i="55"/>
  <c r="AK46" i="55"/>
  <c r="AJ46" i="55"/>
  <c r="AH46" i="55"/>
  <c r="AG46" i="55"/>
  <c r="AE46" i="55"/>
  <c r="AD46" i="55"/>
  <c r="AB46" i="55"/>
  <c r="AA46" i="55"/>
  <c r="Y46" i="55"/>
  <c r="X46" i="55"/>
  <c r="V46" i="55"/>
  <c r="U46" i="55"/>
  <c r="S46" i="55"/>
  <c r="R46" i="55"/>
  <c r="P46" i="55"/>
  <c r="O46" i="55"/>
  <c r="M46" i="55"/>
  <c r="L46" i="55"/>
  <c r="J46" i="55"/>
  <c r="I46" i="55"/>
  <c r="G46" i="55"/>
  <c r="F46" i="55"/>
  <c r="D46" i="55"/>
  <c r="C46" i="55"/>
  <c r="AK45" i="55"/>
  <c r="AJ45" i="55"/>
  <c r="AH45" i="55"/>
  <c r="AG45" i="55"/>
  <c r="AK44" i="55"/>
  <c r="AJ44" i="55"/>
  <c r="AH44" i="55"/>
  <c r="AG44" i="55"/>
  <c r="AE44" i="55"/>
  <c r="AD44" i="55"/>
  <c r="AB44" i="55"/>
  <c r="AA44" i="55"/>
  <c r="Y44" i="55"/>
  <c r="X44" i="55"/>
  <c r="V44" i="55"/>
  <c r="U44" i="55"/>
  <c r="S44" i="55"/>
  <c r="R44" i="55"/>
  <c r="P44" i="55"/>
  <c r="O44" i="55"/>
  <c r="M44" i="55"/>
  <c r="L44" i="55"/>
  <c r="J44" i="55"/>
  <c r="I44" i="55"/>
  <c r="G44" i="55"/>
  <c r="F44" i="55"/>
  <c r="D44" i="55"/>
  <c r="C44" i="55"/>
  <c r="AK43" i="55"/>
  <c r="AJ43" i="55"/>
  <c r="AH43" i="55"/>
  <c r="AG43" i="55"/>
  <c r="AD43" i="55"/>
  <c r="AE43" i="55" s="1"/>
  <c r="AA43" i="55"/>
  <c r="AB43" i="55" s="1"/>
  <c r="X43" i="55"/>
  <c r="Y43" i="55" s="1"/>
  <c r="U43" i="55"/>
  <c r="V43" i="55" s="1"/>
  <c r="R43" i="55"/>
  <c r="S43" i="55" s="1"/>
  <c r="O43" i="55"/>
  <c r="P43" i="55" s="1"/>
  <c r="L43" i="55"/>
  <c r="M43" i="55" s="1"/>
  <c r="I43" i="55"/>
  <c r="J43" i="55" s="1"/>
  <c r="F43" i="55"/>
  <c r="G43" i="55" s="1"/>
  <c r="C43" i="55"/>
  <c r="D43" i="55" s="1"/>
  <c r="AK42" i="55"/>
  <c r="AJ42" i="55"/>
  <c r="AH42" i="55"/>
  <c r="AG42" i="55"/>
  <c r="AE42" i="55"/>
  <c r="AD42" i="55"/>
  <c r="AB42" i="55"/>
  <c r="AA42" i="55"/>
  <c r="Y42" i="55"/>
  <c r="X42" i="55"/>
  <c r="V42" i="55"/>
  <c r="U42" i="55"/>
  <c r="S42" i="55"/>
  <c r="R42" i="55"/>
  <c r="P42" i="55"/>
  <c r="O42" i="55"/>
  <c r="M42" i="55"/>
  <c r="L42" i="55"/>
  <c r="J42" i="55"/>
  <c r="I42" i="55"/>
  <c r="G42" i="55"/>
  <c r="F42" i="55"/>
  <c r="D42" i="55"/>
  <c r="C42" i="55"/>
  <c r="AK41" i="55"/>
  <c r="AJ41" i="55"/>
  <c r="AH41" i="55"/>
  <c r="AG41" i="55"/>
  <c r="AD41" i="55"/>
  <c r="AE41" i="55" s="1"/>
  <c r="AA41" i="55"/>
  <c r="AB41" i="55" s="1"/>
  <c r="X41" i="55"/>
  <c r="Y41" i="55" s="1"/>
  <c r="U41" i="55"/>
  <c r="V41" i="55" s="1"/>
  <c r="R41" i="55"/>
  <c r="S41" i="55" s="1"/>
  <c r="O41" i="55"/>
  <c r="P41" i="55" s="1"/>
  <c r="L41" i="55"/>
  <c r="M41" i="55" s="1"/>
  <c r="I41" i="55"/>
  <c r="J41" i="55" s="1"/>
  <c r="F41" i="55"/>
  <c r="G41" i="55" s="1"/>
  <c r="C41" i="55"/>
  <c r="D41" i="55" s="1"/>
  <c r="AK40" i="55"/>
  <c r="AJ40" i="55"/>
  <c r="AH40" i="55"/>
  <c r="AG40" i="55"/>
  <c r="AD40" i="55"/>
  <c r="AE40" i="55" s="1"/>
  <c r="AA40" i="55"/>
  <c r="AB40" i="55" s="1"/>
  <c r="X40" i="55"/>
  <c r="Y40" i="55" s="1"/>
  <c r="U40" i="55"/>
  <c r="V40" i="55" s="1"/>
  <c r="R40" i="55"/>
  <c r="S40" i="55" s="1"/>
  <c r="O40" i="55"/>
  <c r="P40" i="55" s="1"/>
  <c r="L40" i="55"/>
  <c r="M40" i="55" s="1"/>
  <c r="I40" i="55"/>
  <c r="J40" i="55" s="1"/>
  <c r="F40" i="55"/>
  <c r="G40" i="55" s="1"/>
  <c r="C40" i="55"/>
  <c r="D40" i="55" s="1"/>
  <c r="AK39" i="55"/>
  <c r="AJ39" i="55"/>
  <c r="AH39" i="55"/>
  <c r="AG39" i="55"/>
  <c r="M39" i="55"/>
  <c r="AK38" i="55"/>
  <c r="AJ38" i="55"/>
  <c r="AH38" i="55"/>
  <c r="AG38" i="55"/>
  <c r="M38" i="55"/>
  <c r="AK37" i="55"/>
  <c r="AJ37" i="55"/>
  <c r="AH37" i="55"/>
  <c r="AG37" i="55"/>
  <c r="AD37" i="55"/>
  <c r="AE37" i="55" s="1"/>
  <c r="AA37" i="55"/>
  <c r="AB37" i="55" s="1"/>
  <c r="X37" i="55"/>
  <c r="Y37" i="55" s="1"/>
  <c r="U37" i="55"/>
  <c r="V37" i="55" s="1"/>
  <c r="R37" i="55"/>
  <c r="S37" i="55" s="1"/>
  <c r="O37" i="55"/>
  <c r="P37" i="55" s="1"/>
  <c r="I37" i="55"/>
  <c r="J37" i="55" s="1"/>
  <c r="F37" i="55"/>
  <c r="G37" i="55" s="1"/>
  <c r="C37" i="55"/>
  <c r="D37" i="55" s="1"/>
  <c r="AK36" i="55"/>
  <c r="AJ36" i="55"/>
  <c r="AH36" i="55"/>
  <c r="AG36" i="55"/>
  <c r="AD36" i="55"/>
  <c r="AE36" i="55" s="1"/>
  <c r="AA36" i="55"/>
  <c r="AB36" i="55" s="1"/>
  <c r="X36" i="55"/>
  <c r="Y36" i="55" s="1"/>
  <c r="U36" i="55"/>
  <c r="V36" i="55" s="1"/>
  <c r="R36" i="55"/>
  <c r="S36" i="55" s="1"/>
  <c r="O36" i="55"/>
  <c r="P36" i="55" s="1"/>
  <c r="L36" i="55"/>
  <c r="M36" i="55" s="1"/>
  <c r="J36" i="55"/>
  <c r="I36" i="55"/>
  <c r="G36" i="55"/>
  <c r="F36" i="55"/>
  <c r="D36" i="55"/>
  <c r="C36" i="55"/>
  <c r="AK35" i="55"/>
  <c r="AJ35" i="55"/>
  <c r="AH35" i="55"/>
  <c r="AG35" i="55"/>
  <c r="AD35" i="55"/>
  <c r="AE35" i="55" s="1"/>
  <c r="AA35" i="55"/>
  <c r="AB35" i="55" s="1"/>
  <c r="X35" i="55"/>
  <c r="Y35" i="55" s="1"/>
  <c r="U35" i="55"/>
  <c r="V35" i="55" s="1"/>
  <c r="R35" i="55"/>
  <c r="S35" i="55" s="1"/>
  <c r="O35" i="55"/>
  <c r="P35" i="55" s="1"/>
  <c r="L35" i="55"/>
  <c r="M35" i="55" s="1"/>
  <c r="I35" i="55"/>
  <c r="J35" i="55" s="1"/>
  <c r="F35" i="55"/>
  <c r="G35" i="55" s="1"/>
  <c r="C35" i="55"/>
  <c r="D35" i="55" s="1"/>
  <c r="AL27" i="55"/>
  <c r="AK27" i="55"/>
  <c r="AI27" i="55"/>
  <c r="AH27" i="55"/>
  <c r="AF27" i="55"/>
  <c r="AE27" i="55"/>
  <c r="AC27" i="55"/>
  <c r="AB27" i="55"/>
  <c r="Z27" i="55"/>
  <c r="Y27" i="55"/>
  <c r="W27" i="55"/>
  <c r="V27" i="55"/>
  <c r="T27" i="55"/>
  <c r="S27" i="55"/>
  <c r="Q27" i="55"/>
  <c r="P27" i="55"/>
  <c r="N27" i="55"/>
  <c r="M27" i="55"/>
  <c r="K27" i="55"/>
  <c r="J27" i="55"/>
  <c r="H27" i="55"/>
  <c r="G27" i="55"/>
  <c r="E27" i="55"/>
  <c r="D27" i="55"/>
  <c r="AL26" i="55"/>
  <c r="AK26" i="55"/>
  <c r="AI26" i="55"/>
  <c r="AH26" i="55"/>
  <c r="AF26" i="55"/>
  <c r="AE26" i="55"/>
  <c r="AC26" i="55"/>
  <c r="AB26" i="55"/>
  <c r="Z26" i="55"/>
  <c r="Y26" i="55"/>
  <c r="W26" i="55"/>
  <c r="V26" i="55"/>
  <c r="T26" i="55"/>
  <c r="S26" i="55"/>
  <c r="Q26" i="55"/>
  <c r="P26" i="55"/>
  <c r="N26" i="55"/>
  <c r="M26" i="55"/>
  <c r="K26" i="55"/>
  <c r="J26" i="55"/>
  <c r="H26" i="55"/>
  <c r="G26" i="55"/>
  <c r="E26" i="55"/>
  <c r="D26" i="55"/>
  <c r="AL25" i="55"/>
  <c r="AL28" i="55" s="1"/>
  <c r="AF84" i="4" s="1"/>
  <c r="AK25" i="55"/>
  <c r="AI25" i="55"/>
  <c r="AI28" i="55" s="1"/>
  <c r="AF69" i="4" s="1"/>
  <c r="AH25" i="55"/>
  <c r="AF25" i="55"/>
  <c r="AF28" i="55" s="1"/>
  <c r="AF54" i="4" s="1"/>
  <c r="AE25" i="55"/>
  <c r="AC25" i="55"/>
  <c r="AC28" i="55" s="1"/>
  <c r="AF39" i="4" s="1"/>
  <c r="AB25" i="55"/>
  <c r="Z25" i="55"/>
  <c r="Z28" i="55" s="1"/>
  <c r="AF24" i="4" s="1"/>
  <c r="Y25" i="55"/>
  <c r="W25" i="55"/>
  <c r="W28" i="55" s="1"/>
  <c r="AF9" i="4" s="1"/>
  <c r="V25" i="55"/>
  <c r="T25" i="55"/>
  <c r="T28" i="55" s="1"/>
  <c r="S25" i="55"/>
  <c r="Q25" i="55"/>
  <c r="Q28" i="55" s="1"/>
  <c r="P25" i="55"/>
  <c r="N25" i="55"/>
  <c r="N28" i="55" s="1"/>
  <c r="M25" i="55"/>
  <c r="K25" i="55"/>
  <c r="J25" i="55"/>
  <c r="H25" i="55"/>
  <c r="G25" i="55"/>
  <c r="E25" i="55"/>
  <c r="E28" i="55" s="1"/>
  <c r="D25" i="55"/>
  <c r="O17" i="55"/>
  <c r="N17" i="55"/>
  <c r="M17" i="55"/>
  <c r="L17" i="55"/>
  <c r="K17" i="55"/>
  <c r="I17" i="55"/>
  <c r="H17" i="55"/>
  <c r="G17" i="55"/>
  <c r="F17" i="55"/>
  <c r="E17" i="55"/>
  <c r="D17" i="55"/>
  <c r="C17" i="55"/>
  <c r="O16" i="55"/>
  <c r="O15" i="55"/>
  <c r="O14" i="55"/>
  <c r="O13" i="55"/>
  <c r="O12" i="55"/>
  <c r="O11" i="55"/>
  <c r="O10" i="55"/>
  <c r="O9" i="55"/>
  <c r="O8" i="55"/>
  <c r="O7" i="55"/>
  <c r="O6" i="55"/>
  <c r="AK99" i="54"/>
  <c r="AH99" i="54"/>
  <c r="AE99" i="54"/>
  <c r="AB99" i="54"/>
  <c r="Y99" i="54"/>
  <c r="AB27" i="4" s="1"/>
  <c r="V99" i="54"/>
  <c r="S99" i="54"/>
  <c r="P99" i="54"/>
  <c r="J99" i="54"/>
  <c r="G99" i="54"/>
  <c r="D99" i="54"/>
  <c r="AK98" i="54"/>
  <c r="AJ98" i="54"/>
  <c r="AH98" i="54"/>
  <c r="AG98" i="54"/>
  <c r="AE98" i="54"/>
  <c r="AD98" i="54"/>
  <c r="AB98" i="54"/>
  <c r="AA98" i="54"/>
  <c r="Y98" i="54"/>
  <c r="X98" i="54"/>
  <c r="V98" i="54"/>
  <c r="U98" i="54"/>
  <c r="S98" i="54"/>
  <c r="R98" i="54"/>
  <c r="P98" i="54"/>
  <c r="O98" i="54"/>
  <c r="M98" i="54"/>
  <c r="L98" i="54"/>
  <c r="J98" i="54"/>
  <c r="I98" i="54"/>
  <c r="G98" i="54"/>
  <c r="F98" i="54"/>
  <c r="D98" i="54"/>
  <c r="C98" i="54"/>
  <c r="AK97" i="54"/>
  <c r="AJ97" i="54"/>
  <c r="AH97" i="54"/>
  <c r="AG97" i="54"/>
  <c r="AE97" i="54"/>
  <c r="AD97" i="54"/>
  <c r="AB97" i="54"/>
  <c r="AA97" i="54"/>
  <c r="Y97" i="54"/>
  <c r="X97" i="54"/>
  <c r="V97" i="54"/>
  <c r="U97" i="54"/>
  <c r="S97" i="54"/>
  <c r="R97" i="54"/>
  <c r="P97" i="54"/>
  <c r="O97" i="54"/>
  <c r="M97" i="54"/>
  <c r="L97" i="54"/>
  <c r="J97" i="54"/>
  <c r="I97" i="54"/>
  <c r="G97" i="54"/>
  <c r="F97" i="54"/>
  <c r="D97" i="54"/>
  <c r="C97" i="54"/>
  <c r="AK96" i="54"/>
  <c r="AJ96" i="54"/>
  <c r="AH96" i="54"/>
  <c r="AG96" i="54"/>
  <c r="AE96" i="54"/>
  <c r="AD96" i="54"/>
  <c r="AB96" i="54"/>
  <c r="AA96" i="54"/>
  <c r="Y96" i="54"/>
  <c r="X96" i="54"/>
  <c r="V96" i="54"/>
  <c r="U96" i="54"/>
  <c r="S96" i="54"/>
  <c r="R96" i="54"/>
  <c r="P96" i="54"/>
  <c r="O96" i="54"/>
  <c r="M96" i="54"/>
  <c r="L96" i="54"/>
  <c r="J96" i="54"/>
  <c r="I96" i="54"/>
  <c r="G96" i="54"/>
  <c r="F96" i="54"/>
  <c r="D96" i="54"/>
  <c r="C96" i="54"/>
  <c r="AK95" i="54"/>
  <c r="AJ95" i="54"/>
  <c r="AH95" i="54"/>
  <c r="AG95" i="54"/>
  <c r="AE95" i="54"/>
  <c r="AD95" i="54"/>
  <c r="AB95" i="54"/>
  <c r="AA95" i="54"/>
  <c r="Y95" i="54"/>
  <c r="X95" i="54"/>
  <c r="V95" i="54"/>
  <c r="U95" i="54"/>
  <c r="S95" i="54"/>
  <c r="R95" i="54"/>
  <c r="P95" i="54"/>
  <c r="O95" i="54"/>
  <c r="M95" i="54"/>
  <c r="L95" i="54"/>
  <c r="J95" i="54"/>
  <c r="I95" i="54"/>
  <c r="G95" i="54"/>
  <c r="F95" i="54"/>
  <c r="D95" i="54"/>
  <c r="C95" i="54"/>
  <c r="AK94" i="54"/>
  <c r="AJ94" i="54"/>
  <c r="AH94" i="54"/>
  <c r="AG94" i="54"/>
  <c r="AE94" i="54"/>
  <c r="AD94" i="54"/>
  <c r="AB94" i="54"/>
  <c r="AA94" i="54"/>
  <c r="Y94" i="54"/>
  <c r="X94" i="54"/>
  <c r="V94" i="54"/>
  <c r="U94" i="54"/>
  <c r="S94" i="54"/>
  <c r="R94" i="54"/>
  <c r="P94" i="54"/>
  <c r="O94" i="54"/>
  <c r="M94" i="54"/>
  <c r="L94" i="54"/>
  <c r="J94" i="54"/>
  <c r="I94" i="54"/>
  <c r="G94" i="54"/>
  <c r="F94" i="54"/>
  <c r="D94" i="54"/>
  <c r="C94" i="54"/>
  <c r="AK93" i="54"/>
  <c r="AJ93" i="54"/>
  <c r="AH93" i="54"/>
  <c r="AG93" i="54"/>
  <c r="AE93" i="54"/>
  <c r="AD93" i="54"/>
  <c r="AB93" i="54"/>
  <c r="AA93" i="54"/>
  <c r="Y93" i="54"/>
  <c r="X93" i="54"/>
  <c r="V93" i="54"/>
  <c r="U93" i="54"/>
  <c r="S93" i="54"/>
  <c r="R93" i="54"/>
  <c r="P93" i="54"/>
  <c r="O93" i="54"/>
  <c r="M93" i="54"/>
  <c r="L93" i="54"/>
  <c r="J93" i="54"/>
  <c r="I93" i="54"/>
  <c r="G93" i="54"/>
  <c r="F93" i="54"/>
  <c r="D93" i="54"/>
  <c r="C93" i="54"/>
  <c r="AK92" i="54"/>
  <c r="AJ92" i="54"/>
  <c r="AH92" i="54"/>
  <c r="AG92" i="54"/>
  <c r="AE92" i="54"/>
  <c r="AD92" i="54"/>
  <c r="AB92" i="54"/>
  <c r="AA92" i="54"/>
  <c r="Y92" i="54"/>
  <c r="X92" i="54"/>
  <c r="V92" i="54"/>
  <c r="U92" i="54"/>
  <c r="S92" i="54"/>
  <c r="R92" i="54"/>
  <c r="P92" i="54"/>
  <c r="O92" i="54"/>
  <c r="M92" i="54"/>
  <c r="L92" i="54"/>
  <c r="J92" i="54"/>
  <c r="I92" i="54"/>
  <c r="G92" i="54"/>
  <c r="F92" i="54"/>
  <c r="D92" i="54"/>
  <c r="C92" i="54"/>
  <c r="AK91" i="54"/>
  <c r="AJ91" i="54"/>
  <c r="AH91" i="54"/>
  <c r="AG91" i="54"/>
  <c r="AE91" i="54"/>
  <c r="AD91" i="54"/>
  <c r="AB91" i="54"/>
  <c r="AA91" i="54"/>
  <c r="Y91" i="54"/>
  <c r="X91" i="54"/>
  <c r="V91" i="54"/>
  <c r="U91" i="54"/>
  <c r="S91" i="54"/>
  <c r="R91" i="54"/>
  <c r="P91" i="54"/>
  <c r="O91" i="54"/>
  <c r="M91" i="54"/>
  <c r="L91" i="54"/>
  <c r="J91" i="54"/>
  <c r="I91" i="54"/>
  <c r="G91" i="54"/>
  <c r="F91" i="54"/>
  <c r="D91" i="54"/>
  <c r="C91" i="54"/>
  <c r="AK90" i="54"/>
  <c r="AJ90" i="54"/>
  <c r="AH90" i="54"/>
  <c r="AG90" i="54"/>
  <c r="AE90" i="54"/>
  <c r="AD90" i="54"/>
  <c r="AB90" i="54"/>
  <c r="AA90" i="54"/>
  <c r="Y90" i="54"/>
  <c r="X90" i="54"/>
  <c r="V90" i="54"/>
  <c r="U90" i="54"/>
  <c r="S90" i="54"/>
  <c r="R90" i="54"/>
  <c r="P90" i="54"/>
  <c r="O90" i="54"/>
  <c r="M90" i="54"/>
  <c r="L90" i="54"/>
  <c r="J90" i="54"/>
  <c r="I90" i="54"/>
  <c r="G90" i="54"/>
  <c r="F90" i="54"/>
  <c r="D90" i="54"/>
  <c r="C90" i="54"/>
  <c r="AK89" i="54"/>
  <c r="AJ89" i="54"/>
  <c r="AH89" i="54"/>
  <c r="AG89" i="54"/>
  <c r="AE89" i="54"/>
  <c r="AD89" i="54"/>
  <c r="AB89" i="54"/>
  <c r="AA89" i="54"/>
  <c r="Y89" i="54"/>
  <c r="X89" i="54"/>
  <c r="V89" i="54"/>
  <c r="U89" i="54"/>
  <c r="S89" i="54"/>
  <c r="R89" i="54"/>
  <c r="P89" i="54"/>
  <c r="O89" i="54"/>
  <c r="M89" i="54"/>
  <c r="M99" i="54" s="1"/>
  <c r="L89" i="54"/>
  <c r="J89" i="54"/>
  <c r="I89" i="54"/>
  <c r="G89" i="54"/>
  <c r="F89" i="54"/>
  <c r="D89" i="54"/>
  <c r="C89" i="54"/>
  <c r="AK80" i="54"/>
  <c r="AJ80" i="54"/>
  <c r="AH80" i="54"/>
  <c r="AG80" i="54"/>
  <c r="AE80" i="54"/>
  <c r="AD80" i="54"/>
  <c r="AB80" i="54"/>
  <c r="AA80" i="54"/>
  <c r="Y80" i="54"/>
  <c r="X80" i="54"/>
  <c r="V80" i="54"/>
  <c r="U80" i="54"/>
  <c r="S80" i="54"/>
  <c r="R80" i="54"/>
  <c r="P80" i="54"/>
  <c r="O80" i="54"/>
  <c r="M80" i="54"/>
  <c r="L80" i="54"/>
  <c r="J80" i="54"/>
  <c r="I80" i="54"/>
  <c r="G80" i="54"/>
  <c r="F80" i="54"/>
  <c r="D80" i="54"/>
  <c r="C80" i="54"/>
  <c r="AJ79" i="54"/>
  <c r="AG79" i="54"/>
  <c r="AD79" i="54"/>
  <c r="AE79" i="54" s="1"/>
  <c r="AE81" i="54" s="1"/>
  <c r="AB56" i="4" s="1"/>
  <c r="AA79" i="54"/>
  <c r="AB79" i="54" s="1"/>
  <c r="AB81" i="54" s="1"/>
  <c r="AB41" i="4" s="1"/>
  <c r="X79" i="54"/>
  <c r="Y79" i="54" s="1"/>
  <c r="Y81" i="54" s="1"/>
  <c r="AB26" i="4" s="1"/>
  <c r="U79" i="54"/>
  <c r="V79" i="54" s="1"/>
  <c r="V81" i="54" s="1"/>
  <c r="AB11" i="4" s="1"/>
  <c r="R79" i="54"/>
  <c r="S79" i="54" s="1"/>
  <c r="S81" i="54" s="1"/>
  <c r="O79" i="54"/>
  <c r="P79" i="54" s="1"/>
  <c r="L79" i="54"/>
  <c r="M79" i="54" s="1"/>
  <c r="M81" i="54" s="1"/>
  <c r="I79" i="54"/>
  <c r="J79" i="54" s="1"/>
  <c r="F79" i="54"/>
  <c r="G79" i="54" s="1"/>
  <c r="G81" i="54" s="1"/>
  <c r="C79" i="54"/>
  <c r="D79" i="54" s="1"/>
  <c r="D81" i="54" s="1"/>
  <c r="AK78" i="54"/>
  <c r="AJ78" i="54"/>
  <c r="AH78" i="54"/>
  <c r="AG78" i="54"/>
  <c r="AE78" i="54"/>
  <c r="AD78" i="54"/>
  <c r="AB78" i="54"/>
  <c r="AA78" i="54"/>
  <c r="Y78" i="54"/>
  <c r="X78" i="54"/>
  <c r="V78" i="54"/>
  <c r="U78" i="54"/>
  <c r="S78" i="54"/>
  <c r="R78" i="54"/>
  <c r="P78" i="54"/>
  <c r="O78" i="54"/>
  <c r="M78" i="54"/>
  <c r="L78" i="54"/>
  <c r="J78" i="54"/>
  <c r="I78" i="54"/>
  <c r="G78" i="54"/>
  <c r="F78" i="54"/>
  <c r="D78" i="54"/>
  <c r="C78" i="54"/>
  <c r="AK73" i="54"/>
  <c r="AH73" i="54"/>
  <c r="AK72" i="54"/>
  <c r="AJ72" i="54"/>
  <c r="AH72" i="54"/>
  <c r="AG72" i="54"/>
  <c r="AK71" i="54"/>
  <c r="AJ71" i="54"/>
  <c r="AH71" i="54"/>
  <c r="AG71" i="54"/>
  <c r="AK70" i="54"/>
  <c r="AJ70" i="54"/>
  <c r="AH70" i="54"/>
  <c r="AG70" i="54"/>
  <c r="AK69" i="54"/>
  <c r="AJ69" i="54"/>
  <c r="AH69" i="54"/>
  <c r="AG69" i="54"/>
  <c r="AK68" i="54"/>
  <c r="AJ68" i="54"/>
  <c r="AH68" i="54"/>
  <c r="AG68" i="54"/>
  <c r="AD68" i="54"/>
  <c r="AE68" i="54" s="1"/>
  <c r="AA68" i="54"/>
  <c r="AB68" i="54" s="1"/>
  <c r="X68" i="54"/>
  <c r="Y68" i="54" s="1"/>
  <c r="U68" i="54"/>
  <c r="V68" i="54" s="1"/>
  <c r="R68" i="54"/>
  <c r="S68" i="54" s="1"/>
  <c r="O68" i="54"/>
  <c r="P68" i="54" s="1"/>
  <c r="L68" i="54"/>
  <c r="M68" i="54" s="1"/>
  <c r="I68" i="54"/>
  <c r="J68" i="54" s="1"/>
  <c r="F68" i="54"/>
  <c r="G68" i="54" s="1"/>
  <c r="C68" i="54"/>
  <c r="D68" i="54" s="1"/>
  <c r="AK67" i="54"/>
  <c r="AJ67" i="54"/>
  <c r="AH67" i="54"/>
  <c r="AG67" i="54"/>
  <c r="AD67" i="54"/>
  <c r="AE67" i="54" s="1"/>
  <c r="AA67" i="54"/>
  <c r="AB67" i="54" s="1"/>
  <c r="X67" i="54"/>
  <c r="Y67" i="54" s="1"/>
  <c r="U67" i="54"/>
  <c r="V67" i="54" s="1"/>
  <c r="R67" i="54"/>
  <c r="S67" i="54" s="1"/>
  <c r="O67" i="54"/>
  <c r="P67" i="54" s="1"/>
  <c r="L67" i="54"/>
  <c r="M67" i="54" s="1"/>
  <c r="I67" i="54"/>
  <c r="J67" i="54" s="1"/>
  <c r="F67" i="54"/>
  <c r="G67" i="54" s="1"/>
  <c r="C67" i="54"/>
  <c r="D67" i="54" s="1"/>
  <c r="AK66" i="54"/>
  <c r="AJ66" i="54"/>
  <c r="AH66" i="54"/>
  <c r="AG66" i="54"/>
  <c r="AD66" i="54"/>
  <c r="AE66" i="54" s="1"/>
  <c r="AA66" i="54"/>
  <c r="AB66" i="54" s="1"/>
  <c r="X66" i="54"/>
  <c r="Y66" i="54" s="1"/>
  <c r="U66" i="54"/>
  <c r="V66" i="54" s="1"/>
  <c r="R66" i="54"/>
  <c r="S66" i="54" s="1"/>
  <c r="O66" i="54"/>
  <c r="P66" i="54" s="1"/>
  <c r="L66" i="54"/>
  <c r="M66" i="54" s="1"/>
  <c r="I66" i="54"/>
  <c r="J66" i="54" s="1"/>
  <c r="F66" i="54"/>
  <c r="G66" i="54" s="1"/>
  <c r="C66" i="54"/>
  <c r="D66" i="54" s="1"/>
  <c r="AK65" i="54"/>
  <c r="AJ65" i="54"/>
  <c r="AH65" i="54"/>
  <c r="AG65" i="54"/>
  <c r="AD65" i="54"/>
  <c r="AE65" i="54" s="1"/>
  <c r="AA65" i="54"/>
  <c r="AB65" i="54" s="1"/>
  <c r="X65" i="54"/>
  <c r="Y65" i="54" s="1"/>
  <c r="U65" i="54"/>
  <c r="V65" i="54" s="1"/>
  <c r="R65" i="54"/>
  <c r="S65" i="54" s="1"/>
  <c r="O65" i="54"/>
  <c r="P65" i="54" s="1"/>
  <c r="L65" i="54"/>
  <c r="M65" i="54" s="1"/>
  <c r="I65" i="54"/>
  <c r="J65" i="54" s="1"/>
  <c r="F65" i="54"/>
  <c r="C65" i="54"/>
  <c r="AK64" i="54"/>
  <c r="AJ64" i="54"/>
  <c r="AH64" i="54"/>
  <c r="AG64" i="54"/>
  <c r="AK63" i="54"/>
  <c r="AJ63" i="54"/>
  <c r="AH63" i="54"/>
  <c r="AG63" i="54"/>
  <c r="AK62" i="54"/>
  <c r="AJ62" i="54"/>
  <c r="AH62" i="54"/>
  <c r="AG62" i="54"/>
  <c r="AE62" i="54"/>
  <c r="AD62" i="54"/>
  <c r="AB62" i="54"/>
  <c r="AA62" i="54"/>
  <c r="Y62" i="54"/>
  <c r="X62" i="54"/>
  <c r="V62" i="54"/>
  <c r="U62" i="54"/>
  <c r="S62" i="54"/>
  <c r="R62" i="54"/>
  <c r="P62" i="54"/>
  <c r="O62" i="54"/>
  <c r="M62" i="54"/>
  <c r="L62" i="54"/>
  <c r="J62" i="54"/>
  <c r="I62" i="54"/>
  <c r="G62" i="54"/>
  <c r="F62" i="54"/>
  <c r="D62" i="54"/>
  <c r="C62" i="54"/>
  <c r="AK61" i="54"/>
  <c r="AJ61" i="54"/>
  <c r="AH61" i="54"/>
  <c r="AG61" i="54"/>
  <c r="AD61" i="54"/>
  <c r="AE61" i="54" s="1"/>
  <c r="AA61" i="54"/>
  <c r="AB61" i="54" s="1"/>
  <c r="X61" i="54"/>
  <c r="Y61" i="54" s="1"/>
  <c r="U61" i="54"/>
  <c r="V61" i="54" s="1"/>
  <c r="R61" i="54"/>
  <c r="S61" i="54" s="1"/>
  <c r="O61" i="54"/>
  <c r="P61" i="54" s="1"/>
  <c r="L61" i="54"/>
  <c r="M61" i="54" s="1"/>
  <c r="I61" i="54"/>
  <c r="J61" i="54" s="1"/>
  <c r="F61" i="54"/>
  <c r="G61" i="54" s="1"/>
  <c r="C61" i="54"/>
  <c r="D61" i="54" s="1"/>
  <c r="AK60" i="54"/>
  <c r="AJ60" i="54"/>
  <c r="AH60" i="54"/>
  <c r="AG60" i="54"/>
  <c r="AE60" i="54"/>
  <c r="AD60" i="54"/>
  <c r="AB60" i="54"/>
  <c r="AA60" i="54"/>
  <c r="Y60" i="54"/>
  <c r="X60" i="54"/>
  <c r="V60" i="54"/>
  <c r="U60" i="54"/>
  <c r="S60" i="54"/>
  <c r="R60" i="54"/>
  <c r="P60" i="54"/>
  <c r="O60" i="54"/>
  <c r="M60" i="54"/>
  <c r="L60" i="54"/>
  <c r="J60" i="54"/>
  <c r="I60" i="54"/>
  <c r="G60" i="54"/>
  <c r="F60" i="54"/>
  <c r="D60" i="54"/>
  <c r="C60" i="54"/>
  <c r="AK59" i="54"/>
  <c r="AJ59" i="54"/>
  <c r="AH59" i="54"/>
  <c r="AG59" i="54"/>
  <c r="AE59" i="54"/>
  <c r="AD59" i="54"/>
  <c r="AB59" i="54"/>
  <c r="AA59" i="54"/>
  <c r="Y59" i="54"/>
  <c r="X59" i="54"/>
  <c r="V59" i="54"/>
  <c r="U59" i="54"/>
  <c r="S59" i="54"/>
  <c r="R59" i="54"/>
  <c r="P59" i="54"/>
  <c r="O59" i="54"/>
  <c r="M59" i="54"/>
  <c r="L59" i="54"/>
  <c r="J59" i="54"/>
  <c r="I59" i="54"/>
  <c r="G59" i="54"/>
  <c r="F59" i="54"/>
  <c r="D59" i="54"/>
  <c r="C59" i="54"/>
  <c r="AK58" i="54"/>
  <c r="AJ58" i="54"/>
  <c r="AH58" i="54"/>
  <c r="AG58" i="54"/>
  <c r="AE58" i="54"/>
  <c r="AD58" i="54"/>
  <c r="AB58" i="54"/>
  <c r="AA58" i="54"/>
  <c r="Y58" i="54"/>
  <c r="X58" i="54"/>
  <c r="V58" i="54"/>
  <c r="U58" i="54"/>
  <c r="S58" i="54"/>
  <c r="R58" i="54"/>
  <c r="P58" i="54"/>
  <c r="O58" i="54"/>
  <c r="M58" i="54"/>
  <c r="L58" i="54"/>
  <c r="J58" i="54"/>
  <c r="I58" i="54"/>
  <c r="G58" i="54"/>
  <c r="F58" i="54"/>
  <c r="D58" i="54"/>
  <c r="C58" i="54"/>
  <c r="AK57" i="54"/>
  <c r="AJ57" i="54"/>
  <c r="AH57" i="54"/>
  <c r="AG57" i="54"/>
  <c r="AD57" i="54"/>
  <c r="AE57" i="54" s="1"/>
  <c r="AA57" i="54"/>
  <c r="AB57" i="54" s="1"/>
  <c r="X57" i="54"/>
  <c r="Y57" i="54" s="1"/>
  <c r="U57" i="54"/>
  <c r="V57" i="54" s="1"/>
  <c r="R57" i="54"/>
  <c r="S57" i="54" s="1"/>
  <c r="O57" i="54"/>
  <c r="P57" i="54" s="1"/>
  <c r="L57" i="54"/>
  <c r="M57" i="54" s="1"/>
  <c r="I57" i="54"/>
  <c r="J57" i="54" s="1"/>
  <c r="F57" i="54"/>
  <c r="G57" i="54" s="1"/>
  <c r="C57" i="54"/>
  <c r="D57" i="54" s="1"/>
  <c r="AK56" i="54"/>
  <c r="AJ56" i="54"/>
  <c r="AH56" i="54"/>
  <c r="AG56" i="54"/>
  <c r="AK55" i="54"/>
  <c r="AJ55" i="54"/>
  <c r="AH55" i="54"/>
  <c r="AG55" i="54"/>
  <c r="AK54" i="54"/>
  <c r="AJ54" i="54"/>
  <c r="AH54" i="54"/>
  <c r="AG54" i="54"/>
  <c r="AK53" i="54"/>
  <c r="AJ53" i="54"/>
  <c r="AH53" i="54"/>
  <c r="AG53" i="54"/>
  <c r="AK52" i="54"/>
  <c r="AJ52" i="54"/>
  <c r="AH52" i="54"/>
  <c r="AG52" i="54"/>
  <c r="AK51" i="54"/>
  <c r="AJ51" i="54"/>
  <c r="AH51" i="54"/>
  <c r="AG51" i="54"/>
  <c r="AK50" i="54"/>
  <c r="AJ50" i="54"/>
  <c r="AH50" i="54"/>
  <c r="AG50" i="54"/>
  <c r="AK49" i="54"/>
  <c r="AJ49" i="54"/>
  <c r="AH49" i="54"/>
  <c r="AG49" i="54"/>
  <c r="AK48" i="54"/>
  <c r="AJ48" i="54"/>
  <c r="AH48" i="54"/>
  <c r="AG48" i="54"/>
  <c r="AK47" i="54"/>
  <c r="AJ47" i="54"/>
  <c r="AH47" i="54"/>
  <c r="AG47" i="54"/>
  <c r="AE47" i="54"/>
  <c r="AD47" i="54"/>
  <c r="AB47" i="54"/>
  <c r="AA47" i="54"/>
  <c r="Y47" i="54"/>
  <c r="X47" i="54"/>
  <c r="V47" i="54"/>
  <c r="U47" i="54"/>
  <c r="S47" i="54"/>
  <c r="R47" i="54"/>
  <c r="P47" i="54"/>
  <c r="O47" i="54"/>
  <c r="M47" i="54"/>
  <c r="L47" i="54"/>
  <c r="J47" i="54"/>
  <c r="I47" i="54"/>
  <c r="G47" i="54"/>
  <c r="F47" i="54"/>
  <c r="D47" i="54"/>
  <c r="C47" i="54"/>
  <c r="AK46" i="54"/>
  <c r="AJ46" i="54"/>
  <c r="AH46" i="54"/>
  <c r="AG46" i="54"/>
  <c r="AE46" i="54"/>
  <c r="AD46" i="54"/>
  <c r="AB46" i="54"/>
  <c r="AA46" i="54"/>
  <c r="Y46" i="54"/>
  <c r="X46" i="54"/>
  <c r="V46" i="54"/>
  <c r="U46" i="54"/>
  <c r="S46" i="54"/>
  <c r="R46" i="54"/>
  <c r="P46" i="54"/>
  <c r="O46" i="54"/>
  <c r="M46" i="54"/>
  <c r="L46" i="54"/>
  <c r="J46" i="54"/>
  <c r="I46" i="54"/>
  <c r="G46" i="54"/>
  <c r="F46" i="54"/>
  <c r="D46" i="54"/>
  <c r="C46" i="54"/>
  <c r="AK45" i="54"/>
  <c r="AJ45" i="54"/>
  <c r="AH45" i="54"/>
  <c r="AG45" i="54"/>
  <c r="AK44" i="54"/>
  <c r="AJ44" i="54"/>
  <c r="AH44" i="54"/>
  <c r="AG44" i="54"/>
  <c r="AE44" i="54"/>
  <c r="AD44" i="54"/>
  <c r="AB44" i="54"/>
  <c r="AA44" i="54"/>
  <c r="Y44" i="54"/>
  <c r="X44" i="54"/>
  <c r="V44" i="54"/>
  <c r="U44" i="54"/>
  <c r="S44" i="54"/>
  <c r="R44" i="54"/>
  <c r="P44" i="54"/>
  <c r="O44" i="54"/>
  <c r="M44" i="54"/>
  <c r="L44" i="54"/>
  <c r="J44" i="54"/>
  <c r="I44" i="54"/>
  <c r="G44" i="54"/>
  <c r="F44" i="54"/>
  <c r="D44" i="54"/>
  <c r="C44" i="54"/>
  <c r="AK43" i="54"/>
  <c r="AJ43" i="54"/>
  <c r="AH43" i="54"/>
  <c r="AG43" i="54"/>
  <c r="AE43" i="54"/>
  <c r="AD43" i="54"/>
  <c r="AB43" i="54"/>
  <c r="AA43" i="54"/>
  <c r="Y43" i="54"/>
  <c r="X43" i="54"/>
  <c r="V43" i="54"/>
  <c r="U43" i="54"/>
  <c r="S43" i="54"/>
  <c r="R43" i="54"/>
  <c r="P43" i="54"/>
  <c r="O43" i="54"/>
  <c r="M43" i="54"/>
  <c r="L43" i="54"/>
  <c r="J43" i="54"/>
  <c r="I43" i="54"/>
  <c r="G43" i="54"/>
  <c r="F43" i="54"/>
  <c r="D43" i="54"/>
  <c r="C43" i="54"/>
  <c r="AK42" i="54"/>
  <c r="AJ42" i="54"/>
  <c r="AH42" i="54"/>
  <c r="AG42" i="54"/>
  <c r="AE42" i="54"/>
  <c r="AD42" i="54"/>
  <c r="AB42" i="54"/>
  <c r="AA42" i="54"/>
  <c r="Y42" i="54"/>
  <c r="X42" i="54"/>
  <c r="V42" i="54"/>
  <c r="U42" i="54"/>
  <c r="S42" i="54"/>
  <c r="R42" i="54"/>
  <c r="P42" i="54"/>
  <c r="O42" i="54"/>
  <c r="M42" i="54"/>
  <c r="L42" i="54"/>
  <c r="J42" i="54"/>
  <c r="I42" i="54"/>
  <c r="G42" i="54"/>
  <c r="F42" i="54"/>
  <c r="D42" i="54"/>
  <c r="C42" i="54"/>
  <c r="AK41" i="54"/>
  <c r="AJ41" i="54"/>
  <c r="AH41" i="54"/>
  <c r="AG41" i="54"/>
  <c r="AE41" i="54"/>
  <c r="AD41" i="54"/>
  <c r="AB41" i="54"/>
  <c r="AA41" i="54"/>
  <c r="Y41" i="54"/>
  <c r="X41" i="54"/>
  <c r="V41" i="54"/>
  <c r="U41" i="54"/>
  <c r="S41" i="54"/>
  <c r="R41" i="54"/>
  <c r="P41" i="54"/>
  <c r="O41" i="54"/>
  <c r="M41" i="54"/>
  <c r="L41" i="54"/>
  <c r="J41" i="54"/>
  <c r="I41" i="54"/>
  <c r="G41" i="54"/>
  <c r="F41" i="54"/>
  <c r="D41" i="54"/>
  <c r="C41" i="54"/>
  <c r="AK40" i="54"/>
  <c r="AJ40" i="54"/>
  <c r="AH40" i="54"/>
  <c r="AG40" i="54"/>
  <c r="AE40" i="54"/>
  <c r="AD40" i="54"/>
  <c r="AB40" i="54"/>
  <c r="AA40" i="54"/>
  <c r="Y40" i="54"/>
  <c r="X40" i="54"/>
  <c r="V40" i="54"/>
  <c r="U40" i="54"/>
  <c r="S40" i="54"/>
  <c r="R40" i="54"/>
  <c r="P40" i="54"/>
  <c r="O40" i="54"/>
  <c r="M40" i="54"/>
  <c r="L40" i="54"/>
  <c r="J40" i="54"/>
  <c r="I40" i="54"/>
  <c r="G40" i="54"/>
  <c r="F40" i="54"/>
  <c r="D40" i="54"/>
  <c r="C40" i="54"/>
  <c r="AK39" i="54"/>
  <c r="AJ39" i="54"/>
  <c r="AH39" i="54"/>
  <c r="AG39" i="54"/>
  <c r="M39" i="54"/>
  <c r="AK38" i="54"/>
  <c r="AJ38" i="54"/>
  <c r="AH38" i="54"/>
  <c r="AG38" i="54"/>
  <c r="M38" i="54"/>
  <c r="AK37" i="54"/>
  <c r="AJ37" i="54"/>
  <c r="AH37" i="54"/>
  <c r="AG37" i="54"/>
  <c r="AD37" i="54"/>
  <c r="AE37" i="54" s="1"/>
  <c r="AA37" i="54"/>
  <c r="AB37" i="54" s="1"/>
  <c r="X37" i="54"/>
  <c r="Y37" i="54" s="1"/>
  <c r="U37" i="54"/>
  <c r="V37" i="54" s="1"/>
  <c r="R37" i="54"/>
  <c r="S37" i="54" s="1"/>
  <c r="O37" i="54"/>
  <c r="P37" i="54" s="1"/>
  <c r="I37" i="54"/>
  <c r="J37" i="54" s="1"/>
  <c r="F37" i="54"/>
  <c r="G37" i="54" s="1"/>
  <c r="C37" i="54"/>
  <c r="D37" i="54" s="1"/>
  <c r="AK36" i="54"/>
  <c r="AJ36" i="54"/>
  <c r="AH36" i="54"/>
  <c r="AG36" i="54"/>
  <c r="AD36" i="54"/>
  <c r="AE36" i="54" s="1"/>
  <c r="AA36" i="54"/>
  <c r="AB36" i="54" s="1"/>
  <c r="X36" i="54"/>
  <c r="Y36" i="54" s="1"/>
  <c r="U36" i="54"/>
  <c r="V36" i="54" s="1"/>
  <c r="R36" i="54"/>
  <c r="S36" i="54" s="1"/>
  <c r="O36" i="54"/>
  <c r="P36" i="54" s="1"/>
  <c r="I36" i="54"/>
  <c r="J36" i="54" s="1"/>
  <c r="F36" i="54"/>
  <c r="G36" i="54" s="1"/>
  <c r="C36" i="54"/>
  <c r="D36" i="54" s="1"/>
  <c r="AK35" i="54"/>
  <c r="AJ35" i="54"/>
  <c r="AH35" i="54"/>
  <c r="AG35" i="54"/>
  <c r="AE35" i="54"/>
  <c r="AD35" i="54"/>
  <c r="AB35" i="54"/>
  <c r="AA35" i="54"/>
  <c r="Y35" i="54"/>
  <c r="X35" i="54"/>
  <c r="V35" i="54"/>
  <c r="U35" i="54"/>
  <c r="S35" i="54"/>
  <c r="R35" i="54"/>
  <c r="P35" i="54"/>
  <c r="O35" i="54"/>
  <c r="M35" i="54"/>
  <c r="L35" i="54"/>
  <c r="J35" i="54"/>
  <c r="I35" i="54"/>
  <c r="G35" i="54"/>
  <c r="F35" i="54"/>
  <c r="D35" i="54"/>
  <c r="C35" i="54"/>
  <c r="AL27" i="54"/>
  <c r="AK27" i="54"/>
  <c r="AI27" i="54"/>
  <c r="AH27" i="54"/>
  <c r="AF27" i="54"/>
  <c r="AE27" i="54"/>
  <c r="AC27" i="54"/>
  <c r="AB27" i="54"/>
  <c r="Z27" i="54"/>
  <c r="Y27" i="54"/>
  <c r="W27" i="54"/>
  <c r="V27" i="54"/>
  <c r="T27" i="54"/>
  <c r="S27" i="54"/>
  <c r="Q27" i="54"/>
  <c r="P27" i="54"/>
  <c r="N27" i="54"/>
  <c r="M27" i="54"/>
  <c r="K27" i="54"/>
  <c r="J27" i="54"/>
  <c r="H27" i="54"/>
  <c r="G27" i="54"/>
  <c r="E27" i="54"/>
  <c r="D27" i="54"/>
  <c r="AL26" i="54"/>
  <c r="AK26" i="54"/>
  <c r="AI26" i="54"/>
  <c r="AH26" i="54"/>
  <c r="AF26" i="54"/>
  <c r="AE26" i="54"/>
  <c r="AC26" i="54"/>
  <c r="AB26" i="54"/>
  <c r="Z26" i="54"/>
  <c r="Y26" i="54"/>
  <c r="W26" i="54"/>
  <c r="V26" i="54"/>
  <c r="T26" i="54"/>
  <c r="S26" i="54"/>
  <c r="Q26" i="54"/>
  <c r="P26" i="54"/>
  <c r="N26" i="54"/>
  <c r="M26" i="54"/>
  <c r="K26" i="54"/>
  <c r="J26" i="54"/>
  <c r="H26" i="54"/>
  <c r="G26" i="54"/>
  <c r="E26" i="54"/>
  <c r="D26" i="54"/>
  <c r="AL25" i="54"/>
  <c r="AL28" i="54" s="1"/>
  <c r="AB84" i="4" s="1"/>
  <c r="AK25" i="54"/>
  <c r="AI25" i="54"/>
  <c r="AI28" i="54" s="1"/>
  <c r="AB69" i="4" s="1"/>
  <c r="AH25" i="54"/>
  <c r="AF25" i="54"/>
  <c r="AF28" i="54" s="1"/>
  <c r="AB54" i="4" s="1"/>
  <c r="AE25" i="54"/>
  <c r="AC25" i="54"/>
  <c r="AC28" i="54" s="1"/>
  <c r="AB39" i="4" s="1"/>
  <c r="AB25" i="54"/>
  <c r="Z25" i="54"/>
  <c r="Z28" i="54" s="1"/>
  <c r="AB24" i="4" s="1"/>
  <c r="Y25" i="54"/>
  <c r="W25" i="54"/>
  <c r="W28" i="54" s="1"/>
  <c r="AB9" i="4" s="1"/>
  <c r="V25" i="54"/>
  <c r="T25" i="54"/>
  <c r="T28" i="54" s="1"/>
  <c r="S25" i="54"/>
  <c r="Q25" i="54"/>
  <c r="Q28" i="54" s="1"/>
  <c r="P25" i="54"/>
  <c r="N25" i="54"/>
  <c r="M25" i="54"/>
  <c r="K25" i="54"/>
  <c r="K28" i="54" s="1"/>
  <c r="J25" i="54"/>
  <c r="H25" i="54"/>
  <c r="H28" i="54" s="1"/>
  <c r="G25" i="54"/>
  <c r="E25" i="54"/>
  <c r="E28" i="54" s="1"/>
  <c r="D25" i="54"/>
  <c r="O17" i="54"/>
  <c r="N17" i="54"/>
  <c r="M17" i="54"/>
  <c r="L17" i="54"/>
  <c r="K17" i="54"/>
  <c r="I17" i="54"/>
  <c r="H17" i="54"/>
  <c r="G17" i="54"/>
  <c r="F17" i="54"/>
  <c r="E17" i="54"/>
  <c r="D17" i="54"/>
  <c r="C17" i="54"/>
  <c r="O16" i="54"/>
  <c r="O15" i="54"/>
  <c r="O14" i="54"/>
  <c r="O13" i="54"/>
  <c r="O12" i="54"/>
  <c r="O11" i="54"/>
  <c r="O10" i="54"/>
  <c r="O9" i="54"/>
  <c r="O8" i="54"/>
  <c r="O7" i="54"/>
  <c r="O6" i="54"/>
  <c r="AK99" i="53"/>
  <c r="AH99" i="53"/>
  <c r="AE99" i="53"/>
  <c r="AB99" i="53"/>
  <c r="V99" i="53"/>
  <c r="S99" i="53"/>
  <c r="P99" i="53"/>
  <c r="M99" i="53"/>
  <c r="J99" i="53"/>
  <c r="G99" i="53"/>
  <c r="D99" i="53"/>
  <c r="AK98" i="53"/>
  <c r="AJ98" i="53"/>
  <c r="AH98" i="53"/>
  <c r="AG98" i="53"/>
  <c r="AE98" i="53"/>
  <c r="AD98" i="53"/>
  <c r="AB98" i="53"/>
  <c r="AA98" i="53"/>
  <c r="Y98" i="53"/>
  <c r="X98" i="53"/>
  <c r="V98" i="53"/>
  <c r="U98" i="53"/>
  <c r="S98" i="53"/>
  <c r="R98" i="53"/>
  <c r="P98" i="53"/>
  <c r="O98" i="53"/>
  <c r="M98" i="53"/>
  <c r="L98" i="53"/>
  <c r="J98" i="53"/>
  <c r="I98" i="53"/>
  <c r="G98" i="53"/>
  <c r="F98" i="53"/>
  <c r="D98" i="53"/>
  <c r="C98" i="53"/>
  <c r="AK97" i="53"/>
  <c r="AJ97" i="53"/>
  <c r="AH97" i="53"/>
  <c r="AG97" i="53"/>
  <c r="AE97" i="53"/>
  <c r="AD97" i="53"/>
  <c r="AB97" i="53"/>
  <c r="AA97" i="53"/>
  <c r="Y97" i="53"/>
  <c r="X97" i="53"/>
  <c r="V97" i="53"/>
  <c r="U97" i="53"/>
  <c r="S97" i="53"/>
  <c r="R97" i="53"/>
  <c r="P97" i="53"/>
  <c r="O97" i="53"/>
  <c r="M97" i="53"/>
  <c r="L97" i="53"/>
  <c r="J97" i="53"/>
  <c r="I97" i="53"/>
  <c r="G97" i="53"/>
  <c r="F97" i="53"/>
  <c r="D97" i="53"/>
  <c r="C97" i="53"/>
  <c r="AK96" i="53"/>
  <c r="AJ96" i="53"/>
  <c r="AH96" i="53"/>
  <c r="AG96" i="53"/>
  <c r="AE96" i="53"/>
  <c r="AD96" i="53"/>
  <c r="AB96" i="53"/>
  <c r="AA96" i="53"/>
  <c r="Y96" i="53"/>
  <c r="X96" i="53"/>
  <c r="V96" i="53"/>
  <c r="U96" i="53"/>
  <c r="S96" i="53"/>
  <c r="R96" i="53"/>
  <c r="P96" i="53"/>
  <c r="O96" i="53"/>
  <c r="M96" i="53"/>
  <c r="L96" i="53"/>
  <c r="J96" i="53"/>
  <c r="I96" i="53"/>
  <c r="G96" i="53"/>
  <c r="F96" i="53"/>
  <c r="D96" i="53"/>
  <c r="C96" i="53"/>
  <c r="AK95" i="53"/>
  <c r="AJ95" i="53"/>
  <c r="AH95" i="53"/>
  <c r="AG95" i="53"/>
  <c r="AE95" i="53"/>
  <c r="AD95" i="53"/>
  <c r="AB95" i="53"/>
  <c r="AA95" i="53"/>
  <c r="Y95" i="53"/>
  <c r="X95" i="53"/>
  <c r="V95" i="53"/>
  <c r="U95" i="53"/>
  <c r="S95" i="53"/>
  <c r="R95" i="53"/>
  <c r="P95" i="53"/>
  <c r="O95" i="53"/>
  <c r="M95" i="53"/>
  <c r="L95" i="53"/>
  <c r="J95" i="53"/>
  <c r="I95" i="53"/>
  <c r="G95" i="53"/>
  <c r="F95" i="53"/>
  <c r="D95" i="53"/>
  <c r="C95" i="53"/>
  <c r="AK94" i="53"/>
  <c r="AJ94" i="53"/>
  <c r="AH94" i="53"/>
  <c r="AG94" i="53"/>
  <c r="AE94" i="53"/>
  <c r="AD94" i="53"/>
  <c r="AB94" i="53"/>
  <c r="AA94" i="53"/>
  <c r="Y94" i="53"/>
  <c r="X94" i="53"/>
  <c r="V94" i="53"/>
  <c r="U94" i="53"/>
  <c r="S94" i="53"/>
  <c r="R94" i="53"/>
  <c r="P94" i="53"/>
  <c r="O94" i="53"/>
  <c r="M94" i="53"/>
  <c r="L94" i="53"/>
  <c r="J94" i="53"/>
  <c r="I94" i="53"/>
  <c r="G94" i="53"/>
  <c r="F94" i="53"/>
  <c r="D94" i="53"/>
  <c r="C94" i="53"/>
  <c r="AK93" i="53"/>
  <c r="AJ93" i="53"/>
  <c r="AH93" i="53"/>
  <c r="AG93" i="53"/>
  <c r="AE93" i="53"/>
  <c r="AD93" i="53"/>
  <c r="AB93" i="53"/>
  <c r="AA93" i="53"/>
  <c r="Y93" i="53"/>
  <c r="X93" i="53"/>
  <c r="V93" i="53"/>
  <c r="U93" i="53"/>
  <c r="S93" i="53"/>
  <c r="R93" i="53"/>
  <c r="P93" i="53"/>
  <c r="O93" i="53"/>
  <c r="M93" i="53"/>
  <c r="L93" i="53"/>
  <c r="J93" i="53"/>
  <c r="I93" i="53"/>
  <c r="G93" i="53"/>
  <c r="F93" i="53"/>
  <c r="D93" i="53"/>
  <c r="C93" i="53"/>
  <c r="AK92" i="53"/>
  <c r="AJ92" i="53"/>
  <c r="AH92" i="53"/>
  <c r="AG92" i="53"/>
  <c r="AE92" i="53"/>
  <c r="AD92" i="53"/>
  <c r="AB92" i="53"/>
  <c r="AA92" i="53"/>
  <c r="Y92" i="53"/>
  <c r="X92" i="53"/>
  <c r="V92" i="53"/>
  <c r="U92" i="53"/>
  <c r="S92" i="53"/>
  <c r="R92" i="53"/>
  <c r="P92" i="53"/>
  <c r="O92" i="53"/>
  <c r="M92" i="53"/>
  <c r="L92" i="53"/>
  <c r="J92" i="53"/>
  <c r="I92" i="53"/>
  <c r="G92" i="53"/>
  <c r="F92" i="53"/>
  <c r="D92" i="53"/>
  <c r="C92" i="53"/>
  <c r="AK91" i="53"/>
  <c r="AJ91" i="53"/>
  <c r="AH91" i="53"/>
  <c r="AG91" i="53"/>
  <c r="AE91" i="53"/>
  <c r="AD91" i="53"/>
  <c r="AB91" i="53"/>
  <c r="AA91" i="53"/>
  <c r="Y91" i="53"/>
  <c r="X91" i="53"/>
  <c r="V91" i="53"/>
  <c r="U91" i="53"/>
  <c r="S91" i="53"/>
  <c r="R91" i="53"/>
  <c r="P91" i="53"/>
  <c r="O91" i="53"/>
  <c r="M91" i="53"/>
  <c r="L91" i="53"/>
  <c r="J91" i="53"/>
  <c r="I91" i="53"/>
  <c r="G91" i="53"/>
  <c r="F91" i="53"/>
  <c r="D91" i="53"/>
  <c r="C91" i="53"/>
  <c r="AK90" i="53"/>
  <c r="AJ90" i="53"/>
  <c r="AH90" i="53"/>
  <c r="AG90" i="53"/>
  <c r="AE90" i="53"/>
  <c r="AD90" i="53"/>
  <c r="AB90" i="53"/>
  <c r="AA90" i="53"/>
  <c r="Y90" i="53"/>
  <c r="X90" i="53"/>
  <c r="V90" i="53"/>
  <c r="U90" i="53"/>
  <c r="S90" i="53"/>
  <c r="R90" i="53"/>
  <c r="P90" i="53"/>
  <c r="O90" i="53"/>
  <c r="M90" i="53"/>
  <c r="L90" i="53"/>
  <c r="J90" i="53"/>
  <c r="I90" i="53"/>
  <c r="G90" i="53"/>
  <c r="F90" i="53"/>
  <c r="D90" i="53"/>
  <c r="C90" i="53"/>
  <c r="AK89" i="53"/>
  <c r="AJ89" i="53"/>
  <c r="AH89" i="53"/>
  <c r="AG89" i="53"/>
  <c r="AE89" i="53"/>
  <c r="AD89" i="53"/>
  <c r="AB89" i="53"/>
  <c r="AA89" i="53"/>
  <c r="Y89" i="53"/>
  <c r="Y99" i="53" s="1"/>
  <c r="X27" i="4" s="1"/>
  <c r="X89" i="53"/>
  <c r="V89" i="53"/>
  <c r="U89" i="53"/>
  <c r="S89" i="53"/>
  <c r="R89" i="53"/>
  <c r="P89" i="53"/>
  <c r="O89" i="53"/>
  <c r="M89" i="53"/>
  <c r="L89" i="53"/>
  <c r="J89" i="53"/>
  <c r="I89" i="53"/>
  <c r="G89" i="53"/>
  <c r="F89" i="53"/>
  <c r="D89" i="53"/>
  <c r="C89" i="53"/>
  <c r="AK80" i="53"/>
  <c r="AJ80" i="53"/>
  <c r="AH80" i="53"/>
  <c r="AG80" i="53"/>
  <c r="AE80" i="53"/>
  <c r="AD80" i="53"/>
  <c r="AB80" i="53"/>
  <c r="AA80" i="53"/>
  <c r="Y80" i="53"/>
  <c r="X80" i="53"/>
  <c r="V80" i="53"/>
  <c r="U80" i="53"/>
  <c r="S80" i="53"/>
  <c r="R80" i="53"/>
  <c r="P80" i="53"/>
  <c r="O80" i="53"/>
  <c r="M80" i="53"/>
  <c r="L80" i="53"/>
  <c r="J80" i="53"/>
  <c r="I80" i="53"/>
  <c r="G80" i="53"/>
  <c r="F80" i="53"/>
  <c r="D80" i="53"/>
  <c r="C80" i="53"/>
  <c r="AJ79" i="53"/>
  <c r="AG79" i="53"/>
  <c r="AD79" i="53"/>
  <c r="AE79" i="53" s="1"/>
  <c r="AE81" i="53" s="1"/>
  <c r="AA79" i="53"/>
  <c r="AB79" i="53" s="1"/>
  <c r="AB81" i="53" s="1"/>
  <c r="X41" i="4" s="1"/>
  <c r="X79" i="53"/>
  <c r="Y79" i="53" s="1"/>
  <c r="Y81" i="53" s="1"/>
  <c r="U79" i="53"/>
  <c r="V79" i="53" s="1"/>
  <c r="V81" i="53" s="1"/>
  <c r="X11" i="4" s="1"/>
  <c r="R79" i="53"/>
  <c r="S79" i="53" s="1"/>
  <c r="S81" i="53" s="1"/>
  <c r="O79" i="53"/>
  <c r="P79" i="53" s="1"/>
  <c r="P81" i="53" s="1"/>
  <c r="L79" i="53"/>
  <c r="M79" i="53" s="1"/>
  <c r="M81" i="53" s="1"/>
  <c r="I79" i="53"/>
  <c r="J79" i="53" s="1"/>
  <c r="J81" i="53" s="1"/>
  <c r="F79" i="53"/>
  <c r="G79" i="53" s="1"/>
  <c r="G81" i="53" s="1"/>
  <c r="C79" i="53"/>
  <c r="D79" i="53" s="1"/>
  <c r="D81" i="53" s="1"/>
  <c r="AK78" i="53"/>
  <c r="AJ78" i="53"/>
  <c r="AH78" i="53"/>
  <c r="AG78" i="53"/>
  <c r="AE78" i="53"/>
  <c r="AD78" i="53"/>
  <c r="AB78" i="53"/>
  <c r="AA78" i="53"/>
  <c r="Y78" i="53"/>
  <c r="X78" i="53"/>
  <c r="V78" i="53"/>
  <c r="U78" i="53"/>
  <c r="S78" i="53"/>
  <c r="R78" i="53"/>
  <c r="P78" i="53"/>
  <c r="O78" i="53"/>
  <c r="M78" i="53"/>
  <c r="L78" i="53"/>
  <c r="J78" i="53"/>
  <c r="I78" i="53"/>
  <c r="G78" i="53"/>
  <c r="F78" i="53"/>
  <c r="D78" i="53"/>
  <c r="C78" i="53"/>
  <c r="AK73" i="53"/>
  <c r="AH73" i="53"/>
  <c r="AK72" i="53"/>
  <c r="AJ72" i="53"/>
  <c r="AH72" i="53"/>
  <c r="AG72" i="53"/>
  <c r="AK71" i="53"/>
  <c r="AJ71" i="53"/>
  <c r="AH71" i="53"/>
  <c r="AG71" i="53"/>
  <c r="AK70" i="53"/>
  <c r="AJ70" i="53"/>
  <c r="AH70" i="53"/>
  <c r="AG70" i="53"/>
  <c r="AK69" i="53"/>
  <c r="AJ69" i="53"/>
  <c r="AH69" i="53"/>
  <c r="AG69" i="53"/>
  <c r="AK68" i="53"/>
  <c r="AJ68" i="53"/>
  <c r="AH68" i="53"/>
  <c r="AG68" i="53"/>
  <c r="AK67" i="53"/>
  <c r="AJ67" i="53"/>
  <c r="AH67" i="53"/>
  <c r="AG67" i="53"/>
  <c r="AK66" i="53"/>
  <c r="AJ66" i="53"/>
  <c r="AH66" i="53"/>
  <c r="AG66" i="53"/>
  <c r="AE66" i="53"/>
  <c r="AD66" i="53"/>
  <c r="AB66" i="53"/>
  <c r="AA66" i="53"/>
  <c r="Y66" i="53"/>
  <c r="X66" i="53"/>
  <c r="V66" i="53"/>
  <c r="U66" i="53"/>
  <c r="S66" i="53"/>
  <c r="R66" i="53"/>
  <c r="P66" i="53"/>
  <c r="O66" i="53"/>
  <c r="M66" i="53"/>
  <c r="L66" i="53"/>
  <c r="J66" i="53"/>
  <c r="I66" i="53"/>
  <c r="G66" i="53"/>
  <c r="F66" i="53"/>
  <c r="D66" i="53"/>
  <c r="C66" i="53"/>
  <c r="AK65" i="53"/>
  <c r="AJ65" i="53"/>
  <c r="AH65" i="53"/>
  <c r="AG65" i="53"/>
  <c r="AK64" i="53"/>
  <c r="AJ64" i="53"/>
  <c r="AH64" i="53"/>
  <c r="AG64" i="53"/>
  <c r="AK63" i="53"/>
  <c r="AJ63" i="53"/>
  <c r="AH63" i="53"/>
  <c r="AG63" i="53"/>
  <c r="AK62" i="53"/>
  <c r="AJ62" i="53"/>
  <c r="AH62" i="53"/>
  <c r="AG62" i="53"/>
  <c r="AE62" i="53"/>
  <c r="AD62" i="53"/>
  <c r="AB62" i="53"/>
  <c r="AA62" i="53"/>
  <c r="Y62" i="53"/>
  <c r="X62" i="53"/>
  <c r="V62" i="53"/>
  <c r="U62" i="53"/>
  <c r="S62" i="53"/>
  <c r="R62" i="53"/>
  <c r="P62" i="53"/>
  <c r="O62" i="53"/>
  <c r="M62" i="53"/>
  <c r="L62" i="53"/>
  <c r="J62" i="53"/>
  <c r="I62" i="53"/>
  <c r="G62" i="53"/>
  <c r="F62" i="53"/>
  <c r="D62" i="53"/>
  <c r="C62" i="53"/>
  <c r="AK61" i="53"/>
  <c r="AJ61" i="53"/>
  <c r="AH61" i="53"/>
  <c r="AG61" i="53"/>
  <c r="AK60" i="53"/>
  <c r="AJ60" i="53"/>
  <c r="AH60" i="53"/>
  <c r="AG60" i="53"/>
  <c r="AE60" i="53"/>
  <c r="AD60" i="53"/>
  <c r="AB60" i="53"/>
  <c r="AA60" i="53"/>
  <c r="Y60" i="53"/>
  <c r="X60" i="53"/>
  <c r="V60" i="53"/>
  <c r="U60" i="53"/>
  <c r="S60" i="53"/>
  <c r="R60" i="53"/>
  <c r="P60" i="53"/>
  <c r="O60" i="53"/>
  <c r="M60" i="53"/>
  <c r="L60" i="53"/>
  <c r="J60" i="53"/>
  <c r="I60" i="53"/>
  <c r="G60" i="53"/>
  <c r="F60" i="53"/>
  <c r="D60" i="53"/>
  <c r="C60" i="53"/>
  <c r="AK59" i="53"/>
  <c r="AJ59" i="53"/>
  <c r="AH59" i="53"/>
  <c r="AG59" i="53"/>
  <c r="AE59" i="53"/>
  <c r="AD59" i="53"/>
  <c r="AB59" i="53"/>
  <c r="AA59" i="53"/>
  <c r="Y59" i="53"/>
  <c r="X59" i="53"/>
  <c r="V59" i="53"/>
  <c r="U59" i="53"/>
  <c r="S59" i="53"/>
  <c r="R59" i="53"/>
  <c r="P59" i="53"/>
  <c r="O59" i="53"/>
  <c r="M59" i="53"/>
  <c r="L59" i="53"/>
  <c r="J59" i="53"/>
  <c r="I59" i="53"/>
  <c r="G59" i="53"/>
  <c r="F59" i="53"/>
  <c r="D59" i="53"/>
  <c r="C59" i="53"/>
  <c r="AK58" i="53"/>
  <c r="AJ58" i="53"/>
  <c r="AH58" i="53"/>
  <c r="AG58" i="53"/>
  <c r="AE58" i="53"/>
  <c r="AD58" i="53"/>
  <c r="AB58" i="53"/>
  <c r="AA58" i="53"/>
  <c r="Y58" i="53"/>
  <c r="X58" i="53"/>
  <c r="V58" i="53"/>
  <c r="U58" i="53"/>
  <c r="S58" i="53"/>
  <c r="R58" i="53"/>
  <c r="P58" i="53"/>
  <c r="O58" i="53"/>
  <c r="M58" i="53"/>
  <c r="L58" i="53"/>
  <c r="J58" i="53"/>
  <c r="I58" i="53"/>
  <c r="G58" i="53"/>
  <c r="F58" i="53"/>
  <c r="D58" i="53"/>
  <c r="C58" i="53"/>
  <c r="AK57" i="53"/>
  <c r="AJ57" i="53"/>
  <c r="AH57" i="53"/>
  <c r="AG57" i="53"/>
  <c r="AK56" i="53"/>
  <c r="AJ56" i="53"/>
  <c r="AH56" i="53"/>
  <c r="AG56" i="53"/>
  <c r="AK55" i="53"/>
  <c r="AJ55" i="53"/>
  <c r="AH55" i="53"/>
  <c r="AG55" i="53"/>
  <c r="AK54" i="53"/>
  <c r="AJ54" i="53"/>
  <c r="AH54" i="53"/>
  <c r="AG54" i="53"/>
  <c r="AK53" i="53"/>
  <c r="AJ53" i="53"/>
  <c r="AH53" i="53"/>
  <c r="AG53" i="53"/>
  <c r="AK52" i="53"/>
  <c r="AJ52" i="53"/>
  <c r="AH52" i="53"/>
  <c r="AG52" i="53"/>
  <c r="AK51" i="53"/>
  <c r="AJ51" i="53"/>
  <c r="AH51" i="53"/>
  <c r="AG51" i="53"/>
  <c r="AK50" i="53"/>
  <c r="AJ50" i="53"/>
  <c r="AH50" i="53"/>
  <c r="AG50" i="53"/>
  <c r="AK49" i="53"/>
  <c r="AJ49" i="53"/>
  <c r="AH49" i="53"/>
  <c r="AG49" i="53"/>
  <c r="AK48" i="53"/>
  <c r="AJ48" i="53"/>
  <c r="AH48" i="53"/>
  <c r="AG48" i="53"/>
  <c r="AK47" i="53"/>
  <c r="AJ47" i="53"/>
  <c r="AH47" i="53"/>
  <c r="AG47" i="53"/>
  <c r="AE47" i="53"/>
  <c r="AD47" i="53"/>
  <c r="AB47" i="53"/>
  <c r="AA47" i="53"/>
  <c r="Y47" i="53"/>
  <c r="X47" i="53"/>
  <c r="V47" i="53"/>
  <c r="U47" i="53"/>
  <c r="S47" i="53"/>
  <c r="R47" i="53"/>
  <c r="P47" i="53"/>
  <c r="O47" i="53"/>
  <c r="M47" i="53"/>
  <c r="L47" i="53"/>
  <c r="J47" i="53"/>
  <c r="I47" i="53"/>
  <c r="G47" i="53"/>
  <c r="F47" i="53"/>
  <c r="D47" i="53"/>
  <c r="C47" i="53"/>
  <c r="AK46" i="53"/>
  <c r="AJ46" i="53"/>
  <c r="AH46" i="53"/>
  <c r="AG46" i="53"/>
  <c r="AE46" i="53"/>
  <c r="AD46" i="53"/>
  <c r="AB46" i="53"/>
  <c r="AA46" i="53"/>
  <c r="Y46" i="53"/>
  <c r="X46" i="53"/>
  <c r="V46" i="53"/>
  <c r="U46" i="53"/>
  <c r="S46" i="53"/>
  <c r="R46" i="53"/>
  <c r="P46" i="53"/>
  <c r="O46" i="53"/>
  <c r="M46" i="53"/>
  <c r="L46" i="53"/>
  <c r="J46" i="53"/>
  <c r="I46" i="53"/>
  <c r="G46" i="53"/>
  <c r="F46" i="53"/>
  <c r="D46" i="53"/>
  <c r="C46" i="53"/>
  <c r="AK45" i="53"/>
  <c r="AJ45" i="53"/>
  <c r="AH45" i="53"/>
  <c r="AG45" i="53"/>
  <c r="AK44" i="53"/>
  <c r="AJ44" i="53"/>
  <c r="AH44" i="53"/>
  <c r="AG44" i="53"/>
  <c r="AE44" i="53"/>
  <c r="AD44" i="53"/>
  <c r="AB44" i="53"/>
  <c r="AA44" i="53"/>
  <c r="Y44" i="53"/>
  <c r="X44" i="53"/>
  <c r="V44" i="53"/>
  <c r="U44" i="53"/>
  <c r="S44" i="53"/>
  <c r="R44" i="53"/>
  <c r="P44" i="53"/>
  <c r="O44" i="53"/>
  <c r="M44" i="53"/>
  <c r="L44" i="53"/>
  <c r="J44" i="53"/>
  <c r="I44" i="53"/>
  <c r="G44" i="53"/>
  <c r="F44" i="53"/>
  <c r="D44" i="53"/>
  <c r="C44" i="53"/>
  <c r="AK43" i="53"/>
  <c r="AJ43" i="53"/>
  <c r="AH43" i="53"/>
  <c r="AG43" i="53"/>
  <c r="AD43" i="53"/>
  <c r="AE43" i="53" s="1"/>
  <c r="AA43" i="53"/>
  <c r="AB43" i="53" s="1"/>
  <c r="X43" i="53"/>
  <c r="Y43" i="53" s="1"/>
  <c r="U43" i="53"/>
  <c r="V43" i="53" s="1"/>
  <c r="R43" i="53"/>
  <c r="S43" i="53" s="1"/>
  <c r="O43" i="53"/>
  <c r="P43" i="53" s="1"/>
  <c r="L43" i="53"/>
  <c r="M43" i="53" s="1"/>
  <c r="I43" i="53"/>
  <c r="J43" i="53" s="1"/>
  <c r="F43" i="53"/>
  <c r="G43" i="53" s="1"/>
  <c r="C43" i="53"/>
  <c r="D43" i="53" s="1"/>
  <c r="AK42" i="53"/>
  <c r="AJ42" i="53"/>
  <c r="AH42" i="53"/>
  <c r="AG42" i="53"/>
  <c r="AE42" i="53"/>
  <c r="AD42" i="53"/>
  <c r="AB42" i="53"/>
  <c r="AA42" i="53"/>
  <c r="Y42" i="53"/>
  <c r="X42" i="53"/>
  <c r="V42" i="53"/>
  <c r="U42" i="53"/>
  <c r="S42" i="53"/>
  <c r="R42" i="53"/>
  <c r="P42" i="53"/>
  <c r="O42" i="53"/>
  <c r="M42" i="53"/>
  <c r="L42" i="53"/>
  <c r="J42" i="53"/>
  <c r="I42" i="53"/>
  <c r="G42" i="53"/>
  <c r="F42" i="53"/>
  <c r="D42" i="53"/>
  <c r="C42" i="53"/>
  <c r="AK41" i="53"/>
  <c r="AJ41" i="53"/>
  <c r="AH41" i="53"/>
  <c r="AG41" i="53"/>
  <c r="AD41" i="53"/>
  <c r="AE41" i="53" s="1"/>
  <c r="AA41" i="53"/>
  <c r="AB41" i="53" s="1"/>
  <c r="X41" i="53"/>
  <c r="Y41" i="53" s="1"/>
  <c r="U41" i="53"/>
  <c r="V41" i="53" s="1"/>
  <c r="R41" i="53"/>
  <c r="S41" i="53" s="1"/>
  <c r="O41" i="53"/>
  <c r="P41" i="53" s="1"/>
  <c r="L41" i="53"/>
  <c r="M41" i="53" s="1"/>
  <c r="I41" i="53"/>
  <c r="J41" i="53" s="1"/>
  <c r="F41" i="53"/>
  <c r="G41" i="53" s="1"/>
  <c r="C41" i="53"/>
  <c r="D41" i="53" s="1"/>
  <c r="AK40" i="53"/>
  <c r="AJ40" i="53"/>
  <c r="AH40" i="53"/>
  <c r="AG40" i="53"/>
  <c r="AD40" i="53"/>
  <c r="AE40" i="53" s="1"/>
  <c r="AA40" i="53"/>
  <c r="AB40" i="53" s="1"/>
  <c r="X40" i="53"/>
  <c r="Y40" i="53" s="1"/>
  <c r="U40" i="53"/>
  <c r="V40" i="53" s="1"/>
  <c r="R40" i="53"/>
  <c r="S40" i="53" s="1"/>
  <c r="O40" i="53"/>
  <c r="P40" i="53" s="1"/>
  <c r="L40" i="53"/>
  <c r="M40" i="53" s="1"/>
  <c r="I40" i="53"/>
  <c r="J40" i="53" s="1"/>
  <c r="F40" i="53"/>
  <c r="G40" i="53" s="1"/>
  <c r="C40" i="53"/>
  <c r="D40" i="53" s="1"/>
  <c r="AK39" i="53"/>
  <c r="AJ39" i="53"/>
  <c r="AH39" i="53"/>
  <c r="AG39" i="53"/>
  <c r="M39" i="53"/>
  <c r="AK38" i="53"/>
  <c r="AJ38" i="53"/>
  <c r="AH38" i="53"/>
  <c r="AG38" i="53"/>
  <c r="M38" i="53"/>
  <c r="AK37" i="53"/>
  <c r="AJ37" i="53"/>
  <c r="AH37" i="53"/>
  <c r="AG37" i="53"/>
  <c r="AE37" i="53"/>
  <c r="AD37" i="53"/>
  <c r="AB37" i="53"/>
  <c r="AA37" i="53"/>
  <c r="Y37" i="53"/>
  <c r="X37" i="53"/>
  <c r="V37" i="53"/>
  <c r="U37" i="53"/>
  <c r="S37" i="53"/>
  <c r="R37" i="53"/>
  <c r="P37" i="53"/>
  <c r="O37" i="53"/>
  <c r="M37" i="53"/>
  <c r="L37" i="53"/>
  <c r="J37" i="53"/>
  <c r="I37" i="53"/>
  <c r="G37" i="53"/>
  <c r="F37" i="53"/>
  <c r="D37" i="53"/>
  <c r="C37" i="53"/>
  <c r="AK36" i="53"/>
  <c r="AJ36" i="53"/>
  <c r="AH36" i="53"/>
  <c r="AG36" i="53"/>
  <c r="AE36" i="53"/>
  <c r="AD36" i="53"/>
  <c r="AB36" i="53"/>
  <c r="AA36" i="53"/>
  <c r="Y36" i="53"/>
  <c r="X36" i="53"/>
  <c r="V36" i="53"/>
  <c r="U36" i="53"/>
  <c r="S36" i="53"/>
  <c r="R36" i="53"/>
  <c r="P36" i="53"/>
  <c r="O36" i="53"/>
  <c r="M36" i="53"/>
  <c r="L36" i="53"/>
  <c r="J36" i="53"/>
  <c r="I36" i="53"/>
  <c r="G36" i="53"/>
  <c r="F36" i="53"/>
  <c r="D36" i="53"/>
  <c r="C36" i="53"/>
  <c r="AK35" i="53"/>
  <c r="AJ35" i="53"/>
  <c r="AH35" i="53"/>
  <c r="AG35" i="53"/>
  <c r="AD35" i="53"/>
  <c r="AE35" i="53" s="1"/>
  <c r="AA35" i="53"/>
  <c r="AB35" i="53" s="1"/>
  <c r="X35" i="53"/>
  <c r="Y35" i="53" s="1"/>
  <c r="U35" i="53"/>
  <c r="V35" i="53" s="1"/>
  <c r="R35" i="53"/>
  <c r="S35" i="53" s="1"/>
  <c r="O35" i="53"/>
  <c r="P35" i="53" s="1"/>
  <c r="L35" i="53"/>
  <c r="M35" i="53" s="1"/>
  <c r="I35" i="53"/>
  <c r="J35" i="53" s="1"/>
  <c r="F35" i="53"/>
  <c r="G35" i="53" s="1"/>
  <c r="C35" i="53"/>
  <c r="D35" i="53" s="1"/>
  <c r="AL27" i="53"/>
  <c r="AK27" i="53"/>
  <c r="AI27" i="53"/>
  <c r="AH27" i="53"/>
  <c r="AF27" i="53"/>
  <c r="AE27" i="53"/>
  <c r="AC27" i="53"/>
  <c r="AB27" i="53"/>
  <c r="Z27" i="53"/>
  <c r="Y27" i="53"/>
  <c r="W27" i="53"/>
  <c r="V27" i="53"/>
  <c r="T27" i="53"/>
  <c r="S27" i="53"/>
  <c r="Q27" i="53"/>
  <c r="P27" i="53"/>
  <c r="N27" i="53"/>
  <c r="M27" i="53"/>
  <c r="K27" i="53"/>
  <c r="J27" i="53"/>
  <c r="H27" i="53"/>
  <c r="G27" i="53"/>
  <c r="E27" i="53"/>
  <c r="D27" i="53"/>
  <c r="AL26" i="53"/>
  <c r="AK26" i="53"/>
  <c r="AI26" i="53"/>
  <c r="AH26" i="53"/>
  <c r="AF26" i="53"/>
  <c r="AE26" i="53"/>
  <c r="AC26" i="53"/>
  <c r="AB26" i="53"/>
  <c r="Z26" i="53"/>
  <c r="Y26" i="53"/>
  <c r="W26" i="53"/>
  <c r="V26" i="53"/>
  <c r="T26" i="53"/>
  <c r="S26" i="53"/>
  <c r="Q26" i="53"/>
  <c r="P26" i="53"/>
  <c r="N26" i="53"/>
  <c r="M26" i="53"/>
  <c r="K26" i="53"/>
  <c r="J26" i="53"/>
  <c r="H26" i="53"/>
  <c r="G26" i="53"/>
  <c r="E26" i="53"/>
  <c r="D26" i="53"/>
  <c r="AK25" i="53"/>
  <c r="AL25" i="53" s="1"/>
  <c r="AL28" i="53" s="1"/>
  <c r="X84" i="4" s="1"/>
  <c r="AH25" i="53"/>
  <c r="AI25" i="53" s="1"/>
  <c r="AI28" i="53" s="1"/>
  <c r="X69" i="4" s="1"/>
  <c r="AE25" i="53"/>
  <c r="AF25" i="53" s="1"/>
  <c r="AF28" i="53" s="1"/>
  <c r="X54" i="4" s="1"/>
  <c r="AB25" i="53"/>
  <c r="AC25" i="53" s="1"/>
  <c r="AC28" i="53" s="1"/>
  <c r="X39" i="4" s="1"/>
  <c r="Y25" i="53"/>
  <c r="Z25" i="53" s="1"/>
  <c r="Z28" i="53" s="1"/>
  <c r="X24" i="4" s="1"/>
  <c r="V25" i="53"/>
  <c r="W25" i="53" s="1"/>
  <c r="W28" i="53" s="1"/>
  <c r="X9" i="4" s="1"/>
  <c r="S25" i="53"/>
  <c r="T25" i="53" s="1"/>
  <c r="T28" i="53" s="1"/>
  <c r="P25" i="53"/>
  <c r="Q25" i="53" s="1"/>
  <c r="Q28" i="53" s="1"/>
  <c r="M25" i="53"/>
  <c r="N25" i="53" s="1"/>
  <c r="N28" i="53" s="1"/>
  <c r="J25" i="53"/>
  <c r="G25" i="53"/>
  <c r="K25" i="53" s="1"/>
  <c r="K28" i="53" s="1"/>
  <c r="D25" i="53"/>
  <c r="E25" i="53" s="1"/>
  <c r="E28" i="53" s="1"/>
  <c r="O17" i="53"/>
  <c r="N17" i="53"/>
  <c r="M17" i="53"/>
  <c r="L17" i="53"/>
  <c r="K17" i="53"/>
  <c r="W22" i="4"/>
  <c r="I17" i="53"/>
  <c r="H17" i="53"/>
  <c r="G17" i="53"/>
  <c r="F17" i="53"/>
  <c r="E17" i="53"/>
  <c r="D17" i="53"/>
  <c r="C17" i="53"/>
  <c r="O16" i="53"/>
  <c r="O15" i="53"/>
  <c r="O14" i="53"/>
  <c r="O13" i="53"/>
  <c r="O12" i="53"/>
  <c r="O11" i="53"/>
  <c r="O10" i="53"/>
  <c r="O9" i="53"/>
  <c r="O8" i="53"/>
  <c r="O7" i="53"/>
  <c r="O6" i="53"/>
  <c r="AK99" i="61"/>
  <c r="AH99" i="61"/>
  <c r="AE99" i="61"/>
  <c r="AB99" i="61"/>
  <c r="Y99" i="61"/>
  <c r="V99" i="61"/>
  <c r="S99" i="61"/>
  <c r="P99" i="61"/>
  <c r="M99" i="61"/>
  <c r="J99" i="61"/>
  <c r="G99" i="61"/>
  <c r="D99" i="61"/>
  <c r="AK98" i="61"/>
  <c r="AJ98" i="61"/>
  <c r="AH98" i="61"/>
  <c r="AG98" i="61"/>
  <c r="AE98" i="61"/>
  <c r="AD98" i="61"/>
  <c r="AB98" i="61"/>
  <c r="AA98" i="61"/>
  <c r="Y98" i="61"/>
  <c r="X98" i="61"/>
  <c r="V98" i="61"/>
  <c r="U98" i="61"/>
  <c r="S98" i="61"/>
  <c r="R98" i="61"/>
  <c r="P98" i="61"/>
  <c r="O98" i="61"/>
  <c r="M98" i="61"/>
  <c r="L98" i="61"/>
  <c r="J98" i="61"/>
  <c r="I98" i="61"/>
  <c r="G98" i="61"/>
  <c r="F98" i="61"/>
  <c r="D98" i="61"/>
  <c r="C98" i="61"/>
  <c r="AK97" i="61"/>
  <c r="AJ97" i="61"/>
  <c r="AH97" i="61"/>
  <c r="AG97" i="61"/>
  <c r="AE97" i="61"/>
  <c r="AD97" i="61"/>
  <c r="AB97" i="61"/>
  <c r="AA97" i="61"/>
  <c r="Y97" i="61"/>
  <c r="X97" i="61"/>
  <c r="V97" i="61"/>
  <c r="U97" i="61"/>
  <c r="S97" i="61"/>
  <c r="R97" i="61"/>
  <c r="P97" i="61"/>
  <c r="O97" i="61"/>
  <c r="M97" i="61"/>
  <c r="L97" i="61"/>
  <c r="J97" i="61"/>
  <c r="I97" i="61"/>
  <c r="G97" i="61"/>
  <c r="F97" i="61"/>
  <c r="D97" i="61"/>
  <c r="C97" i="61"/>
  <c r="AK96" i="61"/>
  <c r="AJ96" i="61"/>
  <c r="AH96" i="61"/>
  <c r="AG96" i="61"/>
  <c r="AE96" i="61"/>
  <c r="AD96" i="61"/>
  <c r="AB96" i="61"/>
  <c r="AA96" i="61"/>
  <c r="Y96" i="61"/>
  <c r="X96" i="61"/>
  <c r="V96" i="61"/>
  <c r="U96" i="61"/>
  <c r="S96" i="61"/>
  <c r="R96" i="61"/>
  <c r="P96" i="61"/>
  <c r="O96" i="61"/>
  <c r="M96" i="61"/>
  <c r="L96" i="61"/>
  <c r="J96" i="61"/>
  <c r="I96" i="61"/>
  <c r="G96" i="61"/>
  <c r="F96" i="61"/>
  <c r="D96" i="61"/>
  <c r="C96" i="61"/>
  <c r="AK95" i="61"/>
  <c r="AJ95" i="61"/>
  <c r="AH95" i="61"/>
  <c r="AG95" i="61"/>
  <c r="AE95" i="61"/>
  <c r="AD95" i="61"/>
  <c r="AB95" i="61"/>
  <c r="AA95" i="61"/>
  <c r="Y95" i="61"/>
  <c r="X95" i="61"/>
  <c r="V95" i="61"/>
  <c r="U95" i="61"/>
  <c r="S95" i="61"/>
  <c r="R95" i="61"/>
  <c r="P95" i="61"/>
  <c r="O95" i="61"/>
  <c r="M95" i="61"/>
  <c r="L95" i="61"/>
  <c r="J95" i="61"/>
  <c r="I95" i="61"/>
  <c r="G95" i="61"/>
  <c r="F95" i="61"/>
  <c r="D95" i="61"/>
  <c r="C95" i="61"/>
  <c r="AK94" i="61"/>
  <c r="AJ94" i="61"/>
  <c r="AH94" i="61"/>
  <c r="AG94" i="61"/>
  <c r="AE94" i="61"/>
  <c r="AD94" i="61"/>
  <c r="AB94" i="61"/>
  <c r="AA94" i="61"/>
  <c r="Y94" i="61"/>
  <c r="X94" i="61"/>
  <c r="V94" i="61"/>
  <c r="U94" i="61"/>
  <c r="S94" i="61"/>
  <c r="R94" i="61"/>
  <c r="P94" i="61"/>
  <c r="O94" i="61"/>
  <c r="M94" i="61"/>
  <c r="L94" i="61"/>
  <c r="J94" i="61"/>
  <c r="I94" i="61"/>
  <c r="G94" i="61"/>
  <c r="F94" i="61"/>
  <c r="D94" i="61"/>
  <c r="C94" i="61"/>
  <c r="AK93" i="61"/>
  <c r="AJ93" i="61"/>
  <c r="AH93" i="61"/>
  <c r="AG93" i="61"/>
  <c r="AE93" i="61"/>
  <c r="AD93" i="61"/>
  <c r="AB93" i="61"/>
  <c r="AA93" i="61"/>
  <c r="Y93" i="61"/>
  <c r="X93" i="61"/>
  <c r="V93" i="61"/>
  <c r="U93" i="61"/>
  <c r="S93" i="61"/>
  <c r="R93" i="61"/>
  <c r="P93" i="61"/>
  <c r="O93" i="61"/>
  <c r="M93" i="61"/>
  <c r="L93" i="61"/>
  <c r="J93" i="61"/>
  <c r="I93" i="61"/>
  <c r="G93" i="61"/>
  <c r="F93" i="61"/>
  <c r="D93" i="61"/>
  <c r="C93" i="61"/>
  <c r="AK92" i="61"/>
  <c r="AJ92" i="61"/>
  <c r="AH92" i="61"/>
  <c r="AG92" i="61"/>
  <c r="AE92" i="61"/>
  <c r="AD92" i="61"/>
  <c r="AB92" i="61"/>
  <c r="AA92" i="61"/>
  <c r="Y92" i="61"/>
  <c r="X92" i="61"/>
  <c r="V92" i="61"/>
  <c r="U92" i="61"/>
  <c r="S92" i="61"/>
  <c r="R92" i="61"/>
  <c r="P92" i="61"/>
  <c r="O92" i="61"/>
  <c r="M92" i="61"/>
  <c r="L92" i="61"/>
  <c r="J92" i="61"/>
  <c r="I92" i="61"/>
  <c r="G92" i="61"/>
  <c r="F92" i="61"/>
  <c r="D92" i="61"/>
  <c r="C92" i="61"/>
  <c r="AK91" i="61"/>
  <c r="AJ91" i="61"/>
  <c r="AH91" i="61"/>
  <c r="AG91" i="61"/>
  <c r="AE91" i="61"/>
  <c r="AD91" i="61"/>
  <c r="AB91" i="61"/>
  <c r="AA91" i="61"/>
  <c r="Y91" i="61"/>
  <c r="X91" i="61"/>
  <c r="V91" i="61"/>
  <c r="U91" i="61"/>
  <c r="S91" i="61"/>
  <c r="R91" i="61"/>
  <c r="P91" i="61"/>
  <c r="O91" i="61"/>
  <c r="M91" i="61"/>
  <c r="L91" i="61"/>
  <c r="J91" i="61"/>
  <c r="I91" i="61"/>
  <c r="G91" i="61"/>
  <c r="F91" i="61"/>
  <c r="D91" i="61"/>
  <c r="C91" i="61"/>
  <c r="AK90" i="61"/>
  <c r="AJ90" i="61"/>
  <c r="AH90" i="61"/>
  <c r="AG90" i="61"/>
  <c r="AE90" i="61"/>
  <c r="AD90" i="61"/>
  <c r="AB90" i="61"/>
  <c r="AA90" i="61"/>
  <c r="Y90" i="61"/>
  <c r="X90" i="61"/>
  <c r="V90" i="61"/>
  <c r="U90" i="61"/>
  <c r="S90" i="61"/>
  <c r="R90" i="61"/>
  <c r="P90" i="61"/>
  <c r="O90" i="61"/>
  <c r="M90" i="61"/>
  <c r="L90" i="61"/>
  <c r="J90" i="61"/>
  <c r="I90" i="61"/>
  <c r="G90" i="61"/>
  <c r="F90" i="61"/>
  <c r="D90" i="61"/>
  <c r="C90" i="61"/>
  <c r="AK89" i="61"/>
  <c r="AJ89" i="61"/>
  <c r="AH89" i="61"/>
  <c r="AG89" i="61"/>
  <c r="AE89" i="61"/>
  <c r="AD89" i="61"/>
  <c r="AB89" i="61"/>
  <c r="AA89" i="61"/>
  <c r="Y89" i="61"/>
  <c r="X89" i="61"/>
  <c r="V89" i="61"/>
  <c r="U89" i="61"/>
  <c r="S89" i="61"/>
  <c r="R89" i="61"/>
  <c r="P89" i="61"/>
  <c r="O89" i="61"/>
  <c r="M89" i="61"/>
  <c r="L89" i="61"/>
  <c r="J89" i="61"/>
  <c r="I89" i="61"/>
  <c r="G89" i="61"/>
  <c r="F89" i="61"/>
  <c r="D89" i="61"/>
  <c r="C89" i="61"/>
  <c r="AK80" i="61"/>
  <c r="AJ80" i="61"/>
  <c r="AH80" i="61"/>
  <c r="AG80" i="61"/>
  <c r="AE80" i="61"/>
  <c r="AD80" i="61"/>
  <c r="AB80" i="61"/>
  <c r="AA80" i="61"/>
  <c r="Y80" i="61"/>
  <c r="X80" i="61"/>
  <c r="V80" i="61"/>
  <c r="U80" i="61"/>
  <c r="S80" i="61"/>
  <c r="R80" i="61"/>
  <c r="P80" i="61"/>
  <c r="O80" i="61"/>
  <c r="M80" i="61"/>
  <c r="L80" i="61"/>
  <c r="J80" i="61"/>
  <c r="I80" i="61"/>
  <c r="G80" i="61"/>
  <c r="F80" i="61"/>
  <c r="D80" i="61"/>
  <c r="C80" i="61"/>
  <c r="AK79" i="61"/>
  <c r="AK81" i="61" s="1"/>
  <c r="T86" i="4" s="1"/>
  <c r="AJ79" i="61"/>
  <c r="AH79" i="61"/>
  <c r="AH81" i="61" s="1"/>
  <c r="T71" i="4" s="1"/>
  <c r="AG79" i="61"/>
  <c r="AE79" i="61"/>
  <c r="AE81" i="61" s="1"/>
  <c r="T56" i="4" s="1"/>
  <c r="AD79" i="61"/>
  <c r="AB79" i="61"/>
  <c r="AB81" i="61" s="1"/>
  <c r="T41" i="4" s="1"/>
  <c r="AA79" i="61"/>
  <c r="Y79" i="61"/>
  <c r="Y81" i="61" s="1"/>
  <c r="T26" i="4" s="1"/>
  <c r="X79" i="61"/>
  <c r="V79" i="61"/>
  <c r="V81" i="61" s="1"/>
  <c r="T11" i="4" s="1"/>
  <c r="U79" i="61"/>
  <c r="S79" i="61"/>
  <c r="S81" i="61" s="1"/>
  <c r="R79" i="61"/>
  <c r="P79" i="61"/>
  <c r="P81" i="61" s="1"/>
  <c r="O79" i="61"/>
  <c r="M79" i="61"/>
  <c r="M81" i="61" s="1"/>
  <c r="L79" i="61"/>
  <c r="J79" i="61"/>
  <c r="I79" i="61"/>
  <c r="G79" i="61"/>
  <c r="J81" i="61" s="1"/>
  <c r="F79" i="61"/>
  <c r="D79" i="61"/>
  <c r="D81" i="61" s="1"/>
  <c r="C79" i="61"/>
  <c r="AK78" i="61"/>
  <c r="AJ78" i="61"/>
  <c r="AH78" i="61"/>
  <c r="AG78" i="61"/>
  <c r="AE78" i="61"/>
  <c r="AD78" i="61"/>
  <c r="AB78" i="61"/>
  <c r="AA78" i="61"/>
  <c r="Y78" i="61"/>
  <c r="X78" i="61"/>
  <c r="V78" i="61"/>
  <c r="U78" i="61"/>
  <c r="S78" i="61"/>
  <c r="R78" i="61"/>
  <c r="P78" i="61"/>
  <c r="O78" i="61"/>
  <c r="M78" i="61"/>
  <c r="L78" i="61"/>
  <c r="J78" i="61"/>
  <c r="I78" i="61"/>
  <c r="G78" i="61"/>
  <c r="F78" i="61"/>
  <c r="D78" i="61"/>
  <c r="C78" i="61"/>
  <c r="AK73" i="61"/>
  <c r="AH73" i="61"/>
  <c r="AK72" i="61"/>
  <c r="AJ72" i="61"/>
  <c r="AH72" i="61"/>
  <c r="AG72" i="61"/>
  <c r="AK71" i="61"/>
  <c r="AJ71" i="61"/>
  <c r="AH71" i="61"/>
  <c r="AG71" i="61"/>
  <c r="AK70" i="61"/>
  <c r="AJ70" i="61"/>
  <c r="AH70" i="61"/>
  <c r="AG70" i="61"/>
  <c r="AK69" i="61"/>
  <c r="AJ69" i="61"/>
  <c r="AH69" i="61"/>
  <c r="AG69" i="61"/>
  <c r="AK68" i="61"/>
  <c r="AJ68" i="61"/>
  <c r="AH68" i="61"/>
  <c r="AG68" i="61"/>
  <c r="AK67" i="61"/>
  <c r="AJ67" i="61"/>
  <c r="AH67" i="61"/>
  <c r="AG67" i="61"/>
  <c r="AK66" i="61"/>
  <c r="AJ66" i="61"/>
  <c r="AH66" i="61"/>
  <c r="AG66" i="61"/>
  <c r="AE66" i="61"/>
  <c r="AD66" i="61"/>
  <c r="AB66" i="61"/>
  <c r="AA66" i="61"/>
  <c r="Y66" i="61"/>
  <c r="X66" i="61"/>
  <c r="V66" i="61"/>
  <c r="U66" i="61"/>
  <c r="S66" i="61"/>
  <c r="R66" i="61"/>
  <c r="P66" i="61"/>
  <c r="O66" i="61"/>
  <c r="M66" i="61"/>
  <c r="L66" i="61"/>
  <c r="J66" i="61"/>
  <c r="I66" i="61"/>
  <c r="G66" i="61"/>
  <c r="F66" i="61"/>
  <c r="D66" i="61"/>
  <c r="C66" i="61"/>
  <c r="AK65" i="61"/>
  <c r="AJ65" i="61"/>
  <c r="AH65" i="61"/>
  <c r="AG65" i="61"/>
  <c r="AK64" i="61"/>
  <c r="AJ64" i="61"/>
  <c r="AH64" i="61"/>
  <c r="AG64" i="61"/>
  <c r="AK63" i="61"/>
  <c r="AJ63" i="61"/>
  <c r="AH63" i="61"/>
  <c r="AG63" i="61"/>
  <c r="AK62" i="61"/>
  <c r="AJ62" i="61"/>
  <c r="AH62" i="61"/>
  <c r="AG62" i="61"/>
  <c r="AE62" i="61"/>
  <c r="AD62" i="61"/>
  <c r="AB62" i="61"/>
  <c r="AA62" i="61"/>
  <c r="Y62" i="61"/>
  <c r="X62" i="61"/>
  <c r="V62" i="61"/>
  <c r="U62" i="61"/>
  <c r="S62" i="61"/>
  <c r="R62" i="61"/>
  <c r="P62" i="61"/>
  <c r="O62" i="61"/>
  <c r="M62" i="61"/>
  <c r="L62" i="61"/>
  <c r="J62" i="61"/>
  <c r="I62" i="61"/>
  <c r="G62" i="61"/>
  <c r="F62" i="61"/>
  <c r="D62" i="61"/>
  <c r="C62" i="61"/>
  <c r="AK61" i="61"/>
  <c r="AJ61" i="61"/>
  <c r="AH61" i="61"/>
  <c r="AG61" i="61"/>
  <c r="AK60" i="61"/>
  <c r="AJ60" i="61"/>
  <c r="AH60" i="61"/>
  <c r="AG60" i="61"/>
  <c r="AE60" i="61"/>
  <c r="AD60" i="61"/>
  <c r="AB60" i="61"/>
  <c r="AA60" i="61"/>
  <c r="Y60" i="61"/>
  <c r="X60" i="61"/>
  <c r="V60" i="61"/>
  <c r="U60" i="61"/>
  <c r="S60" i="61"/>
  <c r="R60" i="61"/>
  <c r="P60" i="61"/>
  <c r="O60" i="61"/>
  <c r="M60" i="61"/>
  <c r="L60" i="61"/>
  <c r="J60" i="61"/>
  <c r="I60" i="61"/>
  <c r="G60" i="61"/>
  <c r="F60" i="61"/>
  <c r="D60" i="61"/>
  <c r="C60" i="61"/>
  <c r="AK59" i="61"/>
  <c r="AJ59" i="61"/>
  <c r="AH59" i="61"/>
  <c r="AG59" i="61"/>
  <c r="AE59" i="61"/>
  <c r="AD59" i="61"/>
  <c r="AB59" i="61"/>
  <c r="AA59" i="61"/>
  <c r="Y59" i="61"/>
  <c r="X59" i="61"/>
  <c r="V59" i="61"/>
  <c r="U59" i="61"/>
  <c r="S59" i="61"/>
  <c r="R59" i="61"/>
  <c r="P59" i="61"/>
  <c r="O59" i="61"/>
  <c r="M59" i="61"/>
  <c r="L59" i="61"/>
  <c r="J59" i="61"/>
  <c r="I59" i="61"/>
  <c r="G59" i="61"/>
  <c r="F59" i="61"/>
  <c r="D59" i="61"/>
  <c r="C59" i="61"/>
  <c r="AK58" i="61"/>
  <c r="AJ58" i="61"/>
  <c r="AH58" i="61"/>
  <c r="AG58" i="61"/>
  <c r="AE58" i="61"/>
  <c r="AD58" i="61"/>
  <c r="AB58" i="61"/>
  <c r="AA58" i="61"/>
  <c r="Y58" i="61"/>
  <c r="X58" i="61"/>
  <c r="V58" i="61"/>
  <c r="U58" i="61"/>
  <c r="S58" i="61"/>
  <c r="R58" i="61"/>
  <c r="P58" i="61"/>
  <c r="O58" i="61"/>
  <c r="M58" i="61"/>
  <c r="L58" i="61"/>
  <c r="J58" i="61"/>
  <c r="I58" i="61"/>
  <c r="G58" i="61"/>
  <c r="F58" i="61"/>
  <c r="D58" i="61"/>
  <c r="C58" i="61"/>
  <c r="AK57" i="61"/>
  <c r="AJ57" i="61"/>
  <c r="AH57" i="61"/>
  <c r="AG57" i="61"/>
  <c r="AK56" i="61"/>
  <c r="AJ56" i="61"/>
  <c r="AH56" i="61"/>
  <c r="AG56" i="61"/>
  <c r="AK55" i="61"/>
  <c r="AJ55" i="61"/>
  <c r="AH55" i="61"/>
  <c r="AG55" i="61"/>
  <c r="AK54" i="61"/>
  <c r="AJ54" i="61"/>
  <c r="AH54" i="61"/>
  <c r="AG54" i="61"/>
  <c r="AK53" i="61"/>
  <c r="AJ53" i="61"/>
  <c r="AH53" i="61"/>
  <c r="AG53" i="61"/>
  <c r="AK52" i="61"/>
  <c r="AJ52" i="61"/>
  <c r="AH52" i="61"/>
  <c r="AG52" i="61"/>
  <c r="AK51" i="61"/>
  <c r="AJ51" i="61"/>
  <c r="AH51" i="61"/>
  <c r="AG51" i="61"/>
  <c r="AK50" i="61"/>
  <c r="AJ50" i="61"/>
  <c r="AH50" i="61"/>
  <c r="AG50" i="61"/>
  <c r="AK49" i="61"/>
  <c r="AJ49" i="61"/>
  <c r="AH49" i="61"/>
  <c r="AG49" i="61"/>
  <c r="AK48" i="61"/>
  <c r="AJ48" i="61"/>
  <c r="AH48" i="61"/>
  <c r="AG48" i="61"/>
  <c r="AK47" i="61"/>
  <c r="AJ47" i="61"/>
  <c r="AH47" i="61"/>
  <c r="AG47" i="61"/>
  <c r="AE47" i="61"/>
  <c r="AD47" i="61"/>
  <c r="AB47" i="61"/>
  <c r="AA47" i="61"/>
  <c r="Y47" i="61"/>
  <c r="X47" i="61"/>
  <c r="V47" i="61"/>
  <c r="U47" i="61"/>
  <c r="S47" i="61"/>
  <c r="R47" i="61"/>
  <c r="P47" i="61"/>
  <c r="O47" i="61"/>
  <c r="M47" i="61"/>
  <c r="L47" i="61"/>
  <c r="J47" i="61"/>
  <c r="I47" i="61"/>
  <c r="G47" i="61"/>
  <c r="F47" i="61"/>
  <c r="D47" i="61"/>
  <c r="C47" i="61"/>
  <c r="AK46" i="61"/>
  <c r="AJ46" i="61"/>
  <c r="AH46" i="61"/>
  <c r="AG46" i="61"/>
  <c r="AE46" i="61"/>
  <c r="AD46" i="61"/>
  <c r="AB46" i="61"/>
  <c r="AA46" i="61"/>
  <c r="Y46" i="61"/>
  <c r="X46" i="61"/>
  <c r="V46" i="61"/>
  <c r="U46" i="61"/>
  <c r="S46" i="61"/>
  <c r="R46" i="61"/>
  <c r="P46" i="61"/>
  <c r="O46" i="61"/>
  <c r="M46" i="61"/>
  <c r="L46" i="61"/>
  <c r="J46" i="61"/>
  <c r="I46" i="61"/>
  <c r="G46" i="61"/>
  <c r="F46" i="61"/>
  <c r="D46" i="61"/>
  <c r="C46" i="61"/>
  <c r="AK45" i="61"/>
  <c r="AJ45" i="61"/>
  <c r="AH45" i="61"/>
  <c r="AG45" i="61"/>
  <c r="AK44" i="61"/>
  <c r="AJ44" i="61"/>
  <c r="AH44" i="61"/>
  <c r="AG44" i="61"/>
  <c r="AE44" i="61"/>
  <c r="AD44" i="61"/>
  <c r="AB44" i="61"/>
  <c r="AA44" i="61"/>
  <c r="Y44" i="61"/>
  <c r="X44" i="61"/>
  <c r="V44" i="61"/>
  <c r="U44" i="61"/>
  <c r="S44" i="61"/>
  <c r="R44" i="61"/>
  <c r="P44" i="61"/>
  <c r="O44" i="61"/>
  <c r="M44" i="61"/>
  <c r="L44" i="61"/>
  <c r="J44" i="61"/>
  <c r="I44" i="61"/>
  <c r="G44" i="61"/>
  <c r="F44" i="61"/>
  <c r="D44" i="61"/>
  <c r="C44" i="61"/>
  <c r="AK43" i="61"/>
  <c r="AJ43" i="61"/>
  <c r="AH43" i="61"/>
  <c r="AG43" i="61"/>
  <c r="AE43" i="61"/>
  <c r="AD43" i="61"/>
  <c r="AB43" i="61"/>
  <c r="AA43" i="61"/>
  <c r="Y43" i="61"/>
  <c r="X43" i="61"/>
  <c r="V43" i="61"/>
  <c r="U43" i="61"/>
  <c r="S43" i="61"/>
  <c r="R43" i="61"/>
  <c r="P43" i="61"/>
  <c r="O43" i="61"/>
  <c r="M43" i="61"/>
  <c r="L43" i="61"/>
  <c r="J43" i="61"/>
  <c r="I43" i="61"/>
  <c r="G43" i="61"/>
  <c r="F43" i="61"/>
  <c r="D43" i="61"/>
  <c r="C43" i="61"/>
  <c r="AK42" i="61"/>
  <c r="AJ42" i="61"/>
  <c r="AH42" i="61"/>
  <c r="AG42" i="61"/>
  <c r="AE42" i="61"/>
  <c r="AD42" i="61"/>
  <c r="AB42" i="61"/>
  <c r="AA42" i="61"/>
  <c r="Y42" i="61"/>
  <c r="X42" i="61"/>
  <c r="V42" i="61"/>
  <c r="U42" i="61"/>
  <c r="S42" i="61"/>
  <c r="R42" i="61"/>
  <c r="P42" i="61"/>
  <c r="O42" i="61"/>
  <c r="M42" i="61"/>
  <c r="L42" i="61"/>
  <c r="J42" i="61"/>
  <c r="I42" i="61"/>
  <c r="G42" i="61"/>
  <c r="F42" i="61"/>
  <c r="D42" i="61"/>
  <c r="C42" i="61"/>
  <c r="AK41" i="61"/>
  <c r="AJ41" i="61"/>
  <c r="AH41" i="61"/>
  <c r="AG41" i="61"/>
  <c r="AE41" i="61"/>
  <c r="AD41" i="61"/>
  <c r="AB41" i="61"/>
  <c r="AA41" i="61"/>
  <c r="Y41" i="61"/>
  <c r="X41" i="61"/>
  <c r="V41" i="61"/>
  <c r="U41" i="61"/>
  <c r="S41" i="61"/>
  <c r="R41" i="61"/>
  <c r="P41" i="61"/>
  <c r="O41" i="61"/>
  <c r="M41" i="61"/>
  <c r="L41" i="61"/>
  <c r="J41" i="61"/>
  <c r="I41" i="61"/>
  <c r="G41" i="61"/>
  <c r="F41" i="61"/>
  <c r="D41" i="61"/>
  <c r="C41" i="61"/>
  <c r="AK40" i="61"/>
  <c r="AJ40" i="61"/>
  <c r="AH40" i="61"/>
  <c r="AG40" i="61"/>
  <c r="AE40" i="61"/>
  <c r="AD40" i="61"/>
  <c r="AB40" i="61"/>
  <c r="AA40" i="61"/>
  <c r="Y40" i="61"/>
  <c r="X40" i="61"/>
  <c r="V40" i="61"/>
  <c r="U40" i="61"/>
  <c r="S40" i="61"/>
  <c r="R40" i="61"/>
  <c r="P40" i="61"/>
  <c r="O40" i="61"/>
  <c r="M40" i="61"/>
  <c r="L40" i="61"/>
  <c r="J40" i="61"/>
  <c r="I40" i="61"/>
  <c r="G40" i="61"/>
  <c r="F40" i="61"/>
  <c r="D40" i="61"/>
  <c r="C40" i="61"/>
  <c r="AK39" i="61"/>
  <c r="AJ39" i="61"/>
  <c r="AH39" i="61"/>
  <c r="AG39" i="61"/>
  <c r="M39" i="61"/>
  <c r="AK38" i="61"/>
  <c r="AJ38" i="61"/>
  <c r="AH38" i="61"/>
  <c r="AG38" i="61"/>
  <c r="M38" i="61"/>
  <c r="AK37" i="61"/>
  <c r="AJ37" i="61"/>
  <c r="AH37" i="61"/>
  <c r="AG37" i="61"/>
  <c r="AD37" i="61"/>
  <c r="AE37" i="61" s="1"/>
  <c r="AA37" i="61"/>
  <c r="AB37" i="61" s="1"/>
  <c r="X37" i="61"/>
  <c r="Y37" i="61" s="1"/>
  <c r="U37" i="61"/>
  <c r="V37" i="61" s="1"/>
  <c r="R37" i="61"/>
  <c r="S37" i="61" s="1"/>
  <c r="O37" i="61"/>
  <c r="P37" i="61" s="1"/>
  <c r="M37" i="61"/>
  <c r="L37" i="61"/>
  <c r="I37" i="61"/>
  <c r="J37" i="61" s="1"/>
  <c r="F37" i="61"/>
  <c r="G37" i="61" s="1"/>
  <c r="C37" i="61"/>
  <c r="D37" i="61" s="1"/>
  <c r="AK36" i="61"/>
  <c r="AJ36" i="61"/>
  <c r="AH36" i="61"/>
  <c r="AG36" i="61"/>
  <c r="AD36" i="61"/>
  <c r="AE36" i="61" s="1"/>
  <c r="AA36" i="61"/>
  <c r="AB36" i="61" s="1"/>
  <c r="X36" i="61"/>
  <c r="Y36" i="61" s="1"/>
  <c r="U36" i="61"/>
  <c r="V36" i="61" s="1"/>
  <c r="R36" i="61"/>
  <c r="S36" i="61" s="1"/>
  <c r="O36" i="61"/>
  <c r="P36" i="61" s="1"/>
  <c r="M36" i="61"/>
  <c r="L36" i="61"/>
  <c r="I36" i="61"/>
  <c r="J36" i="61" s="1"/>
  <c r="F36" i="61"/>
  <c r="G36" i="61" s="1"/>
  <c r="C36" i="61"/>
  <c r="D36" i="61" s="1"/>
  <c r="AK35" i="61"/>
  <c r="AJ35" i="61"/>
  <c r="AH35" i="61"/>
  <c r="AG35" i="61"/>
  <c r="AE35" i="61"/>
  <c r="AD35" i="61"/>
  <c r="AB35" i="61"/>
  <c r="AA35" i="61"/>
  <c r="Y35" i="61"/>
  <c r="X35" i="61"/>
  <c r="V35" i="61"/>
  <c r="U35" i="61"/>
  <c r="S35" i="61"/>
  <c r="R35" i="61"/>
  <c r="P35" i="61"/>
  <c r="O35" i="61"/>
  <c r="M35" i="61"/>
  <c r="L35" i="61"/>
  <c r="J35" i="61"/>
  <c r="I35" i="61"/>
  <c r="G35" i="61"/>
  <c r="F35" i="61"/>
  <c r="D35" i="61"/>
  <c r="C35" i="61"/>
  <c r="AL27" i="61"/>
  <c r="AK27" i="61"/>
  <c r="AI27" i="61"/>
  <c r="AH27" i="61"/>
  <c r="AF27" i="61"/>
  <c r="AE27" i="61"/>
  <c r="AC27" i="61"/>
  <c r="AB27" i="61"/>
  <c r="Z27" i="61"/>
  <c r="Y27" i="61"/>
  <c r="W27" i="61"/>
  <c r="V27" i="61"/>
  <c r="T27" i="61"/>
  <c r="S27" i="61"/>
  <c r="Q27" i="61"/>
  <c r="P27" i="61"/>
  <c r="N27" i="61"/>
  <c r="M27" i="61"/>
  <c r="K27" i="61"/>
  <c r="J27" i="61"/>
  <c r="H27" i="61"/>
  <c r="G27" i="61"/>
  <c r="E27" i="61"/>
  <c r="D27" i="61"/>
  <c r="AL26" i="61"/>
  <c r="AK26" i="61"/>
  <c r="AI26" i="61"/>
  <c r="AH26" i="61"/>
  <c r="AF26" i="61"/>
  <c r="AE26" i="61"/>
  <c r="AC26" i="61"/>
  <c r="AB26" i="61"/>
  <c r="Z26" i="61"/>
  <c r="Y26" i="61"/>
  <c r="W26" i="61"/>
  <c r="V26" i="61"/>
  <c r="T26" i="61"/>
  <c r="S26" i="61"/>
  <c r="Q26" i="61"/>
  <c r="P26" i="61"/>
  <c r="N26" i="61"/>
  <c r="M26" i="61"/>
  <c r="K26" i="61"/>
  <c r="J26" i="61"/>
  <c r="H26" i="61"/>
  <c r="G26" i="61"/>
  <c r="E26" i="61"/>
  <c r="D26" i="61"/>
  <c r="AK25" i="61"/>
  <c r="AL25" i="61" s="1"/>
  <c r="AL28" i="61" s="1"/>
  <c r="T84" i="4" s="1"/>
  <c r="U84" i="4" s="1"/>
  <c r="U85" i="4" s="1"/>
  <c r="AH25" i="61"/>
  <c r="AI25" i="61" s="1"/>
  <c r="AI28" i="61" s="1"/>
  <c r="T69" i="4" s="1"/>
  <c r="U69" i="4" s="1"/>
  <c r="U70" i="4" s="1"/>
  <c r="AE25" i="61"/>
  <c r="AF25" i="61" s="1"/>
  <c r="AF28" i="61" s="1"/>
  <c r="T54" i="4" s="1"/>
  <c r="U54" i="4" s="1"/>
  <c r="AB25" i="61"/>
  <c r="AC25" i="61" s="1"/>
  <c r="AC28" i="61" s="1"/>
  <c r="T39" i="4" s="1"/>
  <c r="U39" i="4" s="1"/>
  <c r="Y25" i="61"/>
  <c r="Z25" i="61" s="1"/>
  <c r="Z28" i="61" s="1"/>
  <c r="T24" i="4" s="1"/>
  <c r="V25" i="61"/>
  <c r="W25" i="61" s="1"/>
  <c r="W28" i="61" s="1"/>
  <c r="T9" i="4" s="1"/>
  <c r="U9" i="4" s="1"/>
  <c r="S25" i="61"/>
  <c r="T25" i="61" s="1"/>
  <c r="T28" i="61" s="1"/>
  <c r="P25" i="61"/>
  <c r="Q25" i="61" s="1"/>
  <c r="Q28" i="61" s="1"/>
  <c r="M25" i="61"/>
  <c r="N25" i="61" s="1"/>
  <c r="N28" i="61" s="1"/>
  <c r="J25" i="61"/>
  <c r="G25" i="61"/>
  <c r="K25" i="61" s="1"/>
  <c r="K28" i="61" s="1"/>
  <c r="D25" i="61"/>
  <c r="E25" i="61" s="1"/>
  <c r="E28" i="61" s="1"/>
  <c r="O17" i="61"/>
  <c r="N17" i="61"/>
  <c r="M17" i="61"/>
  <c r="L17" i="61"/>
  <c r="K17" i="61"/>
  <c r="I17" i="61"/>
  <c r="H17" i="61"/>
  <c r="G17" i="61"/>
  <c r="F17" i="61"/>
  <c r="E17" i="61"/>
  <c r="D17" i="61"/>
  <c r="C17" i="61"/>
  <c r="O16" i="61"/>
  <c r="O15" i="61"/>
  <c r="O14" i="61"/>
  <c r="O13" i="61"/>
  <c r="O12" i="61"/>
  <c r="O11" i="61"/>
  <c r="O10" i="61"/>
  <c r="O9" i="61"/>
  <c r="O8" i="61"/>
  <c r="O7" i="61"/>
  <c r="O6" i="61"/>
  <c r="AK99" i="51"/>
  <c r="AH99" i="51"/>
  <c r="AE99" i="51"/>
  <c r="AB99" i="51"/>
  <c r="Y99" i="51"/>
  <c r="V99" i="51"/>
  <c r="S99" i="51"/>
  <c r="P99" i="51"/>
  <c r="M99" i="51"/>
  <c r="J99" i="51"/>
  <c r="G99" i="51"/>
  <c r="D99" i="51"/>
  <c r="AK98" i="51"/>
  <c r="AJ98" i="51"/>
  <c r="AH98" i="51"/>
  <c r="AG98" i="51"/>
  <c r="AE98" i="51"/>
  <c r="AD98" i="51"/>
  <c r="AB98" i="51"/>
  <c r="AA98" i="51"/>
  <c r="Y98" i="51"/>
  <c r="X98" i="51"/>
  <c r="V98" i="51"/>
  <c r="U98" i="51"/>
  <c r="S98" i="51"/>
  <c r="R98" i="51"/>
  <c r="P98" i="51"/>
  <c r="O98" i="51"/>
  <c r="M98" i="51"/>
  <c r="L98" i="51"/>
  <c r="J98" i="51"/>
  <c r="I98" i="51"/>
  <c r="G98" i="51"/>
  <c r="F98" i="51"/>
  <c r="D98" i="51"/>
  <c r="C98" i="51"/>
  <c r="AK97" i="51"/>
  <c r="AJ97" i="51"/>
  <c r="AH97" i="51"/>
  <c r="AG97" i="51"/>
  <c r="AE97" i="51"/>
  <c r="AD97" i="51"/>
  <c r="AB97" i="51"/>
  <c r="AA97" i="51"/>
  <c r="Y97" i="51"/>
  <c r="X97" i="51"/>
  <c r="V97" i="51"/>
  <c r="U97" i="51"/>
  <c r="S97" i="51"/>
  <c r="R97" i="51"/>
  <c r="P97" i="51"/>
  <c r="O97" i="51"/>
  <c r="M97" i="51"/>
  <c r="L97" i="51"/>
  <c r="J97" i="51"/>
  <c r="I97" i="51"/>
  <c r="G97" i="51"/>
  <c r="F97" i="51"/>
  <c r="D97" i="51"/>
  <c r="C97" i="51"/>
  <c r="AK96" i="51"/>
  <c r="AJ96" i="51"/>
  <c r="AH96" i="51"/>
  <c r="AG96" i="51"/>
  <c r="AE96" i="51"/>
  <c r="AD96" i="51"/>
  <c r="AB96" i="51"/>
  <c r="AA96" i="51"/>
  <c r="Y96" i="51"/>
  <c r="X96" i="51"/>
  <c r="V96" i="51"/>
  <c r="U96" i="51"/>
  <c r="S96" i="51"/>
  <c r="R96" i="51"/>
  <c r="P96" i="51"/>
  <c r="O96" i="51"/>
  <c r="M96" i="51"/>
  <c r="L96" i="51"/>
  <c r="J96" i="51"/>
  <c r="I96" i="51"/>
  <c r="G96" i="51"/>
  <c r="F96" i="51"/>
  <c r="D96" i="51"/>
  <c r="C96" i="51"/>
  <c r="AK95" i="51"/>
  <c r="AJ95" i="51"/>
  <c r="AH95" i="51"/>
  <c r="AG95" i="51"/>
  <c r="AE95" i="51"/>
  <c r="AD95" i="51"/>
  <c r="AB95" i="51"/>
  <c r="AA95" i="51"/>
  <c r="Y95" i="51"/>
  <c r="X95" i="51"/>
  <c r="V95" i="51"/>
  <c r="U95" i="51"/>
  <c r="S95" i="51"/>
  <c r="R95" i="51"/>
  <c r="P95" i="51"/>
  <c r="O95" i="51"/>
  <c r="M95" i="51"/>
  <c r="L95" i="51"/>
  <c r="J95" i="51"/>
  <c r="I95" i="51"/>
  <c r="G95" i="51"/>
  <c r="F95" i="51"/>
  <c r="D95" i="51"/>
  <c r="C95" i="51"/>
  <c r="AK94" i="51"/>
  <c r="AJ94" i="51"/>
  <c r="AH94" i="51"/>
  <c r="AG94" i="51"/>
  <c r="AE94" i="51"/>
  <c r="AD94" i="51"/>
  <c r="AB94" i="51"/>
  <c r="AA94" i="51"/>
  <c r="Y94" i="51"/>
  <c r="X94" i="51"/>
  <c r="V94" i="51"/>
  <c r="U94" i="51"/>
  <c r="S94" i="51"/>
  <c r="R94" i="51"/>
  <c r="P94" i="51"/>
  <c r="O94" i="51"/>
  <c r="M94" i="51"/>
  <c r="L94" i="51"/>
  <c r="J94" i="51"/>
  <c r="I94" i="51"/>
  <c r="G94" i="51"/>
  <c r="F94" i="51"/>
  <c r="D94" i="51"/>
  <c r="C94" i="51"/>
  <c r="AK93" i="51"/>
  <c r="AJ93" i="51"/>
  <c r="AH93" i="51"/>
  <c r="AG93" i="51"/>
  <c r="AE93" i="51"/>
  <c r="AD93" i="51"/>
  <c r="AB93" i="51"/>
  <c r="AA93" i="51"/>
  <c r="Y93" i="51"/>
  <c r="X93" i="51"/>
  <c r="V93" i="51"/>
  <c r="U93" i="51"/>
  <c r="S93" i="51"/>
  <c r="R93" i="51"/>
  <c r="P93" i="51"/>
  <c r="O93" i="51"/>
  <c r="M93" i="51"/>
  <c r="L93" i="51"/>
  <c r="J93" i="51"/>
  <c r="I93" i="51"/>
  <c r="G93" i="51"/>
  <c r="F93" i="51"/>
  <c r="D93" i="51"/>
  <c r="C93" i="51"/>
  <c r="AK92" i="51"/>
  <c r="AJ92" i="51"/>
  <c r="AH92" i="51"/>
  <c r="AG92" i="51"/>
  <c r="AE92" i="51"/>
  <c r="AD92" i="51"/>
  <c r="AB92" i="51"/>
  <c r="AA92" i="51"/>
  <c r="Y92" i="51"/>
  <c r="X92" i="51"/>
  <c r="V92" i="51"/>
  <c r="U92" i="51"/>
  <c r="S92" i="51"/>
  <c r="R92" i="51"/>
  <c r="P92" i="51"/>
  <c r="O92" i="51"/>
  <c r="M92" i="51"/>
  <c r="L92" i="51"/>
  <c r="J92" i="51"/>
  <c r="I92" i="51"/>
  <c r="G92" i="51"/>
  <c r="F92" i="51"/>
  <c r="D92" i="51"/>
  <c r="C92" i="51"/>
  <c r="AK91" i="51"/>
  <c r="AJ91" i="51"/>
  <c r="AH91" i="51"/>
  <c r="AG91" i="51"/>
  <c r="AE91" i="51"/>
  <c r="AD91" i="51"/>
  <c r="AB91" i="51"/>
  <c r="AA91" i="51"/>
  <c r="Y91" i="51"/>
  <c r="X91" i="51"/>
  <c r="V91" i="51"/>
  <c r="U91" i="51"/>
  <c r="S91" i="51"/>
  <c r="R91" i="51"/>
  <c r="P91" i="51"/>
  <c r="O91" i="51"/>
  <c r="M91" i="51"/>
  <c r="L91" i="51"/>
  <c r="J91" i="51"/>
  <c r="I91" i="51"/>
  <c r="G91" i="51"/>
  <c r="F91" i="51"/>
  <c r="D91" i="51"/>
  <c r="C91" i="51"/>
  <c r="AK90" i="51"/>
  <c r="AJ90" i="51"/>
  <c r="AH90" i="51"/>
  <c r="AG90" i="51"/>
  <c r="AE90" i="51"/>
  <c r="AD90" i="51"/>
  <c r="AB90" i="51"/>
  <c r="AA90" i="51"/>
  <c r="Y90" i="51"/>
  <c r="X90" i="51"/>
  <c r="V90" i="51"/>
  <c r="U90" i="51"/>
  <c r="S90" i="51"/>
  <c r="R90" i="51"/>
  <c r="P90" i="51"/>
  <c r="O90" i="51"/>
  <c r="M90" i="51"/>
  <c r="L90" i="51"/>
  <c r="J90" i="51"/>
  <c r="I90" i="51"/>
  <c r="G90" i="51"/>
  <c r="F90" i="51"/>
  <c r="D90" i="51"/>
  <c r="C90" i="51"/>
  <c r="AK89" i="51"/>
  <c r="AJ89" i="51"/>
  <c r="AH89" i="51"/>
  <c r="AG89" i="51"/>
  <c r="AE89" i="51"/>
  <c r="AD89" i="51"/>
  <c r="AB89" i="51"/>
  <c r="AA89" i="51"/>
  <c r="Y89" i="51"/>
  <c r="X89" i="51"/>
  <c r="V89" i="51"/>
  <c r="U89" i="51"/>
  <c r="S89" i="51"/>
  <c r="R89" i="51"/>
  <c r="P89" i="51"/>
  <c r="O89" i="51"/>
  <c r="M89" i="51"/>
  <c r="L89" i="51"/>
  <c r="J89" i="51"/>
  <c r="I89" i="51"/>
  <c r="G89" i="51"/>
  <c r="F89" i="51"/>
  <c r="D89" i="51"/>
  <c r="C89" i="51"/>
  <c r="AK80" i="51"/>
  <c r="AJ80" i="51"/>
  <c r="AH80" i="51"/>
  <c r="AG80" i="51"/>
  <c r="AE80" i="51"/>
  <c r="AD80" i="51"/>
  <c r="AB80" i="51"/>
  <c r="AA80" i="51"/>
  <c r="Y80" i="51"/>
  <c r="X80" i="51"/>
  <c r="V80" i="51"/>
  <c r="U80" i="51"/>
  <c r="S80" i="51"/>
  <c r="R80" i="51"/>
  <c r="P80" i="51"/>
  <c r="O80" i="51"/>
  <c r="M80" i="51"/>
  <c r="L80" i="51"/>
  <c r="J80" i="51"/>
  <c r="I80" i="51"/>
  <c r="G80" i="51"/>
  <c r="F80" i="51"/>
  <c r="D80" i="51"/>
  <c r="C80" i="51"/>
  <c r="AJ79" i="51"/>
  <c r="AG79" i="51"/>
  <c r="AD79" i="51"/>
  <c r="AE79" i="51" s="1"/>
  <c r="AE81" i="51" s="1"/>
  <c r="P56" i="4" s="1"/>
  <c r="AA79" i="51"/>
  <c r="AB79" i="51" s="1"/>
  <c r="AB81" i="51" s="1"/>
  <c r="P41" i="4" s="1"/>
  <c r="X79" i="51"/>
  <c r="Y79" i="51" s="1"/>
  <c r="Y81" i="51" s="1"/>
  <c r="P26" i="4" s="1"/>
  <c r="U79" i="51"/>
  <c r="V79" i="51" s="1"/>
  <c r="V81" i="51" s="1"/>
  <c r="P11" i="4" s="1"/>
  <c r="R79" i="51"/>
  <c r="S79" i="51" s="1"/>
  <c r="S81" i="51" s="1"/>
  <c r="O79" i="51"/>
  <c r="P79" i="51" s="1"/>
  <c r="P81" i="51" s="1"/>
  <c r="L79" i="51"/>
  <c r="M79" i="51" s="1"/>
  <c r="M81" i="51" s="1"/>
  <c r="I79" i="51"/>
  <c r="J79" i="51" s="1"/>
  <c r="F79" i="51"/>
  <c r="G79" i="51" s="1"/>
  <c r="G81" i="51" s="1"/>
  <c r="C79" i="51"/>
  <c r="D79" i="51" s="1"/>
  <c r="D81" i="51" s="1"/>
  <c r="AK78" i="51"/>
  <c r="AJ78" i="51"/>
  <c r="AH78" i="51"/>
  <c r="AG78" i="51"/>
  <c r="AE78" i="51"/>
  <c r="AD78" i="51"/>
  <c r="AB78" i="51"/>
  <c r="AA78" i="51"/>
  <c r="Y78" i="51"/>
  <c r="X78" i="51"/>
  <c r="V78" i="51"/>
  <c r="U78" i="51"/>
  <c r="S78" i="51"/>
  <c r="R78" i="51"/>
  <c r="P78" i="51"/>
  <c r="O78" i="51"/>
  <c r="M78" i="51"/>
  <c r="L78" i="51"/>
  <c r="J78" i="51"/>
  <c r="I78" i="51"/>
  <c r="G78" i="51"/>
  <c r="F78" i="51"/>
  <c r="D78" i="51"/>
  <c r="C78" i="51"/>
  <c r="AK73" i="51"/>
  <c r="AH73" i="51"/>
  <c r="AK72" i="51"/>
  <c r="AJ72" i="51"/>
  <c r="AH72" i="51"/>
  <c r="AG72" i="51"/>
  <c r="AK71" i="51"/>
  <c r="AJ71" i="51"/>
  <c r="AH71" i="51"/>
  <c r="AG71" i="51"/>
  <c r="AK70" i="51"/>
  <c r="AJ70" i="51"/>
  <c r="AH70" i="51"/>
  <c r="AG70" i="51"/>
  <c r="AK69" i="51"/>
  <c r="AJ69" i="51"/>
  <c r="AH69" i="51"/>
  <c r="AG69" i="51"/>
  <c r="AK68" i="51"/>
  <c r="AJ68" i="51"/>
  <c r="AH68" i="51"/>
  <c r="AG68" i="51"/>
  <c r="AK67" i="51"/>
  <c r="AJ67" i="51"/>
  <c r="AH67" i="51"/>
  <c r="AG67" i="51"/>
  <c r="AK66" i="51"/>
  <c r="AJ66" i="51"/>
  <c r="AH66" i="51"/>
  <c r="AG66" i="51"/>
  <c r="AE66" i="51"/>
  <c r="AD66" i="51"/>
  <c r="AB66" i="51"/>
  <c r="AA66" i="51"/>
  <c r="Y66" i="51"/>
  <c r="X66" i="51"/>
  <c r="V66" i="51"/>
  <c r="U66" i="51"/>
  <c r="S66" i="51"/>
  <c r="R66" i="51"/>
  <c r="P66" i="51"/>
  <c r="O66" i="51"/>
  <c r="M66" i="51"/>
  <c r="L66" i="51"/>
  <c r="J66" i="51"/>
  <c r="I66" i="51"/>
  <c r="G66" i="51"/>
  <c r="F66" i="51"/>
  <c r="D66" i="51"/>
  <c r="C66" i="51"/>
  <c r="AK65" i="51"/>
  <c r="AJ65" i="51"/>
  <c r="AH65" i="51"/>
  <c r="AG65" i="51"/>
  <c r="AK64" i="51"/>
  <c r="AJ64" i="51"/>
  <c r="AH64" i="51"/>
  <c r="AG64" i="51"/>
  <c r="AK63" i="51"/>
  <c r="AJ63" i="51"/>
  <c r="AH63" i="51"/>
  <c r="AG63" i="51"/>
  <c r="AK62" i="51"/>
  <c r="AJ62" i="51"/>
  <c r="AH62" i="51"/>
  <c r="AG62" i="51"/>
  <c r="AE62" i="51"/>
  <c r="AD62" i="51"/>
  <c r="AB62" i="51"/>
  <c r="AA62" i="51"/>
  <c r="Y62" i="51"/>
  <c r="X62" i="51"/>
  <c r="V62" i="51"/>
  <c r="U62" i="51"/>
  <c r="S62" i="51"/>
  <c r="R62" i="51"/>
  <c r="P62" i="51"/>
  <c r="O62" i="51"/>
  <c r="M62" i="51"/>
  <c r="L62" i="51"/>
  <c r="J62" i="51"/>
  <c r="I62" i="51"/>
  <c r="G62" i="51"/>
  <c r="F62" i="51"/>
  <c r="D62" i="51"/>
  <c r="C62" i="51"/>
  <c r="AK61" i="51"/>
  <c r="AJ61" i="51"/>
  <c r="AH61" i="51"/>
  <c r="AG61" i="51"/>
  <c r="AK60" i="51"/>
  <c r="AJ60" i="51"/>
  <c r="AH60" i="51"/>
  <c r="AG60" i="51"/>
  <c r="AE60" i="51"/>
  <c r="AD60" i="51"/>
  <c r="AB60" i="51"/>
  <c r="AA60" i="51"/>
  <c r="Y60" i="51"/>
  <c r="X60" i="51"/>
  <c r="V60" i="51"/>
  <c r="U60" i="51"/>
  <c r="S60" i="51"/>
  <c r="R60" i="51"/>
  <c r="P60" i="51"/>
  <c r="O60" i="51"/>
  <c r="M60" i="51"/>
  <c r="L60" i="51"/>
  <c r="J60" i="51"/>
  <c r="I60" i="51"/>
  <c r="G60" i="51"/>
  <c r="F60" i="51"/>
  <c r="D60" i="51"/>
  <c r="C60" i="51"/>
  <c r="AK59" i="51"/>
  <c r="AJ59" i="51"/>
  <c r="AH59" i="51"/>
  <c r="AG59" i="51"/>
  <c r="AE59" i="51"/>
  <c r="AD59" i="51"/>
  <c r="AB59" i="51"/>
  <c r="AA59" i="51"/>
  <c r="Y59" i="51"/>
  <c r="X59" i="51"/>
  <c r="V59" i="51"/>
  <c r="U59" i="51"/>
  <c r="S59" i="51"/>
  <c r="R59" i="51"/>
  <c r="P59" i="51"/>
  <c r="O59" i="51"/>
  <c r="M59" i="51"/>
  <c r="L59" i="51"/>
  <c r="J59" i="51"/>
  <c r="I59" i="51"/>
  <c r="G59" i="51"/>
  <c r="F59" i="51"/>
  <c r="D59" i="51"/>
  <c r="C59" i="51"/>
  <c r="AK58" i="51"/>
  <c r="AJ58" i="51"/>
  <c r="AH58" i="51"/>
  <c r="AG58" i="51"/>
  <c r="AE58" i="51"/>
  <c r="AD58" i="51"/>
  <c r="AB58" i="51"/>
  <c r="AA58" i="51"/>
  <c r="Y58" i="51"/>
  <c r="X58" i="51"/>
  <c r="V58" i="51"/>
  <c r="U58" i="51"/>
  <c r="S58" i="51"/>
  <c r="R58" i="51"/>
  <c r="P58" i="51"/>
  <c r="O58" i="51"/>
  <c r="M58" i="51"/>
  <c r="L58" i="51"/>
  <c r="J58" i="51"/>
  <c r="I58" i="51"/>
  <c r="G58" i="51"/>
  <c r="F58" i="51"/>
  <c r="D58" i="51"/>
  <c r="C58" i="51"/>
  <c r="AK57" i="51"/>
  <c r="AJ57" i="51"/>
  <c r="AH57" i="51"/>
  <c r="AG57" i="51"/>
  <c r="AK56" i="51"/>
  <c r="AJ56" i="51"/>
  <c r="AH56" i="51"/>
  <c r="AG56" i="51"/>
  <c r="AK55" i="51"/>
  <c r="AJ55" i="51"/>
  <c r="AH55" i="51"/>
  <c r="AG55" i="51"/>
  <c r="AK54" i="51"/>
  <c r="AJ54" i="51"/>
  <c r="AH54" i="51"/>
  <c r="AG54" i="51"/>
  <c r="AK53" i="51"/>
  <c r="AJ53" i="51"/>
  <c r="AH53" i="51"/>
  <c r="AG53" i="51"/>
  <c r="AK52" i="51"/>
  <c r="AJ52" i="51"/>
  <c r="AH52" i="51"/>
  <c r="AG52" i="51"/>
  <c r="AK51" i="51"/>
  <c r="AJ51" i="51"/>
  <c r="AH51" i="51"/>
  <c r="AG51" i="51"/>
  <c r="AK50" i="51"/>
  <c r="AJ50" i="51"/>
  <c r="AH50" i="51"/>
  <c r="AG50" i="51"/>
  <c r="AK49" i="51"/>
  <c r="AJ49" i="51"/>
  <c r="AH49" i="51"/>
  <c r="AG49" i="51"/>
  <c r="AK48" i="51"/>
  <c r="AJ48" i="51"/>
  <c r="AH48" i="51"/>
  <c r="AG48" i="51"/>
  <c r="AK47" i="51"/>
  <c r="AJ47" i="51"/>
  <c r="AH47" i="51"/>
  <c r="AG47" i="51"/>
  <c r="AE47" i="51"/>
  <c r="AD47" i="51"/>
  <c r="AB47" i="51"/>
  <c r="AA47" i="51"/>
  <c r="Y47" i="51"/>
  <c r="X47" i="51"/>
  <c r="V47" i="51"/>
  <c r="U47" i="51"/>
  <c r="S47" i="51"/>
  <c r="R47" i="51"/>
  <c r="P47" i="51"/>
  <c r="O47" i="51"/>
  <c r="M47" i="51"/>
  <c r="L47" i="51"/>
  <c r="J47" i="51"/>
  <c r="I47" i="51"/>
  <c r="G47" i="51"/>
  <c r="F47" i="51"/>
  <c r="D47" i="51"/>
  <c r="C47" i="51"/>
  <c r="AK46" i="51"/>
  <c r="AJ46" i="51"/>
  <c r="AH46" i="51"/>
  <c r="AG46" i="51"/>
  <c r="AE46" i="51"/>
  <c r="AD46" i="51"/>
  <c r="AB46" i="51"/>
  <c r="AA46" i="51"/>
  <c r="Y46" i="51"/>
  <c r="X46" i="51"/>
  <c r="V46" i="51"/>
  <c r="U46" i="51"/>
  <c r="S46" i="51"/>
  <c r="R46" i="51"/>
  <c r="P46" i="51"/>
  <c r="O46" i="51"/>
  <c r="M46" i="51"/>
  <c r="L46" i="51"/>
  <c r="J46" i="51"/>
  <c r="I46" i="51"/>
  <c r="G46" i="51"/>
  <c r="F46" i="51"/>
  <c r="D46" i="51"/>
  <c r="C46" i="51"/>
  <c r="AK45" i="51"/>
  <c r="AJ45" i="51"/>
  <c r="AH45" i="51"/>
  <c r="AG45" i="51"/>
  <c r="AK44" i="51"/>
  <c r="AJ44" i="51"/>
  <c r="AH44" i="51"/>
  <c r="AG44" i="51"/>
  <c r="AE44" i="51"/>
  <c r="AD44" i="51"/>
  <c r="AB44" i="51"/>
  <c r="AA44" i="51"/>
  <c r="Y44" i="51"/>
  <c r="X44" i="51"/>
  <c r="V44" i="51"/>
  <c r="U44" i="51"/>
  <c r="S44" i="51"/>
  <c r="R44" i="51"/>
  <c r="P44" i="51"/>
  <c r="O44" i="51"/>
  <c r="M44" i="51"/>
  <c r="L44" i="51"/>
  <c r="J44" i="51"/>
  <c r="I44" i="51"/>
  <c r="G44" i="51"/>
  <c r="F44" i="51"/>
  <c r="D44" i="51"/>
  <c r="C44" i="51"/>
  <c r="AK43" i="51"/>
  <c r="AJ43" i="51"/>
  <c r="AH43" i="51"/>
  <c r="AG43" i="51"/>
  <c r="AE43" i="51"/>
  <c r="AD43" i="51"/>
  <c r="AB43" i="51"/>
  <c r="AA43" i="51"/>
  <c r="Y43" i="51"/>
  <c r="X43" i="51"/>
  <c r="V43" i="51"/>
  <c r="U43" i="51"/>
  <c r="S43" i="51"/>
  <c r="R43" i="51"/>
  <c r="P43" i="51"/>
  <c r="O43" i="51"/>
  <c r="M43" i="51"/>
  <c r="L43" i="51"/>
  <c r="J43" i="51"/>
  <c r="I43" i="51"/>
  <c r="G43" i="51"/>
  <c r="F43" i="51"/>
  <c r="D43" i="51"/>
  <c r="C43" i="51"/>
  <c r="AK42" i="51"/>
  <c r="AJ42" i="51"/>
  <c r="AH42" i="51"/>
  <c r="AG42" i="51"/>
  <c r="AE42" i="51"/>
  <c r="AD42" i="51"/>
  <c r="AB42" i="51"/>
  <c r="AA42" i="51"/>
  <c r="Y42" i="51"/>
  <c r="X42" i="51"/>
  <c r="V42" i="51"/>
  <c r="U42" i="51"/>
  <c r="S42" i="51"/>
  <c r="R42" i="51"/>
  <c r="P42" i="51"/>
  <c r="O42" i="51"/>
  <c r="M42" i="51"/>
  <c r="L42" i="51"/>
  <c r="J42" i="51"/>
  <c r="I42" i="51"/>
  <c r="G42" i="51"/>
  <c r="F42" i="51"/>
  <c r="D42" i="51"/>
  <c r="C42" i="51"/>
  <c r="AK41" i="51"/>
  <c r="AJ41" i="51"/>
  <c r="AH41" i="51"/>
  <c r="AG41" i="51"/>
  <c r="AE41" i="51"/>
  <c r="AD41" i="51"/>
  <c r="AB41" i="51"/>
  <c r="AA41" i="51"/>
  <c r="Y41" i="51"/>
  <c r="X41" i="51"/>
  <c r="V41" i="51"/>
  <c r="U41" i="51"/>
  <c r="S41" i="51"/>
  <c r="R41" i="51"/>
  <c r="P41" i="51"/>
  <c r="O41" i="51"/>
  <c r="M41" i="51"/>
  <c r="L41" i="51"/>
  <c r="J41" i="51"/>
  <c r="I41" i="51"/>
  <c r="G41" i="51"/>
  <c r="F41" i="51"/>
  <c r="D41" i="51"/>
  <c r="C41" i="51"/>
  <c r="AK40" i="51"/>
  <c r="AJ40" i="51"/>
  <c r="AH40" i="51"/>
  <c r="AG40" i="51"/>
  <c r="AE40" i="51"/>
  <c r="AD40" i="51"/>
  <c r="AB40" i="51"/>
  <c r="AA40" i="51"/>
  <c r="Y40" i="51"/>
  <c r="X40" i="51"/>
  <c r="V40" i="51"/>
  <c r="U40" i="51"/>
  <c r="S40" i="51"/>
  <c r="R40" i="51"/>
  <c r="P40" i="51"/>
  <c r="O40" i="51"/>
  <c r="M40" i="51"/>
  <c r="L40" i="51"/>
  <c r="J40" i="51"/>
  <c r="I40" i="51"/>
  <c r="G40" i="51"/>
  <c r="F40" i="51"/>
  <c r="D40" i="51"/>
  <c r="C40" i="51"/>
  <c r="AK39" i="51"/>
  <c r="AJ39" i="51"/>
  <c r="AH39" i="51"/>
  <c r="AG39" i="51"/>
  <c r="M39" i="51"/>
  <c r="AK38" i="51"/>
  <c r="AJ38" i="51"/>
  <c r="AH38" i="51"/>
  <c r="AG38" i="51"/>
  <c r="M38" i="51"/>
  <c r="AK37" i="51"/>
  <c r="AJ37" i="51"/>
  <c r="AH37" i="51"/>
  <c r="AG37" i="51"/>
  <c r="AD37" i="51"/>
  <c r="AE37" i="51" s="1"/>
  <c r="AA37" i="51"/>
  <c r="AB37" i="51" s="1"/>
  <c r="X37" i="51"/>
  <c r="Y37" i="51" s="1"/>
  <c r="U37" i="51"/>
  <c r="V37" i="51" s="1"/>
  <c r="R37" i="51"/>
  <c r="S37" i="51" s="1"/>
  <c r="O37" i="51"/>
  <c r="P37" i="51" s="1"/>
  <c r="M37" i="51"/>
  <c r="L37" i="51"/>
  <c r="I37" i="51"/>
  <c r="J37" i="51" s="1"/>
  <c r="F37" i="51"/>
  <c r="G37" i="51" s="1"/>
  <c r="C37" i="51"/>
  <c r="D37" i="51" s="1"/>
  <c r="AK36" i="51"/>
  <c r="AJ36" i="51"/>
  <c r="AH36" i="51"/>
  <c r="AG36" i="51"/>
  <c r="AD36" i="51"/>
  <c r="AE36" i="51" s="1"/>
  <c r="AA36" i="51"/>
  <c r="AB36" i="51" s="1"/>
  <c r="X36" i="51"/>
  <c r="Y36" i="51" s="1"/>
  <c r="U36" i="51"/>
  <c r="V36" i="51" s="1"/>
  <c r="R36" i="51"/>
  <c r="S36" i="51" s="1"/>
  <c r="O36" i="51"/>
  <c r="P36" i="51" s="1"/>
  <c r="M36" i="51"/>
  <c r="L36" i="51"/>
  <c r="I36" i="51"/>
  <c r="J36" i="51" s="1"/>
  <c r="F36" i="51"/>
  <c r="G36" i="51" s="1"/>
  <c r="C36" i="51"/>
  <c r="D36" i="51" s="1"/>
  <c r="AK35" i="51"/>
  <c r="AJ35" i="51"/>
  <c r="AH35" i="51"/>
  <c r="AG35" i="51"/>
  <c r="AE35" i="51"/>
  <c r="AD35" i="51"/>
  <c r="AB35" i="51"/>
  <c r="AA35" i="51"/>
  <c r="Y35" i="51"/>
  <c r="X35" i="51"/>
  <c r="V35" i="51"/>
  <c r="U35" i="51"/>
  <c r="S35" i="51"/>
  <c r="R35" i="51"/>
  <c r="P35" i="51"/>
  <c r="O35" i="51"/>
  <c r="M35" i="51"/>
  <c r="L35" i="51"/>
  <c r="J35" i="51"/>
  <c r="I35" i="51"/>
  <c r="G35" i="51"/>
  <c r="F35" i="51"/>
  <c r="D35" i="51"/>
  <c r="C35" i="51"/>
  <c r="AL27" i="51"/>
  <c r="AK27" i="51"/>
  <c r="AI27" i="51"/>
  <c r="AH27" i="51"/>
  <c r="AF27" i="51"/>
  <c r="AE27" i="51"/>
  <c r="AC27" i="51"/>
  <c r="AB27" i="51"/>
  <c r="Z27" i="51"/>
  <c r="Y27" i="51"/>
  <c r="W27" i="51"/>
  <c r="V27" i="51"/>
  <c r="T27" i="51"/>
  <c r="S27" i="51"/>
  <c r="Q27" i="51"/>
  <c r="P27" i="51"/>
  <c r="N27" i="51"/>
  <c r="M27" i="51"/>
  <c r="K27" i="51"/>
  <c r="J27" i="51"/>
  <c r="H27" i="51"/>
  <c r="G27" i="51"/>
  <c r="E27" i="51"/>
  <c r="D27" i="51"/>
  <c r="AL26" i="51"/>
  <c r="AK26" i="51"/>
  <c r="AI26" i="51"/>
  <c r="AH26" i="51"/>
  <c r="AF26" i="51"/>
  <c r="AE26" i="51"/>
  <c r="AC26" i="51"/>
  <c r="AB26" i="51"/>
  <c r="Z26" i="51"/>
  <c r="Y26" i="51"/>
  <c r="W26" i="51"/>
  <c r="V26" i="51"/>
  <c r="T26" i="51"/>
  <c r="S26" i="51"/>
  <c r="Q26" i="51"/>
  <c r="P26" i="51"/>
  <c r="N26" i="51"/>
  <c r="M26" i="51"/>
  <c r="K26" i="51"/>
  <c r="J26" i="51"/>
  <c r="H26" i="51"/>
  <c r="G26" i="51"/>
  <c r="E26" i="51"/>
  <c r="D26" i="51"/>
  <c r="AK25" i="51"/>
  <c r="AL25" i="51" s="1"/>
  <c r="AL28" i="51" s="1"/>
  <c r="P84" i="4" s="1"/>
  <c r="Q84" i="4" s="1"/>
  <c r="Q85" i="4" s="1"/>
  <c r="AH25" i="51"/>
  <c r="AI25" i="51" s="1"/>
  <c r="AI28" i="51" s="1"/>
  <c r="P69" i="4" s="1"/>
  <c r="Q69" i="4" s="1"/>
  <c r="Q70" i="4" s="1"/>
  <c r="AE25" i="51"/>
  <c r="AF25" i="51" s="1"/>
  <c r="AF28" i="51" s="1"/>
  <c r="P54" i="4" s="1"/>
  <c r="Q54" i="4" s="1"/>
  <c r="AB25" i="51"/>
  <c r="AC25" i="51" s="1"/>
  <c r="AC28" i="51" s="1"/>
  <c r="P39" i="4" s="1"/>
  <c r="Q39" i="4" s="1"/>
  <c r="Y25" i="51"/>
  <c r="Z25" i="51" s="1"/>
  <c r="Z28" i="51" s="1"/>
  <c r="P24" i="4" s="1"/>
  <c r="V25" i="51"/>
  <c r="W25" i="51" s="1"/>
  <c r="W28" i="51" s="1"/>
  <c r="P9" i="4" s="1"/>
  <c r="S25" i="51"/>
  <c r="T25" i="51" s="1"/>
  <c r="T28" i="51" s="1"/>
  <c r="P25" i="51"/>
  <c r="Q25" i="51" s="1"/>
  <c r="Q28" i="51" s="1"/>
  <c r="M25" i="51"/>
  <c r="N25" i="51" s="1"/>
  <c r="N28" i="51" s="1"/>
  <c r="J25" i="51"/>
  <c r="G25" i="51"/>
  <c r="K25" i="51" s="1"/>
  <c r="K28" i="51" s="1"/>
  <c r="D25" i="51"/>
  <c r="E25" i="51" s="1"/>
  <c r="E28" i="51" s="1"/>
  <c r="O17" i="51"/>
  <c r="N17" i="51"/>
  <c r="M17" i="51"/>
  <c r="L17" i="51"/>
  <c r="K17" i="51"/>
  <c r="O22" i="4"/>
  <c r="I17" i="51"/>
  <c r="O7" i="4" s="1"/>
  <c r="Q7" i="4" s="1"/>
  <c r="Q8" i="4" s="1"/>
  <c r="H17" i="51"/>
  <c r="G17" i="51"/>
  <c r="F17" i="51"/>
  <c r="E17" i="51"/>
  <c r="D17" i="51"/>
  <c r="C17" i="51"/>
  <c r="O16" i="51"/>
  <c r="O15" i="51"/>
  <c r="O14" i="51"/>
  <c r="O13" i="51"/>
  <c r="O12" i="51"/>
  <c r="O11" i="51"/>
  <c r="O10" i="51"/>
  <c r="O9" i="51"/>
  <c r="O8" i="51"/>
  <c r="O7" i="51"/>
  <c r="O6" i="51"/>
  <c r="AK99" i="52"/>
  <c r="AH99" i="52"/>
  <c r="AE99" i="52"/>
  <c r="AB99" i="52"/>
  <c r="Y99" i="52"/>
  <c r="V99" i="52"/>
  <c r="P99" i="52"/>
  <c r="M99" i="52"/>
  <c r="J99" i="52"/>
  <c r="G99" i="52"/>
  <c r="D99" i="52"/>
  <c r="AK98" i="52"/>
  <c r="AJ98" i="52"/>
  <c r="AH98" i="52"/>
  <c r="AG98" i="52"/>
  <c r="AE98" i="52"/>
  <c r="AD98" i="52"/>
  <c r="AB98" i="52"/>
  <c r="AA98" i="52"/>
  <c r="Y98" i="52"/>
  <c r="X98" i="52"/>
  <c r="V98" i="52"/>
  <c r="U98" i="52"/>
  <c r="S98" i="52"/>
  <c r="R98" i="52"/>
  <c r="P98" i="52"/>
  <c r="O98" i="52"/>
  <c r="M98" i="52"/>
  <c r="L98" i="52"/>
  <c r="J98" i="52"/>
  <c r="I98" i="52"/>
  <c r="G98" i="52"/>
  <c r="F98" i="52"/>
  <c r="D98" i="52"/>
  <c r="C98" i="52"/>
  <c r="AK97" i="52"/>
  <c r="AJ97" i="52"/>
  <c r="AH97" i="52"/>
  <c r="AG97" i="52"/>
  <c r="AE97" i="52"/>
  <c r="AD97" i="52"/>
  <c r="AB97" i="52"/>
  <c r="AA97" i="52"/>
  <c r="Y97" i="52"/>
  <c r="X97" i="52"/>
  <c r="V97" i="52"/>
  <c r="U97" i="52"/>
  <c r="S97" i="52"/>
  <c r="R97" i="52"/>
  <c r="P97" i="52"/>
  <c r="O97" i="52"/>
  <c r="M97" i="52"/>
  <c r="L97" i="52"/>
  <c r="J97" i="52"/>
  <c r="I97" i="52"/>
  <c r="G97" i="52"/>
  <c r="F97" i="52"/>
  <c r="D97" i="52"/>
  <c r="C97" i="52"/>
  <c r="AK96" i="52"/>
  <c r="AJ96" i="52"/>
  <c r="AH96" i="52"/>
  <c r="AG96" i="52"/>
  <c r="AE96" i="52"/>
  <c r="AD96" i="52"/>
  <c r="AB96" i="52"/>
  <c r="AA96" i="52"/>
  <c r="Y96" i="52"/>
  <c r="X96" i="52"/>
  <c r="V96" i="52"/>
  <c r="U96" i="52"/>
  <c r="S96" i="52"/>
  <c r="R96" i="52"/>
  <c r="P96" i="52"/>
  <c r="O96" i="52"/>
  <c r="M96" i="52"/>
  <c r="L96" i="52"/>
  <c r="J96" i="52"/>
  <c r="I96" i="52"/>
  <c r="G96" i="52"/>
  <c r="F96" i="52"/>
  <c r="D96" i="52"/>
  <c r="C96" i="52"/>
  <c r="AK95" i="52"/>
  <c r="AJ95" i="52"/>
  <c r="AH95" i="52"/>
  <c r="AG95" i="52"/>
  <c r="AE95" i="52"/>
  <c r="AD95" i="52"/>
  <c r="AB95" i="52"/>
  <c r="AA95" i="52"/>
  <c r="Y95" i="52"/>
  <c r="X95" i="52"/>
  <c r="V95" i="52"/>
  <c r="U95" i="52"/>
  <c r="S95" i="52"/>
  <c r="R95" i="52"/>
  <c r="P95" i="52"/>
  <c r="O95" i="52"/>
  <c r="M95" i="52"/>
  <c r="L95" i="52"/>
  <c r="J95" i="52"/>
  <c r="I95" i="52"/>
  <c r="G95" i="52"/>
  <c r="F95" i="52"/>
  <c r="D95" i="52"/>
  <c r="C95" i="52"/>
  <c r="AK94" i="52"/>
  <c r="AJ94" i="52"/>
  <c r="AH94" i="52"/>
  <c r="AG94" i="52"/>
  <c r="AE94" i="52"/>
  <c r="AD94" i="52"/>
  <c r="AB94" i="52"/>
  <c r="AA94" i="52"/>
  <c r="Y94" i="52"/>
  <c r="X94" i="52"/>
  <c r="V94" i="52"/>
  <c r="U94" i="52"/>
  <c r="S94" i="52"/>
  <c r="R94" i="52"/>
  <c r="P94" i="52"/>
  <c r="O94" i="52"/>
  <c r="M94" i="52"/>
  <c r="L94" i="52"/>
  <c r="J94" i="52"/>
  <c r="I94" i="52"/>
  <c r="G94" i="52"/>
  <c r="F94" i="52"/>
  <c r="D94" i="52"/>
  <c r="C94" i="52"/>
  <c r="AK93" i="52"/>
  <c r="AJ93" i="52"/>
  <c r="AH93" i="52"/>
  <c r="AG93" i="52"/>
  <c r="AE93" i="52"/>
  <c r="AD93" i="52"/>
  <c r="AB93" i="52"/>
  <c r="AA93" i="52"/>
  <c r="Y93" i="52"/>
  <c r="X93" i="52"/>
  <c r="V93" i="52"/>
  <c r="U93" i="52"/>
  <c r="S93" i="52"/>
  <c r="R93" i="52"/>
  <c r="P93" i="52"/>
  <c r="O93" i="52"/>
  <c r="M93" i="52"/>
  <c r="L93" i="52"/>
  <c r="J93" i="52"/>
  <c r="I93" i="52"/>
  <c r="G93" i="52"/>
  <c r="F93" i="52"/>
  <c r="D93" i="52"/>
  <c r="C93" i="52"/>
  <c r="AK92" i="52"/>
  <c r="AJ92" i="52"/>
  <c r="AH92" i="52"/>
  <c r="AG92" i="52"/>
  <c r="AE92" i="52"/>
  <c r="AD92" i="52"/>
  <c r="AB92" i="52"/>
  <c r="AA92" i="52"/>
  <c r="Y92" i="52"/>
  <c r="X92" i="52"/>
  <c r="V92" i="52"/>
  <c r="U92" i="52"/>
  <c r="S92" i="52"/>
  <c r="R92" i="52"/>
  <c r="P92" i="52"/>
  <c r="O92" i="52"/>
  <c r="M92" i="52"/>
  <c r="L92" i="52"/>
  <c r="J92" i="52"/>
  <c r="I92" i="52"/>
  <c r="G92" i="52"/>
  <c r="F92" i="52"/>
  <c r="D92" i="52"/>
  <c r="C92" i="52"/>
  <c r="AK91" i="52"/>
  <c r="AJ91" i="52"/>
  <c r="AH91" i="52"/>
  <c r="AG91" i="52"/>
  <c r="AE91" i="52"/>
  <c r="AD91" i="52"/>
  <c r="AB91" i="52"/>
  <c r="AA91" i="52"/>
  <c r="Y91" i="52"/>
  <c r="X91" i="52"/>
  <c r="V91" i="52"/>
  <c r="U91" i="52"/>
  <c r="S91" i="52"/>
  <c r="R91" i="52"/>
  <c r="P91" i="52"/>
  <c r="O91" i="52"/>
  <c r="M91" i="52"/>
  <c r="L91" i="52"/>
  <c r="J91" i="52"/>
  <c r="I91" i="52"/>
  <c r="G91" i="52"/>
  <c r="F91" i="52"/>
  <c r="D91" i="52"/>
  <c r="C91" i="52"/>
  <c r="AK90" i="52"/>
  <c r="AJ90" i="52"/>
  <c r="AH90" i="52"/>
  <c r="AG90" i="52"/>
  <c r="AE90" i="52"/>
  <c r="AD90" i="52"/>
  <c r="AB90" i="52"/>
  <c r="AA90" i="52"/>
  <c r="Y90" i="52"/>
  <c r="X90" i="52"/>
  <c r="V90" i="52"/>
  <c r="U90" i="52"/>
  <c r="S90" i="52"/>
  <c r="S99" i="52" s="1"/>
  <c r="R90" i="52"/>
  <c r="P90" i="52"/>
  <c r="O90" i="52"/>
  <c r="M90" i="52"/>
  <c r="L90" i="52"/>
  <c r="J90" i="52"/>
  <c r="I90" i="52"/>
  <c r="G90" i="52"/>
  <c r="F90" i="52"/>
  <c r="D90" i="52"/>
  <c r="C90" i="52"/>
  <c r="AK89" i="52"/>
  <c r="AJ89" i="52"/>
  <c r="AH89" i="52"/>
  <c r="AG89" i="52"/>
  <c r="AE89" i="52"/>
  <c r="AD89" i="52"/>
  <c r="AB89" i="52"/>
  <c r="AA89" i="52"/>
  <c r="Y89" i="52"/>
  <c r="X89" i="52"/>
  <c r="V89" i="52"/>
  <c r="U89" i="52"/>
  <c r="S89" i="52"/>
  <c r="R89" i="52"/>
  <c r="P89" i="52"/>
  <c r="O89" i="52"/>
  <c r="M89" i="52"/>
  <c r="L89" i="52"/>
  <c r="J89" i="52"/>
  <c r="I89" i="52"/>
  <c r="G89" i="52"/>
  <c r="F89" i="52"/>
  <c r="D89" i="52"/>
  <c r="C89" i="52"/>
  <c r="AK80" i="52"/>
  <c r="AJ80" i="52"/>
  <c r="AH80" i="52"/>
  <c r="AG80" i="52"/>
  <c r="AE80" i="52"/>
  <c r="AD80" i="52"/>
  <c r="AB80" i="52"/>
  <c r="AA80" i="52"/>
  <c r="Y80" i="52"/>
  <c r="X80" i="52"/>
  <c r="V80" i="52"/>
  <c r="U80" i="52"/>
  <c r="S80" i="52"/>
  <c r="R80" i="52"/>
  <c r="P80" i="52"/>
  <c r="O80" i="52"/>
  <c r="M80" i="52"/>
  <c r="L80" i="52"/>
  <c r="J80" i="52"/>
  <c r="I80" i="52"/>
  <c r="G80" i="52"/>
  <c r="F80" i="52"/>
  <c r="D80" i="52"/>
  <c r="C80" i="52"/>
  <c r="AJ79" i="52"/>
  <c r="AG79" i="52"/>
  <c r="AD79" i="52"/>
  <c r="AE79" i="52" s="1"/>
  <c r="AE81" i="52" s="1"/>
  <c r="L56" i="4" s="1"/>
  <c r="AA79" i="52"/>
  <c r="AB79" i="52" s="1"/>
  <c r="AB81" i="52" s="1"/>
  <c r="X79" i="52"/>
  <c r="Y79" i="52" s="1"/>
  <c r="Y81" i="52" s="1"/>
  <c r="L26" i="4" s="1"/>
  <c r="U79" i="52"/>
  <c r="V79" i="52" s="1"/>
  <c r="R79" i="52"/>
  <c r="S79" i="52" s="1"/>
  <c r="S81" i="52" s="1"/>
  <c r="O79" i="52"/>
  <c r="P79" i="52" s="1"/>
  <c r="P81" i="52" s="1"/>
  <c r="L79" i="52"/>
  <c r="M79" i="52" s="1"/>
  <c r="I79" i="52"/>
  <c r="J79" i="52" s="1"/>
  <c r="F79" i="52"/>
  <c r="G79" i="52" s="1"/>
  <c r="G81" i="52" s="1"/>
  <c r="C79" i="52"/>
  <c r="D79" i="52" s="1"/>
  <c r="D81" i="52" s="1"/>
  <c r="AK78" i="52"/>
  <c r="AJ78" i="52"/>
  <c r="AH78" i="52"/>
  <c r="AG78" i="52"/>
  <c r="AE78" i="52"/>
  <c r="AD78" i="52"/>
  <c r="AB78" i="52"/>
  <c r="AA78" i="52"/>
  <c r="Y78" i="52"/>
  <c r="X78" i="52"/>
  <c r="V78" i="52"/>
  <c r="U78" i="52"/>
  <c r="S78" i="52"/>
  <c r="R78" i="52"/>
  <c r="P78" i="52"/>
  <c r="O78" i="52"/>
  <c r="M78" i="52"/>
  <c r="L78" i="52"/>
  <c r="J78" i="52"/>
  <c r="I78" i="52"/>
  <c r="G78" i="52"/>
  <c r="F78" i="52"/>
  <c r="D78" i="52"/>
  <c r="C78" i="52"/>
  <c r="AK73" i="52"/>
  <c r="AH73" i="52"/>
  <c r="AK72" i="52"/>
  <c r="AJ72" i="52"/>
  <c r="AH72" i="52"/>
  <c r="AG72" i="52"/>
  <c r="AK71" i="52"/>
  <c r="AJ71" i="52"/>
  <c r="AH71" i="52"/>
  <c r="AG71" i="52"/>
  <c r="AK70" i="52"/>
  <c r="AJ70" i="52"/>
  <c r="AH70" i="52"/>
  <c r="AG70" i="52"/>
  <c r="AK69" i="52"/>
  <c r="AJ69" i="52"/>
  <c r="AH69" i="52"/>
  <c r="AG69" i="52"/>
  <c r="AK68" i="52"/>
  <c r="AJ68" i="52"/>
  <c r="AH68" i="52"/>
  <c r="AG68" i="52"/>
  <c r="AD68" i="52"/>
  <c r="AE68" i="52" s="1"/>
  <c r="AA68" i="52"/>
  <c r="AB68" i="52" s="1"/>
  <c r="X68" i="52"/>
  <c r="Y68" i="52" s="1"/>
  <c r="U68" i="52"/>
  <c r="V68" i="52" s="1"/>
  <c r="R68" i="52"/>
  <c r="S68" i="52" s="1"/>
  <c r="O68" i="52"/>
  <c r="P68" i="52" s="1"/>
  <c r="L68" i="52"/>
  <c r="M68" i="52" s="1"/>
  <c r="I68" i="52"/>
  <c r="J68" i="52" s="1"/>
  <c r="F68" i="52"/>
  <c r="G68" i="52" s="1"/>
  <c r="C68" i="52"/>
  <c r="D68" i="52" s="1"/>
  <c r="AK67" i="52"/>
  <c r="AJ67" i="52"/>
  <c r="AH67" i="52"/>
  <c r="AG67" i="52"/>
  <c r="AD67" i="52"/>
  <c r="AE67" i="52" s="1"/>
  <c r="AA67" i="52"/>
  <c r="AB67" i="52" s="1"/>
  <c r="X67" i="52"/>
  <c r="Y67" i="52" s="1"/>
  <c r="U67" i="52"/>
  <c r="V67" i="52" s="1"/>
  <c r="R67" i="52"/>
  <c r="S67" i="52" s="1"/>
  <c r="O67" i="52"/>
  <c r="P67" i="52" s="1"/>
  <c r="L67" i="52"/>
  <c r="M67" i="52" s="1"/>
  <c r="I67" i="52"/>
  <c r="J67" i="52" s="1"/>
  <c r="F67" i="52"/>
  <c r="G67" i="52" s="1"/>
  <c r="C67" i="52"/>
  <c r="D67" i="52" s="1"/>
  <c r="AK66" i="52"/>
  <c r="AJ66" i="52"/>
  <c r="AH66" i="52"/>
  <c r="AG66" i="52"/>
  <c r="AD66" i="52"/>
  <c r="AE66" i="52" s="1"/>
  <c r="AA66" i="52"/>
  <c r="AB66" i="52" s="1"/>
  <c r="X66" i="52"/>
  <c r="Y66" i="52" s="1"/>
  <c r="U66" i="52"/>
  <c r="V66" i="52" s="1"/>
  <c r="R66" i="52"/>
  <c r="S66" i="52" s="1"/>
  <c r="O66" i="52"/>
  <c r="P66" i="52" s="1"/>
  <c r="L66" i="52"/>
  <c r="M66" i="52" s="1"/>
  <c r="I66" i="52"/>
  <c r="J66" i="52" s="1"/>
  <c r="F66" i="52"/>
  <c r="G66" i="52" s="1"/>
  <c r="C66" i="52"/>
  <c r="D66" i="52" s="1"/>
  <c r="AK65" i="52"/>
  <c r="AJ65" i="52"/>
  <c r="AH65" i="52"/>
  <c r="AG65" i="52"/>
  <c r="AD65" i="52"/>
  <c r="AE65" i="52" s="1"/>
  <c r="AA65" i="52"/>
  <c r="AB65" i="52" s="1"/>
  <c r="X65" i="52"/>
  <c r="Y65" i="52" s="1"/>
  <c r="U65" i="52"/>
  <c r="V65" i="52" s="1"/>
  <c r="R65" i="52"/>
  <c r="S65" i="52" s="1"/>
  <c r="O65" i="52"/>
  <c r="P65" i="52" s="1"/>
  <c r="L65" i="52"/>
  <c r="M65" i="52" s="1"/>
  <c r="I65" i="52"/>
  <c r="J65" i="52" s="1"/>
  <c r="F65" i="52"/>
  <c r="C65" i="52"/>
  <c r="AK64" i="52"/>
  <c r="AJ64" i="52"/>
  <c r="AH64" i="52"/>
  <c r="AG64" i="52"/>
  <c r="AK63" i="52"/>
  <c r="AJ63" i="52"/>
  <c r="AH63" i="52"/>
  <c r="AG63" i="52"/>
  <c r="AK62" i="52"/>
  <c r="AJ62" i="52"/>
  <c r="AH62" i="52"/>
  <c r="AG62" i="52"/>
  <c r="AE62" i="52"/>
  <c r="AD62" i="52"/>
  <c r="AB62" i="52"/>
  <c r="AA62" i="52"/>
  <c r="Y62" i="52"/>
  <c r="X62" i="52"/>
  <c r="V62" i="52"/>
  <c r="U62" i="52"/>
  <c r="S62" i="52"/>
  <c r="R62" i="52"/>
  <c r="P62" i="52"/>
  <c r="O62" i="52"/>
  <c r="M62" i="52"/>
  <c r="L62" i="52"/>
  <c r="J62" i="52"/>
  <c r="I62" i="52"/>
  <c r="G62" i="52"/>
  <c r="F62" i="52"/>
  <c r="D62" i="52"/>
  <c r="C62" i="52"/>
  <c r="AK61" i="52"/>
  <c r="AJ61" i="52"/>
  <c r="AH61" i="52"/>
  <c r="AG61" i="52"/>
  <c r="AD61" i="52"/>
  <c r="AE61" i="52" s="1"/>
  <c r="AA61" i="52"/>
  <c r="AB61" i="52" s="1"/>
  <c r="X61" i="52"/>
  <c r="Y61" i="52" s="1"/>
  <c r="U61" i="52"/>
  <c r="V61" i="52" s="1"/>
  <c r="R61" i="52"/>
  <c r="S61" i="52" s="1"/>
  <c r="O61" i="52"/>
  <c r="P61" i="52" s="1"/>
  <c r="L61" i="52"/>
  <c r="M61" i="52" s="1"/>
  <c r="I61" i="52"/>
  <c r="J61" i="52" s="1"/>
  <c r="F61" i="52"/>
  <c r="G61" i="52" s="1"/>
  <c r="C61" i="52"/>
  <c r="D61" i="52" s="1"/>
  <c r="AK60" i="52"/>
  <c r="AJ60" i="52"/>
  <c r="AH60" i="52"/>
  <c r="AG60" i="52"/>
  <c r="AE60" i="52"/>
  <c r="AD60" i="52"/>
  <c r="AB60" i="52"/>
  <c r="AA60" i="52"/>
  <c r="Y60" i="52"/>
  <c r="X60" i="52"/>
  <c r="V60" i="52"/>
  <c r="U60" i="52"/>
  <c r="S60" i="52"/>
  <c r="R60" i="52"/>
  <c r="P60" i="52"/>
  <c r="O60" i="52"/>
  <c r="M60" i="52"/>
  <c r="L60" i="52"/>
  <c r="J60" i="52"/>
  <c r="I60" i="52"/>
  <c r="G60" i="52"/>
  <c r="F60" i="52"/>
  <c r="D60" i="52"/>
  <c r="C60" i="52"/>
  <c r="AK59" i="52"/>
  <c r="AJ59" i="52"/>
  <c r="AH59" i="52"/>
  <c r="AG59" i="52"/>
  <c r="AE59" i="52"/>
  <c r="AD59" i="52"/>
  <c r="AB59" i="52"/>
  <c r="AA59" i="52"/>
  <c r="Y59" i="52"/>
  <c r="X59" i="52"/>
  <c r="V59" i="52"/>
  <c r="U59" i="52"/>
  <c r="S59" i="52"/>
  <c r="R59" i="52"/>
  <c r="P59" i="52"/>
  <c r="O59" i="52"/>
  <c r="M59" i="52"/>
  <c r="L59" i="52"/>
  <c r="J59" i="52"/>
  <c r="I59" i="52"/>
  <c r="G59" i="52"/>
  <c r="F59" i="52"/>
  <c r="D59" i="52"/>
  <c r="C59" i="52"/>
  <c r="AK58" i="52"/>
  <c r="AJ58" i="52"/>
  <c r="AH58" i="52"/>
  <c r="AG58" i="52"/>
  <c r="AE58" i="52"/>
  <c r="AD58" i="52"/>
  <c r="AB58" i="52"/>
  <c r="AA58" i="52"/>
  <c r="Y58" i="52"/>
  <c r="X58" i="52"/>
  <c r="V58" i="52"/>
  <c r="U58" i="52"/>
  <c r="S58" i="52"/>
  <c r="R58" i="52"/>
  <c r="P58" i="52"/>
  <c r="O58" i="52"/>
  <c r="M58" i="52"/>
  <c r="L58" i="52"/>
  <c r="J58" i="52"/>
  <c r="I58" i="52"/>
  <c r="G58" i="52"/>
  <c r="F58" i="52"/>
  <c r="D58" i="52"/>
  <c r="C58" i="52"/>
  <c r="AK57" i="52"/>
  <c r="AJ57" i="52"/>
  <c r="AH57" i="52"/>
  <c r="AG57" i="52"/>
  <c r="AD57" i="52"/>
  <c r="AE57" i="52" s="1"/>
  <c r="AA57" i="52"/>
  <c r="AB57" i="52" s="1"/>
  <c r="X57" i="52"/>
  <c r="Y57" i="52" s="1"/>
  <c r="U57" i="52"/>
  <c r="V57" i="52" s="1"/>
  <c r="R57" i="52"/>
  <c r="S57" i="52" s="1"/>
  <c r="O57" i="52"/>
  <c r="P57" i="52" s="1"/>
  <c r="L57" i="52"/>
  <c r="M57" i="52" s="1"/>
  <c r="I57" i="52"/>
  <c r="J57" i="52" s="1"/>
  <c r="F57" i="52"/>
  <c r="G57" i="52" s="1"/>
  <c r="C57" i="52"/>
  <c r="D57" i="52" s="1"/>
  <c r="AK56" i="52"/>
  <c r="AJ56" i="52"/>
  <c r="AH56" i="52"/>
  <c r="AG56" i="52"/>
  <c r="AK55" i="52"/>
  <c r="AJ55" i="52"/>
  <c r="AH55" i="52"/>
  <c r="AG55" i="52"/>
  <c r="AK54" i="52"/>
  <c r="AJ54" i="52"/>
  <c r="AH54" i="52"/>
  <c r="AG54" i="52"/>
  <c r="AK53" i="52"/>
  <c r="AJ53" i="52"/>
  <c r="AH53" i="52"/>
  <c r="AG53" i="52"/>
  <c r="AK52" i="52"/>
  <c r="AJ52" i="52"/>
  <c r="AH52" i="52"/>
  <c r="AG52" i="52"/>
  <c r="AK51" i="52"/>
  <c r="AJ51" i="52"/>
  <c r="AH51" i="52"/>
  <c r="AG51" i="52"/>
  <c r="AK50" i="52"/>
  <c r="AJ50" i="52"/>
  <c r="AH50" i="52"/>
  <c r="AG50" i="52"/>
  <c r="AK49" i="52"/>
  <c r="AJ49" i="52"/>
  <c r="AH49" i="52"/>
  <c r="AG49" i="52"/>
  <c r="AK48" i="52"/>
  <c r="AJ48" i="52"/>
  <c r="AH48" i="52"/>
  <c r="AG48" i="52"/>
  <c r="AK47" i="52"/>
  <c r="AJ47" i="52"/>
  <c r="AH47" i="52"/>
  <c r="AG47" i="52"/>
  <c r="AE47" i="52"/>
  <c r="AD47" i="52"/>
  <c r="AB47" i="52"/>
  <c r="AA47" i="52"/>
  <c r="Y47" i="52"/>
  <c r="X47" i="52"/>
  <c r="V47" i="52"/>
  <c r="U47" i="52"/>
  <c r="S47" i="52"/>
  <c r="R47" i="52"/>
  <c r="P47" i="52"/>
  <c r="O47" i="52"/>
  <c r="M47" i="52"/>
  <c r="L47" i="52"/>
  <c r="J47" i="52"/>
  <c r="I47" i="52"/>
  <c r="G47" i="52"/>
  <c r="F47" i="52"/>
  <c r="D47" i="52"/>
  <c r="C47" i="52"/>
  <c r="AK46" i="52"/>
  <c r="AJ46" i="52"/>
  <c r="AH46" i="52"/>
  <c r="AG46" i="52"/>
  <c r="AE46" i="52"/>
  <c r="AD46" i="52"/>
  <c r="AB46" i="52"/>
  <c r="AA46" i="52"/>
  <c r="Y46" i="52"/>
  <c r="X46" i="52"/>
  <c r="V46" i="52"/>
  <c r="U46" i="52"/>
  <c r="S46" i="52"/>
  <c r="R46" i="52"/>
  <c r="P46" i="52"/>
  <c r="O46" i="52"/>
  <c r="M46" i="52"/>
  <c r="L46" i="52"/>
  <c r="J46" i="52"/>
  <c r="I46" i="52"/>
  <c r="G46" i="52"/>
  <c r="F46" i="52"/>
  <c r="D46" i="52"/>
  <c r="C46" i="52"/>
  <c r="AK45" i="52"/>
  <c r="AJ45" i="52"/>
  <c r="AH45" i="52"/>
  <c r="AG45" i="52"/>
  <c r="AK44" i="52"/>
  <c r="AJ44" i="52"/>
  <c r="AH44" i="52"/>
  <c r="AG44" i="52"/>
  <c r="AE44" i="52"/>
  <c r="AD44" i="52"/>
  <c r="AB44" i="52"/>
  <c r="AA44" i="52"/>
  <c r="Y44" i="52"/>
  <c r="X44" i="52"/>
  <c r="V44" i="52"/>
  <c r="U44" i="52"/>
  <c r="S44" i="52"/>
  <c r="R44" i="52"/>
  <c r="P44" i="52"/>
  <c r="O44" i="52"/>
  <c r="M44" i="52"/>
  <c r="L44" i="52"/>
  <c r="J44" i="52"/>
  <c r="I44" i="52"/>
  <c r="G44" i="52"/>
  <c r="F44" i="52"/>
  <c r="D44" i="52"/>
  <c r="C44" i="52"/>
  <c r="AK43" i="52"/>
  <c r="AJ43" i="52"/>
  <c r="AH43" i="52"/>
  <c r="AG43" i="52"/>
  <c r="AE43" i="52"/>
  <c r="AD43" i="52"/>
  <c r="AB43" i="52"/>
  <c r="AA43" i="52"/>
  <c r="Y43" i="52"/>
  <c r="X43" i="52"/>
  <c r="V43" i="52"/>
  <c r="U43" i="52"/>
  <c r="S43" i="52"/>
  <c r="R43" i="52"/>
  <c r="P43" i="52"/>
  <c r="O43" i="52"/>
  <c r="M43" i="52"/>
  <c r="L43" i="52"/>
  <c r="J43" i="52"/>
  <c r="I43" i="52"/>
  <c r="G43" i="52"/>
  <c r="F43" i="52"/>
  <c r="D43" i="52"/>
  <c r="C43" i="52"/>
  <c r="AK42" i="52"/>
  <c r="AJ42" i="52"/>
  <c r="AH42" i="52"/>
  <c r="AG42" i="52"/>
  <c r="AE42" i="52"/>
  <c r="AD42" i="52"/>
  <c r="AB42" i="52"/>
  <c r="AA42" i="52"/>
  <c r="Y42" i="52"/>
  <c r="X42" i="52"/>
  <c r="V42" i="52"/>
  <c r="U42" i="52"/>
  <c r="S42" i="52"/>
  <c r="R42" i="52"/>
  <c r="P42" i="52"/>
  <c r="O42" i="52"/>
  <c r="M42" i="52"/>
  <c r="L42" i="52"/>
  <c r="J42" i="52"/>
  <c r="I42" i="52"/>
  <c r="G42" i="52"/>
  <c r="F42" i="52"/>
  <c r="D42" i="52"/>
  <c r="C42" i="52"/>
  <c r="AK41" i="52"/>
  <c r="AJ41" i="52"/>
  <c r="AH41" i="52"/>
  <c r="AG41" i="52"/>
  <c r="AE41" i="52"/>
  <c r="AD41" i="52"/>
  <c r="AB41" i="52"/>
  <c r="AA41" i="52"/>
  <c r="Y41" i="52"/>
  <c r="X41" i="52"/>
  <c r="V41" i="52"/>
  <c r="U41" i="52"/>
  <c r="S41" i="52"/>
  <c r="R41" i="52"/>
  <c r="P41" i="52"/>
  <c r="O41" i="52"/>
  <c r="M41" i="52"/>
  <c r="L41" i="52"/>
  <c r="J41" i="52"/>
  <c r="I41" i="52"/>
  <c r="G41" i="52"/>
  <c r="F41" i="52"/>
  <c r="D41" i="52"/>
  <c r="C41" i="52"/>
  <c r="AK40" i="52"/>
  <c r="AJ40" i="52"/>
  <c r="AH40" i="52"/>
  <c r="AG40" i="52"/>
  <c r="AE40" i="52"/>
  <c r="AD40" i="52"/>
  <c r="AB40" i="52"/>
  <c r="AA40" i="52"/>
  <c r="Y40" i="52"/>
  <c r="X40" i="52"/>
  <c r="V40" i="52"/>
  <c r="U40" i="52"/>
  <c r="S40" i="52"/>
  <c r="R40" i="52"/>
  <c r="P40" i="52"/>
  <c r="O40" i="52"/>
  <c r="M40" i="52"/>
  <c r="L40" i="52"/>
  <c r="J40" i="52"/>
  <c r="I40" i="52"/>
  <c r="G40" i="52"/>
  <c r="F40" i="52"/>
  <c r="D40" i="52"/>
  <c r="C40" i="52"/>
  <c r="AK39" i="52"/>
  <c r="AJ39" i="52"/>
  <c r="AH39" i="52"/>
  <c r="AG39" i="52"/>
  <c r="M39" i="52"/>
  <c r="AK38" i="52"/>
  <c r="AJ38" i="52"/>
  <c r="AH38" i="52"/>
  <c r="AG38" i="52"/>
  <c r="M38" i="52"/>
  <c r="AK37" i="52"/>
  <c r="AJ37" i="52"/>
  <c r="AH37" i="52"/>
  <c r="AG37" i="52"/>
  <c r="AD37" i="52"/>
  <c r="AE37" i="52" s="1"/>
  <c r="AA37" i="52"/>
  <c r="AB37" i="52" s="1"/>
  <c r="X37" i="52"/>
  <c r="Y37" i="52" s="1"/>
  <c r="U37" i="52"/>
  <c r="V37" i="52" s="1"/>
  <c r="R37" i="52"/>
  <c r="S37" i="52" s="1"/>
  <c r="O37" i="52"/>
  <c r="P37" i="52" s="1"/>
  <c r="I37" i="52"/>
  <c r="J37" i="52" s="1"/>
  <c r="F37" i="52"/>
  <c r="G37" i="52" s="1"/>
  <c r="C37" i="52"/>
  <c r="D37" i="52" s="1"/>
  <c r="AK36" i="52"/>
  <c r="AJ36" i="52"/>
  <c r="AH36" i="52"/>
  <c r="AG36" i="52"/>
  <c r="AD36" i="52"/>
  <c r="AE36" i="52" s="1"/>
  <c r="AA36" i="52"/>
  <c r="AB36" i="52" s="1"/>
  <c r="X36" i="52"/>
  <c r="Y36" i="52" s="1"/>
  <c r="U36" i="52"/>
  <c r="V36" i="52" s="1"/>
  <c r="R36" i="52"/>
  <c r="S36" i="52" s="1"/>
  <c r="O36" i="52"/>
  <c r="P36" i="52" s="1"/>
  <c r="I36" i="52"/>
  <c r="J36" i="52" s="1"/>
  <c r="F36" i="52"/>
  <c r="G36" i="52" s="1"/>
  <c r="C36" i="52"/>
  <c r="D36" i="52" s="1"/>
  <c r="AK35" i="52"/>
  <c r="AJ35" i="52"/>
  <c r="AH35" i="52"/>
  <c r="AG35" i="52"/>
  <c r="AE35" i="52"/>
  <c r="AD35" i="52"/>
  <c r="AB35" i="52"/>
  <c r="AA35" i="52"/>
  <c r="Y35" i="52"/>
  <c r="X35" i="52"/>
  <c r="V35" i="52"/>
  <c r="U35" i="52"/>
  <c r="S35" i="52"/>
  <c r="R35" i="52"/>
  <c r="P35" i="52"/>
  <c r="O35" i="52"/>
  <c r="M35" i="52"/>
  <c r="L35" i="52"/>
  <c r="J35" i="52"/>
  <c r="I35" i="52"/>
  <c r="G35" i="52"/>
  <c r="F35" i="52"/>
  <c r="D35" i="52"/>
  <c r="C35" i="52"/>
  <c r="AL27" i="52"/>
  <c r="AK27" i="52"/>
  <c r="AI27" i="52"/>
  <c r="AH27" i="52"/>
  <c r="AF27" i="52"/>
  <c r="AE27" i="52"/>
  <c r="AC27" i="52"/>
  <c r="AB27" i="52"/>
  <c r="Z27" i="52"/>
  <c r="Y27" i="52"/>
  <c r="W27" i="52"/>
  <c r="V27" i="52"/>
  <c r="T27" i="52"/>
  <c r="S27" i="52"/>
  <c r="Q27" i="52"/>
  <c r="P27" i="52"/>
  <c r="N27" i="52"/>
  <c r="M27" i="52"/>
  <c r="K27" i="52"/>
  <c r="J27" i="52"/>
  <c r="H27" i="52"/>
  <c r="G27" i="52"/>
  <c r="E27" i="52"/>
  <c r="D27" i="52"/>
  <c r="AL26" i="52"/>
  <c r="AK26" i="52"/>
  <c r="AI26" i="52"/>
  <c r="AH26" i="52"/>
  <c r="AF26" i="52"/>
  <c r="AE26" i="52"/>
  <c r="AC26" i="52"/>
  <c r="AB26" i="52"/>
  <c r="Z26" i="52"/>
  <c r="Y26" i="52"/>
  <c r="W26" i="52"/>
  <c r="V26" i="52"/>
  <c r="T26" i="52"/>
  <c r="S26" i="52"/>
  <c r="Q26" i="52"/>
  <c r="P26" i="52"/>
  <c r="N26" i="52"/>
  <c r="M26" i="52"/>
  <c r="K26" i="52"/>
  <c r="J26" i="52"/>
  <c r="H26" i="52"/>
  <c r="G26" i="52"/>
  <c r="E26" i="52"/>
  <c r="D26" i="52"/>
  <c r="AK25" i="52"/>
  <c r="AL25" i="52" s="1"/>
  <c r="AL28" i="52" s="1"/>
  <c r="L84" i="4" s="1"/>
  <c r="AH25" i="52"/>
  <c r="AI25" i="52" s="1"/>
  <c r="AI28" i="52" s="1"/>
  <c r="L69" i="4" s="1"/>
  <c r="AE25" i="52"/>
  <c r="AF25" i="52" s="1"/>
  <c r="AF28" i="52" s="1"/>
  <c r="L54" i="4" s="1"/>
  <c r="AB25" i="52"/>
  <c r="AC25" i="52" s="1"/>
  <c r="AC28" i="52" s="1"/>
  <c r="L39" i="4" s="1"/>
  <c r="Y25" i="52"/>
  <c r="Z25" i="52" s="1"/>
  <c r="Z28" i="52" s="1"/>
  <c r="L24" i="4" s="1"/>
  <c r="V25" i="52"/>
  <c r="W25" i="52" s="1"/>
  <c r="W28" i="52" s="1"/>
  <c r="L9" i="4" s="1"/>
  <c r="S25" i="52"/>
  <c r="T25" i="52" s="1"/>
  <c r="T28" i="52" s="1"/>
  <c r="P25" i="52"/>
  <c r="Q25" i="52" s="1"/>
  <c r="M25" i="52"/>
  <c r="N25" i="52" s="1"/>
  <c r="J25" i="52"/>
  <c r="G25" i="52"/>
  <c r="K25" i="52" s="1"/>
  <c r="D25" i="52"/>
  <c r="E25" i="52" s="1"/>
  <c r="E28" i="52" s="1"/>
  <c r="O17" i="52"/>
  <c r="N17" i="52"/>
  <c r="M17" i="52"/>
  <c r="L17" i="52"/>
  <c r="K17" i="52"/>
  <c r="I17" i="52"/>
  <c r="H17" i="52"/>
  <c r="G17" i="52"/>
  <c r="F17" i="52"/>
  <c r="E17" i="52"/>
  <c r="D17" i="52"/>
  <c r="C17" i="52"/>
  <c r="O16" i="52"/>
  <c r="O15" i="52"/>
  <c r="O14" i="52"/>
  <c r="O13" i="52"/>
  <c r="O12" i="52"/>
  <c r="O11" i="52"/>
  <c r="O10" i="52"/>
  <c r="O9" i="52"/>
  <c r="O8" i="52"/>
  <c r="O7" i="52"/>
  <c r="O6" i="52"/>
  <c r="AK99" i="50"/>
  <c r="AH99" i="50"/>
  <c r="AE99" i="50"/>
  <c r="AB99" i="50"/>
  <c r="Y99" i="50"/>
  <c r="V99" i="50"/>
  <c r="S99" i="50"/>
  <c r="P99" i="50"/>
  <c r="M99" i="50"/>
  <c r="J99" i="50"/>
  <c r="G99" i="50"/>
  <c r="D99" i="50"/>
  <c r="AK98" i="50"/>
  <c r="AJ98" i="50"/>
  <c r="AH98" i="50"/>
  <c r="AG98" i="50"/>
  <c r="AE98" i="50"/>
  <c r="AD98" i="50"/>
  <c r="AB98" i="50"/>
  <c r="AA98" i="50"/>
  <c r="Y98" i="50"/>
  <c r="X98" i="50"/>
  <c r="V98" i="50"/>
  <c r="U98" i="50"/>
  <c r="S98" i="50"/>
  <c r="R98" i="50"/>
  <c r="P98" i="50"/>
  <c r="O98" i="50"/>
  <c r="M98" i="50"/>
  <c r="L98" i="50"/>
  <c r="J98" i="50"/>
  <c r="I98" i="50"/>
  <c r="G98" i="50"/>
  <c r="F98" i="50"/>
  <c r="D98" i="50"/>
  <c r="C98" i="50"/>
  <c r="AK97" i="50"/>
  <c r="AJ97" i="50"/>
  <c r="AH97" i="50"/>
  <c r="AG97" i="50"/>
  <c r="AE97" i="50"/>
  <c r="AD97" i="50"/>
  <c r="AB97" i="50"/>
  <c r="AA97" i="50"/>
  <c r="Y97" i="50"/>
  <c r="X97" i="50"/>
  <c r="V97" i="50"/>
  <c r="U97" i="50"/>
  <c r="S97" i="50"/>
  <c r="R97" i="50"/>
  <c r="P97" i="50"/>
  <c r="O97" i="50"/>
  <c r="M97" i="50"/>
  <c r="L97" i="50"/>
  <c r="J97" i="50"/>
  <c r="I97" i="50"/>
  <c r="G97" i="50"/>
  <c r="F97" i="50"/>
  <c r="D97" i="50"/>
  <c r="C97" i="50"/>
  <c r="AK96" i="50"/>
  <c r="AJ96" i="50"/>
  <c r="AH96" i="50"/>
  <c r="AG96" i="50"/>
  <c r="AE96" i="50"/>
  <c r="AD96" i="50"/>
  <c r="AB96" i="50"/>
  <c r="AA96" i="50"/>
  <c r="Y96" i="50"/>
  <c r="X96" i="50"/>
  <c r="V96" i="50"/>
  <c r="U96" i="50"/>
  <c r="S96" i="50"/>
  <c r="R96" i="50"/>
  <c r="P96" i="50"/>
  <c r="O96" i="50"/>
  <c r="M96" i="50"/>
  <c r="L96" i="50"/>
  <c r="J96" i="50"/>
  <c r="I96" i="50"/>
  <c r="G96" i="50"/>
  <c r="F96" i="50"/>
  <c r="D96" i="50"/>
  <c r="C96" i="50"/>
  <c r="AK95" i="50"/>
  <c r="AJ95" i="50"/>
  <c r="AH95" i="50"/>
  <c r="AG95" i="50"/>
  <c r="AE95" i="50"/>
  <c r="AD95" i="50"/>
  <c r="AB95" i="50"/>
  <c r="AA95" i="50"/>
  <c r="Y95" i="50"/>
  <c r="X95" i="50"/>
  <c r="V95" i="50"/>
  <c r="U95" i="50"/>
  <c r="S95" i="50"/>
  <c r="R95" i="50"/>
  <c r="P95" i="50"/>
  <c r="O95" i="50"/>
  <c r="M95" i="50"/>
  <c r="L95" i="50"/>
  <c r="J95" i="50"/>
  <c r="I95" i="50"/>
  <c r="G95" i="50"/>
  <c r="F95" i="50"/>
  <c r="D95" i="50"/>
  <c r="C95" i="50"/>
  <c r="AK94" i="50"/>
  <c r="AJ94" i="50"/>
  <c r="AH94" i="50"/>
  <c r="AG94" i="50"/>
  <c r="AE94" i="50"/>
  <c r="AD94" i="50"/>
  <c r="AB94" i="50"/>
  <c r="AA94" i="50"/>
  <c r="Y94" i="50"/>
  <c r="X94" i="50"/>
  <c r="V94" i="50"/>
  <c r="U94" i="50"/>
  <c r="S94" i="50"/>
  <c r="R94" i="50"/>
  <c r="P94" i="50"/>
  <c r="O94" i="50"/>
  <c r="M94" i="50"/>
  <c r="L94" i="50"/>
  <c r="J94" i="50"/>
  <c r="I94" i="50"/>
  <c r="G94" i="50"/>
  <c r="F94" i="50"/>
  <c r="D94" i="50"/>
  <c r="C94" i="50"/>
  <c r="AK93" i="50"/>
  <c r="AJ93" i="50"/>
  <c r="AH93" i="50"/>
  <c r="AG93" i="50"/>
  <c r="AE93" i="50"/>
  <c r="AD93" i="50"/>
  <c r="AB93" i="50"/>
  <c r="AA93" i="50"/>
  <c r="Y93" i="50"/>
  <c r="X93" i="50"/>
  <c r="V93" i="50"/>
  <c r="U93" i="50"/>
  <c r="S93" i="50"/>
  <c r="R93" i="50"/>
  <c r="P93" i="50"/>
  <c r="O93" i="50"/>
  <c r="M93" i="50"/>
  <c r="L93" i="50"/>
  <c r="J93" i="50"/>
  <c r="I93" i="50"/>
  <c r="G93" i="50"/>
  <c r="F93" i="50"/>
  <c r="D93" i="50"/>
  <c r="C93" i="50"/>
  <c r="AK92" i="50"/>
  <c r="AJ92" i="50"/>
  <c r="AH92" i="50"/>
  <c r="AG92" i="50"/>
  <c r="AE92" i="50"/>
  <c r="AD92" i="50"/>
  <c r="AB92" i="50"/>
  <c r="AA92" i="50"/>
  <c r="Y92" i="50"/>
  <c r="X92" i="50"/>
  <c r="V92" i="50"/>
  <c r="U92" i="50"/>
  <c r="S92" i="50"/>
  <c r="R92" i="50"/>
  <c r="P92" i="50"/>
  <c r="O92" i="50"/>
  <c r="M92" i="50"/>
  <c r="L92" i="50"/>
  <c r="J92" i="50"/>
  <c r="I92" i="50"/>
  <c r="G92" i="50"/>
  <c r="F92" i="50"/>
  <c r="D92" i="50"/>
  <c r="C92" i="50"/>
  <c r="AK91" i="50"/>
  <c r="AJ91" i="50"/>
  <c r="AH91" i="50"/>
  <c r="AG91" i="50"/>
  <c r="AE91" i="50"/>
  <c r="AD91" i="50"/>
  <c r="AB91" i="50"/>
  <c r="AA91" i="50"/>
  <c r="Y91" i="50"/>
  <c r="X91" i="50"/>
  <c r="V91" i="50"/>
  <c r="U91" i="50"/>
  <c r="S91" i="50"/>
  <c r="R91" i="50"/>
  <c r="P91" i="50"/>
  <c r="O91" i="50"/>
  <c r="M91" i="50"/>
  <c r="L91" i="50"/>
  <c r="J91" i="50"/>
  <c r="I91" i="50"/>
  <c r="G91" i="50"/>
  <c r="F91" i="50"/>
  <c r="D91" i="50"/>
  <c r="C91" i="50"/>
  <c r="AK90" i="50"/>
  <c r="AJ90" i="50"/>
  <c r="AH90" i="50"/>
  <c r="AG90" i="50"/>
  <c r="AE90" i="50"/>
  <c r="AD90" i="50"/>
  <c r="AB90" i="50"/>
  <c r="AA90" i="50"/>
  <c r="Y90" i="50"/>
  <c r="X90" i="50"/>
  <c r="V90" i="50"/>
  <c r="U90" i="50"/>
  <c r="S90" i="50"/>
  <c r="R90" i="50"/>
  <c r="P90" i="50"/>
  <c r="O90" i="50"/>
  <c r="M90" i="50"/>
  <c r="L90" i="50"/>
  <c r="J90" i="50"/>
  <c r="I90" i="50"/>
  <c r="G90" i="50"/>
  <c r="F90" i="50"/>
  <c r="D90" i="50"/>
  <c r="C90" i="50"/>
  <c r="AK89" i="50"/>
  <c r="AJ89" i="50"/>
  <c r="AH89" i="50"/>
  <c r="AG89" i="50"/>
  <c r="AE89" i="50"/>
  <c r="AD89" i="50"/>
  <c r="AB89" i="50"/>
  <c r="AA89" i="50"/>
  <c r="Y89" i="50"/>
  <c r="X89" i="50"/>
  <c r="V89" i="50"/>
  <c r="U89" i="50"/>
  <c r="S89" i="50"/>
  <c r="R89" i="50"/>
  <c r="P89" i="50"/>
  <c r="O89" i="50"/>
  <c r="M89" i="50"/>
  <c r="L89" i="50"/>
  <c r="J89" i="50"/>
  <c r="I89" i="50"/>
  <c r="G89" i="50"/>
  <c r="F89" i="50"/>
  <c r="D89" i="50"/>
  <c r="C89" i="50"/>
  <c r="AK80" i="50"/>
  <c r="AJ80" i="50"/>
  <c r="AH80" i="50"/>
  <c r="AG80" i="50"/>
  <c r="AE80" i="50"/>
  <c r="AD80" i="50"/>
  <c r="AB80" i="50"/>
  <c r="AA80" i="50"/>
  <c r="Y80" i="50"/>
  <c r="X80" i="50"/>
  <c r="V80" i="50"/>
  <c r="U80" i="50"/>
  <c r="S80" i="50"/>
  <c r="R80" i="50"/>
  <c r="P80" i="50"/>
  <c r="O80" i="50"/>
  <c r="M80" i="50"/>
  <c r="L80" i="50"/>
  <c r="J80" i="50"/>
  <c r="I80" i="50"/>
  <c r="G80" i="50"/>
  <c r="F80" i="50"/>
  <c r="D80" i="50"/>
  <c r="C80" i="50"/>
  <c r="AJ79" i="50"/>
  <c r="AG79" i="50"/>
  <c r="AD79" i="50"/>
  <c r="AE79" i="50" s="1"/>
  <c r="AE81" i="50" s="1"/>
  <c r="AA79" i="50"/>
  <c r="AB79" i="50" s="1"/>
  <c r="AB81" i="50" s="1"/>
  <c r="H41" i="4" s="1"/>
  <c r="X79" i="50"/>
  <c r="Y79" i="50" s="1"/>
  <c r="Y81" i="50" s="1"/>
  <c r="U79" i="50"/>
  <c r="V79" i="50" s="1"/>
  <c r="V81" i="50" s="1"/>
  <c r="R79" i="50"/>
  <c r="S79" i="50" s="1"/>
  <c r="S81" i="50" s="1"/>
  <c r="O79" i="50"/>
  <c r="P79" i="50" s="1"/>
  <c r="P81" i="50" s="1"/>
  <c r="L79" i="50"/>
  <c r="M79" i="50" s="1"/>
  <c r="M81" i="50" s="1"/>
  <c r="I79" i="50"/>
  <c r="J79" i="50" s="1"/>
  <c r="F79" i="50"/>
  <c r="G79" i="50" s="1"/>
  <c r="G81" i="50" s="1"/>
  <c r="C79" i="50"/>
  <c r="D79" i="50" s="1"/>
  <c r="D81" i="50" s="1"/>
  <c r="AK78" i="50"/>
  <c r="AJ78" i="50"/>
  <c r="AH78" i="50"/>
  <c r="AG78" i="50"/>
  <c r="AE78" i="50"/>
  <c r="AD78" i="50"/>
  <c r="AB78" i="50"/>
  <c r="AA78" i="50"/>
  <c r="Y78" i="50"/>
  <c r="X78" i="50"/>
  <c r="V78" i="50"/>
  <c r="U78" i="50"/>
  <c r="S78" i="50"/>
  <c r="R78" i="50"/>
  <c r="P78" i="50"/>
  <c r="O78" i="50"/>
  <c r="M78" i="50"/>
  <c r="L78" i="50"/>
  <c r="J78" i="50"/>
  <c r="I78" i="50"/>
  <c r="G78" i="50"/>
  <c r="F78" i="50"/>
  <c r="D78" i="50"/>
  <c r="C78" i="50"/>
  <c r="AK73" i="50"/>
  <c r="AH73" i="50"/>
  <c r="AK72" i="50"/>
  <c r="AJ72" i="50"/>
  <c r="AH72" i="50"/>
  <c r="AG72" i="50"/>
  <c r="AK71" i="50"/>
  <c r="AJ71" i="50"/>
  <c r="AH71" i="50"/>
  <c r="AG71" i="50"/>
  <c r="AK70" i="50"/>
  <c r="AJ70" i="50"/>
  <c r="AH70" i="50"/>
  <c r="AG70" i="50"/>
  <c r="AK69" i="50"/>
  <c r="AJ69" i="50"/>
  <c r="AH69" i="50"/>
  <c r="AG69" i="50"/>
  <c r="AK68" i="50"/>
  <c r="AJ68" i="50"/>
  <c r="AH68" i="50"/>
  <c r="AG68" i="50"/>
  <c r="AK67" i="50"/>
  <c r="AJ67" i="50"/>
  <c r="AH67" i="50"/>
  <c r="AG67" i="50"/>
  <c r="AK66" i="50"/>
  <c r="AJ66" i="50"/>
  <c r="AH66" i="50"/>
  <c r="AG66" i="50"/>
  <c r="AE66" i="50"/>
  <c r="AD66" i="50"/>
  <c r="AB66" i="50"/>
  <c r="AA66" i="50"/>
  <c r="Y66" i="50"/>
  <c r="X66" i="50"/>
  <c r="V66" i="50"/>
  <c r="U66" i="50"/>
  <c r="S66" i="50"/>
  <c r="R66" i="50"/>
  <c r="P66" i="50"/>
  <c r="O66" i="50"/>
  <c r="M66" i="50"/>
  <c r="L66" i="50"/>
  <c r="J66" i="50"/>
  <c r="I66" i="50"/>
  <c r="G66" i="50"/>
  <c r="F66" i="50"/>
  <c r="D66" i="50"/>
  <c r="C66" i="50"/>
  <c r="AK65" i="50"/>
  <c r="AJ65" i="50"/>
  <c r="AH65" i="50"/>
  <c r="AG65" i="50"/>
  <c r="AK64" i="50"/>
  <c r="AJ64" i="50"/>
  <c r="AH64" i="50"/>
  <c r="AG64" i="50"/>
  <c r="AK63" i="50"/>
  <c r="AJ63" i="50"/>
  <c r="AH63" i="50"/>
  <c r="AG63" i="50"/>
  <c r="AK62" i="50"/>
  <c r="AJ62" i="50"/>
  <c r="AH62" i="50"/>
  <c r="AG62" i="50"/>
  <c r="AE62" i="50"/>
  <c r="AD62" i="50"/>
  <c r="AB62" i="50"/>
  <c r="AA62" i="50"/>
  <c r="Y62" i="50"/>
  <c r="X62" i="50"/>
  <c r="V62" i="50"/>
  <c r="U62" i="50"/>
  <c r="S62" i="50"/>
  <c r="R62" i="50"/>
  <c r="P62" i="50"/>
  <c r="O62" i="50"/>
  <c r="M62" i="50"/>
  <c r="L62" i="50"/>
  <c r="J62" i="50"/>
  <c r="I62" i="50"/>
  <c r="G62" i="50"/>
  <c r="F62" i="50"/>
  <c r="D62" i="50"/>
  <c r="C62" i="50"/>
  <c r="AK61" i="50"/>
  <c r="AJ61" i="50"/>
  <c r="AH61" i="50"/>
  <c r="AG61" i="50"/>
  <c r="AK60" i="50"/>
  <c r="AJ60" i="50"/>
  <c r="AH60" i="50"/>
  <c r="AG60" i="50"/>
  <c r="AE60" i="50"/>
  <c r="AD60" i="50"/>
  <c r="AB60" i="50"/>
  <c r="AA60" i="50"/>
  <c r="Y60" i="50"/>
  <c r="X60" i="50"/>
  <c r="V60" i="50"/>
  <c r="U60" i="50"/>
  <c r="S60" i="50"/>
  <c r="R60" i="50"/>
  <c r="P60" i="50"/>
  <c r="O60" i="50"/>
  <c r="M60" i="50"/>
  <c r="L60" i="50"/>
  <c r="J60" i="50"/>
  <c r="I60" i="50"/>
  <c r="G60" i="50"/>
  <c r="F60" i="50"/>
  <c r="D60" i="50"/>
  <c r="C60" i="50"/>
  <c r="AK59" i="50"/>
  <c r="AJ59" i="50"/>
  <c r="AH59" i="50"/>
  <c r="AG59" i="50"/>
  <c r="AE59" i="50"/>
  <c r="AD59" i="50"/>
  <c r="AB59" i="50"/>
  <c r="AA59" i="50"/>
  <c r="Y59" i="50"/>
  <c r="X59" i="50"/>
  <c r="V59" i="50"/>
  <c r="U59" i="50"/>
  <c r="S59" i="50"/>
  <c r="R59" i="50"/>
  <c r="P59" i="50"/>
  <c r="O59" i="50"/>
  <c r="M59" i="50"/>
  <c r="L59" i="50"/>
  <c r="J59" i="50"/>
  <c r="I59" i="50"/>
  <c r="G59" i="50"/>
  <c r="F59" i="50"/>
  <c r="D59" i="50"/>
  <c r="C59" i="50"/>
  <c r="AK58" i="50"/>
  <c r="AJ58" i="50"/>
  <c r="AH58" i="50"/>
  <c r="AG58" i="50"/>
  <c r="AE58" i="50"/>
  <c r="AD58" i="50"/>
  <c r="AB58" i="50"/>
  <c r="AA58" i="50"/>
  <c r="Y58" i="50"/>
  <c r="X58" i="50"/>
  <c r="V58" i="50"/>
  <c r="U58" i="50"/>
  <c r="S58" i="50"/>
  <c r="R58" i="50"/>
  <c r="P58" i="50"/>
  <c r="O58" i="50"/>
  <c r="M58" i="50"/>
  <c r="L58" i="50"/>
  <c r="J58" i="50"/>
  <c r="I58" i="50"/>
  <c r="G58" i="50"/>
  <c r="F58" i="50"/>
  <c r="D58" i="50"/>
  <c r="C58" i="50"/>
  <c r="AK57" i="50"/>
  <c r="AJ57" i="50"/>
  <c r="AH57" i="50"/>
  <c r="AG57" i="50"/>
  <c r="AK56" i="50"/>
  <c r="AJ56" i="50"/>
  <c r="AH56" i="50"/>
  <c r="AG56" i="50"/>
  <c r="AK55" i="50"/>
  <c r="AJ55" i="50"/>
  <c r="AH55" i="50"/>
  <c r="AG55" i="50"/>
  <c r="AK54" i="50"/>
  <c r="AJ54" i="50"/>
  <c r="AH54" i="50"/>
  <c r="AG54" i="50"/>
  <c r="AK53" i="50"/>
  <c r="AJ53" i="50"/>
  <c r="AH53" i="50"/>
  <c r="AG53" i="50"/>
  <c r="AK52" i="50"/>
  <c r="AJ52" i="50"/>
  <c r="AH52" i="50"/>
  <c r="AG52" i="50"/>
  <c r="AK51" i="50"/>
  <c r="AJ51" i="50"/>
  <c r="AH51" i="50"/>
  <c r="AG51" i="50"/>
  <c r="AK50" i="50"/>
  <c r="AJ50" i="50"/>
  <c r="AH50" i="50"/>
  <c r="AG50" i="50"/>
  <c r="AK49" i="50"/>
  <c r="AJ49" i="50"/>
  <c r="AH49" i="50"/>
  <c r="AG49" i="50"/>
  <c r="AK48" i="50"/>
  <c r="AJ48" i="50"/>
  <c r="AH48" i="50"/>
  <c r="AG48" i="50"/>
  <c r="AK47" i="50"/>
  <c r="AJ47" i="50"/>
  <c r="AH47" i="50"/>
  <c r="AG47" i="50"/>
  <c r="AE47" i="50"/>
  <c r="AD47" i="50"/>
  <c r="AB47" i="50"/>
  <c r="AA47" i="50"/>
  <c r="Y47" i="50"/>
  <c r="X47" i="50"/>
  <c r="V47" i="50"/>
  <c r="U47" i="50"/>
  <c r="S47" i="50"/>
  <c r="R47" i="50"/>
  <c r="P47" i="50"/>
  <c r="O47" i="50"/>
  <c r="M47" i="50"/>
  <c r="L47" i="50"/>
  <c r="J47" i="50"/>
  <c r="I47" i="50"/>
  <c r="G47" i="50"/>
  <c r="F47" i="50"/>
  <c r="D47" i="50"/>
  <c r="C47" i="50"/>
  <c r="AK46" i="50"/>
  <c r="AJ46" i="50"/>
  <c r="AH46" i="50"/>
  <c r="AG46" i="50"/>
  <c r="AE46" i="50"/>
  <c r="AD46" i="50"/>
  <c r="AB46" i="50"/>
  <c r="AA46" i="50"/>
  <c r="Y46" i="50"/>
  <c r="X46" i="50"/>
  <c r="V46" i="50"/>
  <c r="U46" i="50"/>
  <c r="S46" i="50"/>
  <c r="R46" i="50"/>
  <c r="P46" i="50"/>
  <c r="O46" i="50"/>
  <c r="M46" i="50"/>
  <c r="L46" i="50"/>
  <c r="J46" i="50"/>
  <c r="I46" i="50"/>
  <c r="G46" i="50"/>
  <c r="F46" i="50"/>
  <c r="D46" i="50"/>
  <c r="C46" i="50"/>
  <c r="AK45" i="50"/>
  <c r="AJ45" i="50"/>
  <c r="AH45" i="50"/>
  <c r="AG45" i="50"/>
  <c r="AK44" i="50"/>
  <c r="AJ44" i="50"/>
  <c r="AH44" i="50"/>
  <c r="AG44" i="50"/>
  <c r="AE44" i="50"/>
  <c r="AD44" i="50"/>
  <c r="AB44" i="50"/>
  <c r="AA44" i="50"/>
  <c r="Y44" i="50"/>
  <c r="X44" i="50"/>
  <c r="V44" i="50"/>
  <c r="U44" i="50"/>
  <c r="S44" i="50"/>
  <c r="R44" i="50"/>
  <c r="P44" i="50"/>
  <c r="O44" i="50"/>
  <c r="M44" i="50"/>
  <c r="L44" i="50"/>
  <c r="J44" i="50"/>
  <c r="I44" i="50"/>
  <c r="G44" i="50"/>
  <c r="F44" i="50"/>
  <c r="D44" i="50"/>
  <c r="C44" i="50"/>
  <c r="AK43" i="50"/>
  <c r="AJ43" i="50"/>
  <c r="AH43" i="50"/>
  <c r="AG43" i="50"/>
  <c r="AE43" i="50"/>
  <c r="AD43" i="50"/>
  <c r="AB43" i="50"/>
  <c r="AA43" i="50"/>
  <c r="Y43" i="50"/>
  <c r="X43" i="50"/>
  <c r="V43" i="50"/>
  <c r="U43" i="50"/>
  <c r="S43" i="50"/>
  <c r="R43" i="50"/>
  <c r="P43" i="50"/>
  <c r="O43" i="50"/>
  <c r="M43" i="50"/>
  <c r="L43" i="50"/>
  <c r="J43" i="50"/>
  <c r="I43" i="50"/>
  <c r="G43" i="50"/>
  <c r="F43" i="50"/>
  <c r="D43" i="50"/>
  <c r="C43" i="50"/>
  <c r="AK42" i="50"/>
  <c r="AJ42" i="50"/>
  <c r="AH42" i="50"/>
  <c r="AG42" i="50"/>
  <c r="AE42" i="50"/>
  <c r="AD42" i="50"/>
  <c r="AB42" i="50"/>
  <c r="AA42" i="50"/>
  <c r="Y42" i="50"/>
  <c r="X42" i="50"/>
  <c r="V42" i="50"/>
  <c r="U42" i="50"/>
  <c r="S42" i="50"/>
  <c r="R42" i="50"/>
  <c r="P42" i="50"/>
  <c r="O42" i="50"/>
  <c r="M42" i="50"/>
  <c r="L42" i="50"/>
  <c r="J42" i="50"/>
  <c r="I42" i="50"/>
  <c r="G42" i="50"/>
  <c r="F42" i="50"/>
  <c r="D42" i="50"/>
  <c r="C42" i="50"/>
  <c r="AK41" i="50"/>
  <c r="AJ41" i="50"/>
  <c r="AH41" i="50"/>
  <c r="AG41" i="50"/>
  <c r="AE41" i="50"/>
  <c r="AD41" i="50"/>
  <c r="AB41" i="50"/>
  <c r="AA41" i="50"/>
  <c r="Y41" i="50"/>
  <c r="X41" i="50"/>
  <c r="V41" i="50"/>
  <c r="U41" i="50"/>
  <c r="S41" i="50"/>
  <c r="R41" i="50"/>
  <c r="P41" i="50"/>
  <c r="O41" i="50"/>
  <c r="M41" i="50"/>
  <c r="L41" i="50"/>
  <c r="J41" i="50"/>
  <c r="I41" i="50"/>
  <c r="G41" i="50"/>
  <c r="F41" i="50"/>
  <c r="D41" i="50"/>
  <c r="C41" i="50"/>
  <c r="AK40" i="50"/>
  <c r="AJ40" i="50"/>
  <c r="AH40" i="50"/>
  <c r="AG40" i="50"/>
  <c r="AE40" i="50"/>
  <c r="AD40" i="50"/>
  <c r="AB40" i="50"/>
  <c r="AA40" i="50"/>
  <c r="Y40" i="50"/>
  <c r="X40" i="50"/>
  <c r="V40" i="50"/>
  <c r="U40" i="50"/>
  <c r="S40" i="50"/>
  <c r="R40" i="50"/>
  <c r="P40" i="50"/>
  <c r="O40" i="50"/>
  <c r="M40" i="50"/>
  <c r="L40" i="50"/>
  <c r="J40" i="50"/>
  <c r="I40" i="50"/>
  <c r="G40" i="50"/>
  <c r="F40" i="50"/>
  <c r="D40" i="50"/>
  <c r="C40" i="50"/>
  <c r="AK39" i="50"/>
  <c r="AJ39" i="50"/>
  <c r="AH39" i="50"/>
  <c r="AG39" i="50"/>
  <c r="M39" i="50"/>
  <c r="AK38" i="50"/>
  <c r="AJ38" i="50"/>
  <c r="AH38" i="50"/>
  <c r="AG38" i="50"/>
  <c r="M38" i="50"/>
  <c r="AK37" i="50"/>
  <c r="AJ37" i="50"/>
  <c r="AH37" i="50"/>
  <c r="AG37" i="50"/>
  <c r="AD37" i="50"/>
  <c r="AE37" i="50" s="1"/>
  <c r="AA37" i="50"/>
  <c r="AB37" i="50" s="1"/>
  <c r="X37" i="50"/>
  <c r="Y37" i="50" s="1"/>
  <c r="U37" i="50"/>
  <c r="V37" i="50" s="1"/>
  <c r="R37" i="50"/>
  <c r="S37" i="50" s="1"/>
  <c r="O37" i="50"/>
  <c r="P37" i="50" s="1"/>
  <c r="M37" i="50"/>
  <c r="L37" i="50"/>
  <c r="I37" i="50"/>
  <c r="J37" i="50" s="1"/>
  <c r="F37" i="50"/>
  <c r="G37" i="50" s="1"/>
  <c r="C37" i="50"/>
  <c r="D37" i="50" s="1"/>
  <c r="AK36" i="50"/>
  <c r="AJ36" i="50"/>
  <c r="AH36" i="50"/>
  <c r="AG36" i="50"/>
  <c r="AD36" i="50"/>
  <c r="AE36" i="50" s="1"/>
  <c r="AA36" i="50"/>
  <c r="AB36" i="50" s="1"/>
  <c r="X36" i="50"/>
  <c r="Y36" i="50" s="1"/>
  <c r="U36" i="50"/>
  <c r="V36" i="50" s="1"/>
  <c r="R36" i="50"/>
  <c r="S36" i="50" s="1"/>
  <c r="O36" i="50"/>
  <c r="P36" i="50" s="1"/>
  <c r="M36" i="50"/>
  <c r="L36" i="50"/>
  <c r="I36" i="50"/>
  <c r="J36" i="50" s="1"/>
  <c r="F36" i="50"/>
  <c r="G36" i="50" s="1"/>
  <c r="C36" i="50"/>
  <c r="D36" i="50" s="1"/>
  <c r="AK35" i="50"/>
  <c r="AJ35" i="50"/>
  <c r="AH35" i="50"/>
  <c r="AG35" i="50"/>
  <c r="AE35" i="50"/>
  <c r="AD35" i="50"/>
  <c r="AB35" i="50"/>
  <c r="AA35" i="50"/>
  <c r="Y35" i="50"/>
  <c r="X35" i="50"/>
  <c r="V35" i="50"/>
  <c r="U35" i="50"/>
  <c r="S35" i="50"/>
  <c r="R35" i="50"/>
  <c r="P35" i="50"/>
  <c r="O35" i="50"/>
  <c r="M35" i="50"/>
  <c r="L35" i="50"/>
  <c r="J35" i="50"/>
  <c r="I35" i="50"/>
  <c r="G35" i="50"/>
  <c r="F35" i="50"/>
  <c r="D35" i="50"/>
  <c r="C35" i="50"/>
  <c r="AL27" i="50"/>
  <c r="AK27" i="50"/>
  <c r="AI27" i="50"/>
  <c r="AH27" i="50"/>
  <c r="AF27" i="50"/>
  <c r="AE27" i="50"/>
  <c r="AC27" i="50"/>
  <c r="AB27" i="50"/>
  <c r="Z27" i="50"/>
  <c r="Y27" i="50"/>
  <c r="W27" i="50"/>
  <c r="V27" i="50"/>
  <c r="T27" i="50"/>
  <c r="S27" i="50"/>
  <c r="Q27" i="50"/>
  <c r="P27" i="50"/>
  <c r="N27" i="50"/>
  <c r="M27" i="50"/>
  <c r="K27" i="50"/>
  <c r="J27" i="50"/>
  <c r="H27" i="50"/>
  <c r="G27" i="50"/>
  <c r="E27" i="50"/>
  <c r="D27" i="50"/>
  <c r="AL26" i="50"/>
  <c r="AK26" i="50"/>
  <c r="AI26" i="50"/>
  <c r="AH26" i="50"/>
  <c r="AF26" i="50"/>
  <c r="AE26" i="50"/>
  <c r="AC26" i="50"/>
  <c r="AB26" i="50"/>
  <c r="Z26" i="50"/>
  <c r="Y26" i="50"/>
  <c r="W26" i="50"/>
  <c r="V26" i="50"/>
  <c r="T26" i="50"/>
  <c r="S26" i="50"/>
  <c r="Q26" i="50"/>
  <c r="P26" i="50"/>
  <c r="N26" i="50"/>
  <c r="M26" i="50"/>
  <c r="K26" i="50"/>
  <c r="J26" i="50"/>
  <c r="H26" i="50"/>
  <c r="G26" i="50"/>
  <c r="E26" i="50"/>
  <c r="D26" i="50"/>
  <c r="AL25" i="50"/>
  <c r="AL28" i="50" s="1"/>
  <c r="H84" i="4" s="1"/>
  <c r="AK25" i="50"/>
  <c r="AI25" i="50"/>
  <c r="AI28" i="50" s="1"/>
  <c r="H69" i="4" s="1"/>
  <c r="AH25" i="50"/>
  <c r="AF25" i="50"/>
  <c r="AF28" i="50" s="1"/>
  <c r="H54" i="4" s="1"/>
  <c r="AE25" i="50"/>
  <c r="AC25" i="50"/>
  <c r="AC28" i="50" s="1"/>
  <c r="H39" i="4" s="1"/>
  <c r="AB25" i="50"/>
  <c r="Z25" i="50"/>
  <c r="Z28" i="50" s="1"/>
  <c r="H24" i="4" s="1"/>
  <c r="Y25" i="50"/>
  <c r="W25" i="50"/>
  <c r="W28" i="50" s="1"/>
  <c r="H9" i="4" s="1"/>
  <c r="V25" i="50"/>
  <c r="T25" i="50"/>
  <c r="T28" i="50" s="1"/>
  <c r="S25" i="50"/>
  <c r="Q25" i="50"/>
  <c r="Q28" i="50" s="1"/>
  <c r="P25" i="50"/>
  <c r="N25" i="50"/>
  <c r="N28" i="50" s="1"/>
  <c r="M25" i="50"/>
  <c r="K25" i="50"/>
  <c r="K28" i="50" s="1"/>
  <c r="J25" i="50"/>
  <c r="H25" i="50"/>
  <c r="H28" i="50" s="1"/>
  <c r="G25" i="50"/>
  <c r="E25" i="50"/>
  <c r="E28" i="50" s="1"/>
  <c r="D25" i="50"/>
  <c r="O17" i="50"/>
  <c r="N17" i="50"/>
  <c r="M17" i="50"/>
  <c r="L17" i="50"/>
  <c r="K17" i="50"/>
  <c r="I17" i="50"/>
  <c r="H17" i="50"/>
  <c r="G17" i="50"/>
  <c r="F17" i="50"/>
  <c r="E17" i="50"/>
  <c r="D17" i="50"/>
  <c r="C17" i="50"/>
  <c r="O16" i="50"/>
  <c r="O15" i="50"/>
  <c r="O14" i="50"/>
  <c r="O13" i="50"/>
  <c r="O12" i="50"/>
  <c r="O11" i="50"/>
  <c r="O10" i="50"/>
  <c r="O9" i="50"/>
  <c r="O8" i="50"/>
  <c r="O7" i="50"/>
  <c r="O6" i="50"/>
  <c r="AK99" i="49"/>
  <c r="AH99" i="49"/>
  <c r="AE99" i="49"/>
  <c r="AB99" i="49"/>
  <c r="Y99" i="49"/>
  <c r="V99" i="49"/>
  <c r="J99" i="49"/>
  <c r="G99" i="49"/>
  <c r="D99" i="49"/>
  <c r="AK98" i="49"/>
  <c r="AJ98" i="49"/>
  <c r="AH98" i="49"/>
  <c r="AG98" i="49"/>
  <c r="AE98" i="49"/>
  <c r="AD98" i="49"/>
  <c r="AB98" i="49"/>
  <c r="AA98" i="49"/>
  <c r="Y98" i="49"/>
  <c r="X98" i="49"/>
  <c r="V98" i="49"/>
  <c r="U98" i="49"/>
  <c r="S98" i="49"/>
  <c r="S99" i="49" s="1"/>
  <c r="R98" i="49"/>
  <c r="P98" i="49"/>
  <c r="O98" i="49"/>
  <c r="M98" i="49"/>
  <c r="L98" i="49"/>
  <c r="J98" i="49"/>
  <c r="I98" i="49"/>
  <c r="G98" i="49"/>
  <c r="F98" i="49"/>
  <c r="D98" i="49"/>
  <c r="C98" i="49"/>
  <c r="AK97" i="49"/>
  <c r="AJ97" i="49"/>
  <c r="AH97" i="49"/>
  <c r="AG97" i="49"/>
  <c r="AE97" i="49"/>
  <c r="AD97" i="49"/>
  <c r="AB97" i="49"/>
  <c r="AA97" i="49"/>
  <c r="Y97" i="49"/>
  <c r="X97" i="49"/>
  <c r="V97" i="49"/>
  <c r="U97" i="49"/>
  <c r="S97" i="49"/>
  <c r="R97" i="49"/>
  <c r="P97" i="49"/>
  <c r="O97" i="49"/>
  <c r="M97" i="49"/>
  <c r="L97" i="49"/>
  <c r="J97" i="49"/>
  <c r="I97" i="49"/>
  <c r="G97" i="49"/>
  <c r="F97" i="49"/>
  <c r="D97" i="49"/>
  <c r="C97" i="49"/>
  <c r="AK96" i="49"/>
  <c r="AJ96" i="49"/>
  <c r="AH96" i="49"/>
  <c r="AG96" i="49"/>
  <c r="AE96" i="49"/>
  <c r="AD96" i="49"/>
  <c r="AB96" i="49"/>
  <c r="AA96" i="49"/>
  <c r="Y96" i="49"/>
  <c r="X96" i="49"/>
  <c r="V96" i="49"/>
  <c r="U96" i="49"/>
  <c r="S96" i="49"/>
  <c r="R96" i="49"/>
  <c r="P96" i="49"/>
  <c r="O96" i="49"/>
  <c r="M96" i="49"/>
  <c r="L96" i="49"/>
  <c r="J96" i="49"/>
  <c r="I96" i="49"/>
  <c r="G96" i="49"/>
  <c r="F96" i="49"/>
  <c r="D96" i="49"/>
  <c r="C96" i="49"/>
  <c r="AK95" i="49"/>
  <c r="AJ95" i="49"/>
  <c r="AH95" i="49"/>
  <c r="AG95" i="49"/>
  <c r="AE95" i="49"/>
  <c r="AD95" i="49"/>
  <c r="AB95" i="49"/>
  <c r="AA95" i="49"/>
  <c r="Y95" i="49"/>
  <c r="X95" i="49"/>
  <c r="V95" i="49"/>
  <c r="U95" i="49"/>
  <c r="S95" i="49"/>
  <c r="R95" i="49"/>
  <c r="P95" i="49"/>
  <c r="O95" i="49"/>
  <c r="M95" i="49"/>
  <c r="L95" i="49"/>
  <c r="J95" i="49"/>
  <c r="I95" i="49"/>
  <c r="G95" i="49"/>
  <c r="F95" i="49"/>
  <c r="D95" i="49"/>
  <c r="C95" i="49"/>
  <c r="AK94" i="49"/>
  <c r="AJ94" i="49"/>
  <c r="AH94" i="49"/>
  <c r="AG94" i="49"/>
  <c r="AE94" i="49"/>
  <c r="AD94" i="49"/>
  <c r="AB94" i="49"/>
  <c r="AA94" i="49"/>
  <c r="Y94" i="49"/>
  <c r="X94" i="49"/>
  <c r="V94" i="49"/>
  <c r="U94" i="49"/>
  <c r="S94" i="49"/>
  <c r="R94" i="49"/>
  <c r="P94" i="49"/>
  <c r="O94" i="49"/>
  <c r="M94" i="49"/>
  <c r="L94" i="49"/>
  <c r="J94" i="49"/>
  <c r="I94" i="49"/>
  <c r="G94" i="49"/>
  <c r="F94" i="49"/>
  <c r="D94" i="49"/>
  <c r="C94" i="49"/>
  <c r="AK93" i="49"/>
  <c r="AJ93" i="49"/>
  <c r="AH93" i="49"/>
  <c r="AG93" i="49"/>
  <c r="AE93" i="49"/>
  <c r="AD93" i="49"/>
  <c r="AB93" i="49"/>
  <c r="AA93" i="49"/>
  <c r="Y93" i="49"/>
  <c r="X93" i="49"/>
  <c r="V93" i="49"/>
  <c r="U93" i="49"/>
  <c r="S93" i="49"/>
  <c r="R93" i="49"/>
  <c r="P93" i="49"/>
  <c r="O93" i="49"/>
  <c r="M93" i="49"/>
  <c r="L93" i="49"/>
  <c r="J93" i="49"/>
  <c r="I93" i="49"/>
  <c r="G93" i="49"/>
  <c r="F93" i="49"/>
  <c r="D93" i="49"/>
  <c r="C93" i="49"/>
  <c r="AK92" i="49"/>
  <c r="AJ92" i="49"/>
  <c r="AH92" i="49"/>
  <c r="AG92" i="49"/>
  <c r="AE92" i="49"/>
  <c r="AD92" i="49"/>
  <c r="AB92" i="49"/>
  <c r="AA92" i="49"/>
  <c r="Y92" i="49"/>
  <c r="X92" i="49"/>
  <c r="V92" i="49"/>
  <c r="U92" i="49"/>
  <c r="S92" i="49"/>
  <c r="R92" i="49"/>
  <c r="P92" i="49"/>
  <c r="O92" i="49"/>
  <c r="M92" i="49"/>
  <c r="L92" i="49"/>
  <c r="J92" i="49"/>
  <c r="I92" i="49"/>
  <c r="G92" i="49"/>
  <c r="F92" i="49"/>
  <c r="D92" i="49"/>
  <c r="C92" i="49"/>
  <c r="AK91" i="49"/>
  <c r="AJ91" i="49"/>
  <c r="AH91" i="49"/>
  <c r="AG91" i="49"/>
  <c r="AE91" i="49"/>
  <c r="AD91" i="49"/>
  <c r="AB91" i="49"/>
  <c r="AA91" i="49"/>
  <c r="Y91" i="49"/>
  <c r="X91" i="49"/>
  <c r="V91" i="49"/>
  <c r="U91" i="49"/>
  <c r="S91" i="49"/>
  <c r="R91" i="49"/>
  <c r="P91" i="49"/>
  <c r="O91" i="49"/>
  <c r="M91" i="49"/>
  <c r="L91" i="49"/>
  <c r="J91" i="49"/>
  <c r="I91" i="49"/>
  <c r="G91" i="49"/>
  <c r="F91" i="49"/>
  <c r="D91" i="49"/>
  <c r="C91" i="49"/>
  <c r="AK90" i="49"/>
  <c r="AJ90" i="49"/>
  <c r="AH90" i="49"/>
  <c r="AG90" i="49"/>
  <c r="AE90" i="49"/>
  <c r="AD90" i="49"/>
  <c r="AB90" i="49"/>
  <c r="AA90" i="49"/>
  <c r="Y90" i="49"/>
  <c r="X90" i="49"/>
  <c r="V90" i="49"/>
  <c r="U90" i="49"/>
  <c r="S90" i="49"/>
  <c r="R90" i="49"/>
  <c r="P90" i="49"/>
  <c r="P99" i="49" s="1"/>
  <c r="O90" i="49"/>
  <c r="M90" i="49"/>
  <c r="L90" i="49"/>
  <c r="J90" i="49"/>
  <c r="I90" i="49"/>
  <c r="G90" i="49"/>
  <c r="F90" i="49"/>
  <c r="D90" i="49"/>
  <c r="C90" i="49"/>
  <c r="AK89" i="49"/>
  <c r="AJ89" i="49"/>
  <c r="AH89" i="49"/>
  <c r="AG89" i="49"/>
  <c r="AE89" i="49"/>
  <c r="AD89" i="49"/>
  <c r="AB89" i="49"/>
  <c r="AA89" i="49"/>
  <c r="Y89" i="49"/>
  <c r="X89" i="49"/>
  <c r="V89" i="49"/>
  <c r="U89" i="49"/>
  <c r="S89" i="49"/>
  <c r="R89" i="49"/>
  <c r="P89" i="49"/>
  <c r="O89" i="49"/>
  <c r="M89" i="49"/>
  <c r="M99" i="49" s="1"/>
  <c r="L89" i="49"/>
  <c r="J89" i="49"/>
  <c r="I89" i="49"/>
  <c r="G89" i="49"/>
  <c r="F89" i="49"/>
  <c r="D89" i="49"/>
  <c r="C89" i="49"/>
  <c r="AK80" i="49"/>
  <c r="AJ80" i="49"/>
  <c r="AH80" i="49"/>
  <c r="AG80" i="49"/>
  <c r="AE80" i="49"/>
  <c r="AD80" i="49"/>
  <c r="AB80" i="49"/>
  <c r="AA80" i="49"/>
  <c r="Y80" i="49"/>
  <c r="X80" i="49"/>
  <c r="V80" i="49"/>
  <c r="U80" i="49"/>
  <c r="S80" i="49"/>
  <c r="R80" i="49"/>
  <c r="P80" i="49"/>
  <c r="O80" i="49"/>
  <c r="M80" i="49"/>
  <c r="L80" i="49"/>
  <c r="J80" i="49"/>
  <c r="I80" i="49"/>
  <c r="G80" i="49"/>
  <c r="F80" i="49"/>
  <c r="D80" i="49"/>
  <c r="C80" i="49"/>
  <c r="AJ79" i="49"/>
  <c r="AG79" i="49"/>
  <c r="AD79" i="49"/>
  <c r="AE79" i="49" s="1"/>
  <c r="AE81" i="49" s="1"/>
  <c r="D56" i="4" s="1"/>
  <c r="AA79" i="49"/>
  <c r="AB79" i="49" s="1"/>
  <c r="AB81" i="49" s="1"/>
  <c r="D41" i="4" s="1"/>
  <c r="X79" i="49"/>
  <c r="Y79" i="49" s="1"/>
  <c r="Y81" i="49" s="1"/>
  <c r="D26" i="4" s="1"/>
  <c r="U79" i="49"/>
  <c r="V79" i="49" s="1"/>
  <c r="V81" i="49" s="1"/>
  <c r="D11" i="4" s="1"/>
  <c r="R79" i="49"/>
  <c r="S79" i="49" s="1"/>
  <c r="S81" i="49" s="1"/>
  <c r="O79" i="49"/>
  <c r="P79" i="49" s="1"/>
  <c r="P81" i="49" s="1"/>
  <c r="L79" i="49"/>
  <c r="M79" i="49" s="1"/>
  <c r="M81" i="49" s="1"/>
  <c r="I79" i="49"/>
  <c r="J79" i="49" s="1"/>
  <c r="F79" i="49"/>
  <c r="G79" i="49" s="1"/>
  <c r="G81" i="49" s="1"/>
  <c r="C79" i="49"/>
  <c r="D79" i="49" s="1"/>
  <c r="D81" i="49" s="1"/>
  <c r="AK78" i="49"/>
  <c r="AJ78" i="49"/>
  <c r="AH78" i="49"/>
  <c r="AG78" i="49"/>
  <c r="AE78" i="49"/>
  <c r="AD78" i="49"/>
  <c r="AB78" i="49"/>
  <c r="AA78" i="49"/>
  <c r="Y78" i="49"/>
  <c r="X78" i="49"/>
  <c r="V78" i="49"/>
  <c r="U78" i="49"/>
  <c r="S78" i="49"/>
  <c r="R78" i="49"/>
  <c r="P78" i="49"/>
  <c r="O78" i="49"/>
  <c r="M78" i="49"/>
  <c r="L78" i="49"/>
  <c r="J78" i="49"/>
  <c r="I78" i="49"/>
  <c r="G78" i="49"/>
  <c r="F78" i="49"/>
  <c r="D78" i="49"/>
  <c r="C78" i="49"/>
  <c r="AK73" i="49"/>
  <c r="AH73" i="49"/>
  <c r="AK72" i="49"/>
  <c r="AJ72" i="49"/>
  <c r="AH72" i="49"/>
  <c r="AG72" i="49"/>
  <c r="AK71" i="49"/>
  <c r="AJ71" i="49"/>
  <c r="AH71" i="49"/>
  <c r="AG71" i="49"/>
  <c r="AK70" i="49"/>
  <c r="AJ70" i="49"/>
  <c r="AH70" i="49"/>
  <c r="AG70" i="49"/>
  <c r="AK69" i="49"/>
  <c r="AJ69" i="49"/>
  <c r="AH69" i="49"/>
  <c r="AG69" i="49"/>
  <c r="AK68" i="49"/>
  <c r="AJ68" i="49"/>
  <c r="AH68" i="49"/>
  <c r="AG68" i="49"/>
  <c r="AK67" i="49"/>
  <c r="AJ67" i="49"/>
  <c r="AH67" i="49"/>
  <c r="AG67" i="49"/>
  <c r="AK66" i="49"/>
  <c r="AJ66" i="49"/>
  <c r="AH66" i="49"/>
  <c r="AG66" i="49"/>
  <c r="AE66" i="49"/>
  <c r="AD66" i="49"/>
  <c r="AB66" i="49"/>
  <c r="AA66" i="49"/>
  <c r="Y66" i="49"/>
  <c r="X66" i="49"/>
  <c r="V66" i="49"/>
  <c r="U66" i="49"/>
  <c r="S66" i="49"/>
  <c r="R66" i="49"/>
  <c r="P66" i="49"/>
  <c r="O66" i="49"/>
  <c r="M66" i="49"/>
  <c r="L66" i="49"/>
  <c r="J66" i="49"/>
  <c r="I66" i="49"/>
  <c r="G66" i="49"/>
  <c r="F66" i="49"/>
  <c r="D66" i="49"/>
  <c r="C66" i="49"/>
  <c r="AK65" i="49"/>
  <c r="AJ65" i="49"/>
  <c r="AH65" i="49"/>
  <c r="AG65" i="49"/>
  <c r="AK64" i="49"/>
  <c r="AJ64" i="49"/>
  <c r="AH64" i="49"/>
  <c r="AG64" i="49"/>
  <c r="AK63" i="49"/>
  <c r="AJ63" i="49"/>
  <c r="AH63" i="49"/>
  <c r="AG63" i="49"/>
  <c r="AK62" i="49"/>
  <c r="AJ62" i="49"/>
  <c r="AH62" i="49"/>
  <c r="AG62" i="49"/>
  <c r="AE62" i="49"/>
  <c r="AD62" i="49"/>
  <c r="AB62" i="49"/>
  <c r="AA62" i="49"/>
  <c r="Y62" i="49"/>
  <c r="X62" i="49"/>
  <c r="V62" i="49"/>
  <c r="U62" i="49"/>
  <c r="S62" i="49"/>
  <c r="R62" i="49"/>
  <c r="P62" i="49"/>
  <c r="O62" i="49"/>
  <c r="M62" i="49"/>
  <c r="L62" i="49"/>
  <c r="J62" i="49"/>
  <c r="I62" i="49"/>
  <c r="G62" i="49"/>
  <c r="F62" i="49"/>
  <c r="D62" i="49"/>
  <c r="C62" i="49"/>
  <c r="AK61" i="49"/>
  <c r="AJ61" i="49"/>
  <c r="AH61" i="49"/>
  <c r="AG61" i="49"/>
  <c r="AK60" i="49"/>
  <c r="AJ60" i="49"/>
  <c r="AH60" i="49"/>
  <c r="AG60" i="49"/>
  <c r="AE60" i="49"/>
  <c r="AD60" i="49"/>
  <c r="AB60" i="49"/>
  <c r="AA60" i="49"/>
  <c r="Y60" i="49"/>
  <c r="X60" i="49"/>
  <c r="V60" i="49"/>
  <c r="U60" i="49"/>
  <c r="S60" i="49"/>
  <c r="R60" i="49"/>
  <c r="P60" i="49"/>
  <c r="O60" i="49"/>
  <c r="M60" i="49"/>
  <c r="L60" i="49"/>
  <c r="J60" i="49"/>
  <c r="I60" i="49"/>
  <c r="G60" i="49"/>
  <c r="F60" i="49"/>
  <c r="D60" i="49"/>
  <c r="C60" i="49"/>
  <c r="AK59" i="49"/>
  <c r="AJ59" i="49"/>
  <c r="AH59" i="49"/>
  <c r="AG59" i="49"/>
  <c r="AE59" i="49"/>
  <c r="AD59" i="49"/>
  <c r="AB59" i="49"/>
  <c r="AA59" i="49"/>
  <c r="Y59" i="49"/>
  <c r="X59" i="49"/>
  <c r="V59" i="49"/>
  <c r="U59" i="49"/>
  <c r="S59" i="49"/>
  <c r="R59" i="49"/>
  <c r="P59" i="49"/>
  <c r="O59" i="49"/>
  <c r="M59" i="49"/>
  <c r="L59" i="49"/>
  <c r="J59" i="49"/>
  <c r="I59" i="49"/>
  <c r="G59" i="49"/>
  <c r="F59" i="49"/>
  <c r="D59" i="49"/>
  <c r="C59" i="49"/>
  <c r="AK58" i="49"/>
  <c r="AJ58" i="49"/>
  <c r="AH58" i="49"/>
  <c r="AG58" i="49"/>
  <c r="AE58" i="49"/>
  <c r="AD58" i="49"/>
  <c r="AB58" i="49"/>
  <c r="AA58" i="49"/>
  <c r="Y58" i="49"/>
  <c r="X58" i="49"/>
  <c r="V58" i="49"/>
  <c r="U58" i="49"/>
  <c r="S58" i="49"/>
  <c r="R58" i="49"/>
  <c r="P58" i="49"/>
  <c r="O58" i="49"/>
  <c r="M58" i="49"/>
  <c r="L58" i="49"/>
  <c r="J58" i="49"/>
  <c r="I58" i="49"/>
  <c r="G58" i="49"/>
  <c r="F58" i="49"/>
  <c r="D58" i="49"/>
  <c r="C58" i="49"/>
  <c r="AK57" i="49"/>
  <c r="AJ57" i="49"/>
  <c r="AH57" i="49"/>
  <c r="AG57" i="49"/>
  <c r="AK56" i="49"/>
  <c r="AJ56" i="49"/>
  <c r="AH56" i="49"/>
  <c r="AG56" i="49"/>
  <c r="AK55" i="49"/>
  <c r="AJ55" i="49"/>
  <c r="AH55" i="49"/>
  <c r="AG55" i="49"/>
  <c r="AK54" i="49"/>
  <c r="AJ54" i="49"/>
  <c r="AH54" i="49"/>
  <c r="AG54" i="49"/>
  <c r="AK53" i="49"/>
  <c r="AJ53" i="49"/>
  <c r="AH53" i="49"/>
  <c r="AG53" i="49"/>
  <c r="AK52" i="49"/>
  <c r="AJ52" i="49"/>
  <c r="AH52" i="49"/>
  <c r="AG52" i="49"/>
  <c r="AK51" i="49"/>
  <c r="AJ51" i="49"/>
  <c r="AH51" i="49"/>
  <c r="AG51" i="49"/>
  <c r="AK50" i="49"/>
  <c r="AJ50" i="49"/>
  <c r="AH50" i="49"/>
  <c r="AG50" i="49"/>
  <c r="AK49" i="49"/>
  <c r="AJ49" i="49"/>
  <c r="AH49" i="49"/>
  <c r="AG49" i="49"/>
  <c r="AK48" i="49"/>
  <c r="AJ48" i="49"/>
  <c r="AH48" i="49"/>
  <c r="AG48" i="49"/>
  <c r="AK47" i="49"/>
  <c r="AJ47" i="49"/>
  <c r="AH47" i="49"/>
  <c r="AG47" i="49"/>
  <c r="AE47" i="49"/>
  <c r="AD47" i="49"/>
  <c r="AB47" i="49"/>
  <c r="AA47" i="49"/>
  <c r="Y47" i="49"/>
  <c r="X47" i="49"/>
  <c r="V47" i="49"/>
  <c r="U47" i="49"/>
  <c r="S47" i="49"/>
  <c r="R47" i="49"/>
  <c r="P47" i="49"/>
  <c r="O47" i="49"/>
  <c r="M47" i="49"/>
  <c r="L47" i="49"/>
  <c r="J47" i="49"/>
  <c r="I47" i="49"/>
  <c r="G47" i="49"/>
  <c r="F47" i="49"/>
  <c r="D47" i="49"/>
  <c r="C47" i="49"/>
  <c r="AK46" i="49"/>
  <c r="AJ46" i="49"/>
  <c r="AH46" i="49"/>
  <c r="AG46" i="49"/>
  <c r="AE46" i="49"/>
  <c r="AD46" i="49"/>
  <c r="AB46" i="49"/>
  <c r="AA46" i="49"/>
  <c r="Y46" i="49"/>
  <c r="X46" i="49"/>
  <c r="V46" i="49"/>
  <c r="U46" i="49"/>
  <c r="S46" i="49"/>
  <c r="R46" i="49"/>
  <c r="P46" i="49"/>
  <c r="O46" i="49"/>
  <c r="M46" i="49"/>
  <c r="L46" i="49"/>
  <c r="J46" i="49"/>
  <c r="I46" i="49"/>
  <c r="G46" i="49"/>
  <c r="F46" i="49"/>
  <c r="D46" i="49"/>
  <c r="C46" i="49"/>
  <c r="AK45" i="49"/>
  <c r="AJ45" i="49"/>
  <c r="AH45" i="49"/>
  <c r="AG45" i="49"/>
  <c r="AK44" i="49"/>
  <c r="AJ44" i="49"/>
  <c r="AH44" i="49"/>
  <c r="AG44" i="49"/>
  <c r="AE44" i="49"/>
  <c r="AD44" i="49"/>
  <c r="AB44" i="49"/>
  <c r="AA44" i="49"/>
  <c r="Y44" i="49"/>
  <c r="X44" i="49"/>
  <c r="V44" i="49"/>
  <c r="U44" i="49"/>
  <c r="S44" i="49"/>
  <c r="R44" i="49"/>
  <c r="P44" i="49"/>
  <c r="O44" i="49"/>
  <c r="M44" i="49"/>
  <c r="L44" i="49"/>
  <c r="J44" i="49"/>
  <c r="I44" i="49"/>
  <c r="G44" i="49"/>
  <c r="F44" i="49"/>
  <c r="D44" i="49"/>
  <c r="C44" i="49"/>
  <c r="AK43" i="49"/>
  <c r="AJ43" i="49"/>
  <c r="AH43" i="49"/>
  <c r="AG43" i="49"/>
  <c r="AE43" i="49"/>
  <c r="AD43" i="49"/>
  <c r="AB43" i="49"/>
  <c r="AA43" i="49"/>
  <c r="Y43" i="49"/>
  <c r="X43" i="49"/>
  <c r="V43" i="49"/>
  <c r="U43" i="49"/>
  <c r="S43" i="49"/>
  <c r="R43" i="49"/>
  <c r="P43" i="49"/>
  <c r="O43" i="49"/>
  <c r="M43" i="49"/>
  <c r="L43" i="49"/>
  <c r="J43" i="49"/>
  <c r="I43" i="49"/>
  <c r="G43" i="49"/>
  <c r="F43" i="49"/>
  <c r="D43" i="49"/>
  <c r="C43" i="49"/>
  <c r="AK42" i="49"/>
  <c r="AJ42" i="49"/>
  <c r="AH42" i="49"/>
  <c r="AG42" i="49"/>
  <c r="AE42" i="49"/>
  <c r="AD42" i="49"/>
  <c r="AB42" i="49"/>
  <c r="AA42" i="49"/>
  <c r="Y42" i="49"/>
  <c r="X42" i="49"/>
  <c r="V42" i="49"/>
  <c r="U42" i="49"/>
  <c r="S42" i="49"/>
  <c r="R42" i="49"/>
  <c r="P42" i="49"/>
  <c r="O42" i="49"/>
  <c r="M42" i="49"/>
  <c r="L42" i="49"/>
  <c r="J42" i="49"/>
  <c r="I42" i="49"/>
  <c r="G42" i="49"/>
  <c r="F42" i="49"/>
  <c r="D42" i="49"/>
  <c r="C42" i="49"/>
  <c r="AK41" i="49"/>
  <c r="AJ41" i="49"/>
  <c r="AH41" i="49"/>
  <c r="AG41" i="49"/>
  <c r="AE41" i="49"/>
  <c r="AD41" i="49"/>
  <c r="AB41" i="49"/>
  <c r="AA41" i="49"/>
  <c r="Y41" i="49"/>
  <c r="X41" i="49"/>
  <c r="V41" i="49"/>
  <c r="U41" i="49"/>
  <c r="S41" i="49"/>
  <c r="R41" i="49"/>
  <c r="P41" i="49"/>
  <c r="O41" i="49"/>
  <c r="M41" i="49"/>
  <c r="L41" i="49"/>
  <c r="J41" i="49"/>
  <c r="I41" i="49"/>
  <c r="G41" i="49"/>
  <c r="F41" i="49"/>
  <c r="D41" i="49"/>
  <c r="C41" i="49"/>
  <c r="AK40" i="49"/>
  <c r="AJ40" i="49"/>
  <c r="AH40" i="49"/>
  <c r="AG40" i="49"/>
  <c r="AE40" i="49"/>
  <c r="AD40" i="49"/>
  <c r="AB40" i="49"/>
  <c r="AA40" i="49"/>
  <c r="Y40" i="49"/>
  <c r="X40" i="49"/>
  <c r="V40" i="49"/>
  <c r="U40" i="49"/>
  <c r="S40" i="49"/>
  <c r="R40" i="49"/>
  <c r="P40" i="49"/>
  <c r="O40" i="49"/>
  <c r="M40" i="49"/>
  <c r="L40" i="49"/>
  <c r="J40" i="49"/>
  <c r="I40" i="49"/>
  <c r="G40" i="49"/>
  <c r="F40" i="49"/>
  <c r="D40" i="49"/>
  <c r="C40" i="49"/>
  <c r="AK39" i="49"/>
  <c r="AJ39" i="49"/>
  <c r="AH39" i="49"/>
  <c r="AG39" i="49"/>
  <c r="M39" i="49"/>
  <c r="AK38" i="49"/>
  <c r="AJ38" i="49"/>
  <c r="AH38" i="49"/>
  <c r="AG38" i="49"/>
  <c r="M38" i="49"/>
  <c r="AK37" i="49"/>
  <c r="AJ37" i="49"/>
  <c r="AH37" i="49"/>
  <c r="AG37" i="49"/>
  <c r="AD37" i="49"/>
  <c r="AE37" i="49" s="1"/>
  <c r="AA37" i="49"/>
  <c r="AB37" i="49" s="1"/>
  <c r="X37" i="49"/>
  <c r="Y37" i="49" s="1"/>
  <c r="U37" i="49"/>
  <c r="V37" i="49" s="1"/>
  <c r="R37" i="49"/>
  <c r="S37" i="49" s="1"/>
  <c r="O37" i="49"/>
  <c r="P37" i="49" s="1"/>
  <c r="I37" i="49"/>
  <c r="J37" i="49" s="1"/>
  <c r="F37" i="49"/>
  <c r="G37" i="49" s="1"/>
  <c r="C37" i="49"/>
  <c r="D37" i="49" s="1"/>
  <c r="AK36" i="49"/>
  <c r="AJ36" i="49"/>
  <c r="AH36" i="49"/>
  <c r="AG36" i="49"/>
  <c r="AD36" i="49"/>
  <c r="AE36" i="49" s="1"/>
  <c r="AA36" i="49"/>
  <c r="AB36" i="49" s="1"/>
  <c r="X36" i="49"/>
  <c r="Y36" i="49" s="1"/>
  <c r="U36" i="49"/>
  <c r="V36" i="49" s="1"/>
  <c r="R36" i="49"/>
  <c r="S36" i="49" s="1"/>
  <c r="O36" i="49"/>
  <c r="P36" i="49" s="1"/>
  <c r="M36" i="49"/>
  <c r="J36" i="49"/>
  <c r="I36" i="49"/>
  <c r="G36" i="49"/>
  <c r="F36" i="49"/>
  <c r="D36" i="49"/>
  <c r="C36" i="49"/>
  <c r="AK35" i="49"/>
  <c r="AJ35" i="49"/>
  <c r="AH35" i="49"/>
  <c r="AG35" i="49"/>
  <c r="AE35" i="49"/>
  <c r="AD35" i="49"/>
  <c r="AB35" i="49"/>
  <c r="AA35" i="49"/>
  <c r="Y35" i="49"/>
  <c r="X35" i="49"/>
  <c r="V35" i="49"/>
  <c r="U35" i="49"/>
  <c r="S35" i="49"/>
  <c r="R35" i="49"/>
  <c r="P35" i="49"/>
  <c r="O35" i="49"/>
  <c r="M35" i="49"/>
  <c r="L35" i="49"/>
  <c r="J35" i="49"/>
  <c r="I35" i="49"/>
  <c r="G35" i="49"/>
  <c r="F35" i="49"/>
  <c r="D35" i="49"/>
  <c r="C35" i="49"/>
  <c r="AL27" i="49"/>
  <c r="AK27" i="49"/>
  <c r="AI27" i="49"/>
  <c r="AH27" i="49"/>
  <c r="AF27" i="49"/>
  <c r="AE27" i="49"/>
  <c r="AC27" i="49"/>
  <c r="AB27" i="49"/>
  <c r="Z27" i="49"/>
  <c r="Y27" i="49"/>
  <c r="W27" i="49"/>
  <c r="V27" i="49"/>
  <c r="T27" i="49"/>
  <c r="S27" i="49"/>
  <c r="Q27" i="49"/>
  <c r="P27" i="49"/>
  <c r="N27" i="49"/>
  <c r="M27" i="49"/>
  <c r="K27" i="49"/>
  <c r="J27" i="49"/>
  <c r="H27" i="49"/>
  <c r="G27" i="49"/>
  <c r="E27" i="49"/>
  <c r="D27" i="49"/>
  <c r="AL26" i="49"/>
  <c r="AK26" i="49"/>
  <c r="AI26" i="49"/>
  <c r="AH26" i="49"/>
  <c r="AF26" i="49"/>
  <c r="AE26" i="49"/>
  <c r="AC26" i="49"/>
  <c r="AB26" i="49"/>
  <c r="Z26" i="49"/>
  <c r="Y26" i="49"/>
  <c r="W26" i="49"/>
  <c r="V26" i="49"/>
  <c r="T26" i="49"/>
  <c r="S26" i="49"/>
  <c r="Q26" i="49"/>
  <c r="P26" i="49"/>
  <c r="N26" i="49"/>
  <c r="M26" i="49"/>
  <c r="K26" i="49"/>
  <c r="J26" i="49"/>
  <c r="H26" i="49"/>
  <c r="G26" i="49"/>
  <c r="E26" i="49"/>
  <c r="D26" i="49"/>
  <c r="AK25" i="49"/>
  <c r="AL25" i="49" s="1"/>
  <c r="AL28" i="49" s="1"/>
  <c r="D84" i="4" s="1"/>
  <c r="AH25" i="49"/>
  <c r="AI25" i="49" s="1"/>
  <c r="AI28" i="49" s="1"/>
  <c r="D69" i="4" s="1"/>
  <c r="AE25" i="49"/>
  <c r="AF25" i="49" s="1"/>
  <c r="AF28" i="49" s="1"/>
  <c r="D54" i="4" s="1"/>
  <c r="AB25" i="49"/>
  <c r="AC25" i="49" s="1"/>
  <c r="AC28" i="49" s="1"/>
  <c r="D39" i="4" s="1"/>
  <c r="Y25" i="49"/>
  <c r="Z25" i="49" s="1"/>
  <c r="Z28" i="49" s="1"/>
  <c r="D24" i="4" s="1"/>
  <c r="V25" i="49"/>
  <c r="W25" i="49" s="1"/>
  <c r="S25" i="49"/>
  <c r="T25" i="49" s="1"/>
  <c r="T28" i="49" s="1"/>
  <c r="P25" i="49"/>
  <c r="Q25" i="49" s="1"/>
  <c r="Q28" i="49" s="1"/>
  <c r="M25" i="49"/>
  <c r="N25" i="49" s="1"/>
  <c r="J25" i="49"/>
  <c r="G25" i="49"/>
  <c r="K25" i="49" s="1"/>
  <c r="D25" i="49"/>
  <c r="E25" i="49" s="1"/>
  <c r="E28" i="49" s="1"/>
  <c r="O17" i="49"/>
  <c r="N17" i="49"/>
  <c r="M17" i="49"/>
  <c r="L17" i="49"/>
  <c r="K17" i="49"/>
  <c r="I17" i="49"/>
  <c r="H17" i="49"/>
  <c r="G17" i="49"/>
  <c r="F17" i="49"/>
  <c r="E17" i="49"/>
  <c r="D17" i="49"/>
  <c r="C17" i="49"/>
  <c r="O16" i="49"/>
  <c r="O15" i="49"/>
  <c r="O14" i="49"/>
  <c r="O13" i="49"/>
  <c r="O12" i="49"/>
  <c r="O11" i="49"/>
  <c r="O10" i="49"/>
  <c r="O9" i="49"/>
  <c r="O8" i="49"/>
  <c r="O7" i="49"/>
  <c r="O6" i="49"/>
  <c r="FL87" i="4"/>
  <c r="EZ87" i="4"/>
  <c r="EV87" i="4"/>
  <c r="ER87" i="4"/>
  <c r="EN87" i="4"/>
  <c r="EJ87" i="4"/>
  <c r="EF87" i="4"/>
  <c r="CJ87" i="4"/>
  <c r="CF87" i="4"/>
  <c r="CB87" i="4"/>
  <c r="BX87" i="4"/>
  <c r="BT87" i="4"/>
  <c r="BP87" i="4"/>
  <c r="BL87" i="4"/>
  <c r="BD87" i="4"/>
  <c r="AZ87" i="4"/>
  <c r="AV87" i="4"/>
  <c r="AN87" i="4"/>
  <c r="AJ87" i="4"/>
  <c r="AF87" i="4"/>
  <c r="AB87" i="4"/>
  <c r="X87" i="4"/>
  <c r="L87" i="4"/>
  <c r="H87" i="4"/>
  <c r="D87" i="4"/>
  <c r="EZ86" i="4"/>
  <c r="EV86" i="4"/>
  <c r="EW86" i="4" s="1"/>
  <c r="ER86" i="4"/>
  <c r="ES86" i="4" s="1"/>
  <c r="EN86" i="4"/>
  <c r="EO86" i="4" s="1"/>
  <c r="EJ86" i="4"/>
  <c r="EK86" i="4" s="1"/>
  <c r="EF86" i="4"/>
  <c r="EZ85" i="4"/>
  <c r="EF85" i="4"/>
  <c r="CJ85" i="4"/>
  <c r="CF85" i="4"/>
  <c r="CB85" i="4"/>
  <c r="BX85" i="4"/>
  <c r="BT85" i="4"/>
  <c r="BP85" i="4"/>
  <c r="BL85" i="4"/>
  <c r="BD85" i="4"/>
  <c r="AZ85" i="4"/>
  <c r="AV85" i="4"/>
  <c r="AN85" i="4"/>
  <c r="AJ85" i="4"/>
  <c r="AF85" i="4"/>
  <c r="AB85" i="4"/>
  <c r="X85" i="4"/>
  <c r="L85" i="4"/>
  <c r="H85" i="4"/>
  <c r="D85" i="4"/>
  <c r="EZ84" i="4"/>
  <c r="EF84" i="4"/>
  <c r="CJ84" i="4"/>
  <c r="CF84" i="4"/>
  <c r="CB84" i="4"/>
  <c r="BT84" i="4"/>
  <c r="BP84" i="4"/>
  <c r="BD84" i="4"/>
  <c r="AZ84" i="4"/>
  <c r="EY82" i="4"/>
  <c r="FA82" i="4" s="1"/>
  <c r="FA83" i="4" s="1"/>
  <c r="EE82" i="4"/>
  <c r="EG82" i="4" s="1"/>
  <c r="EG83" i="4" s="1"/>
  <c r="CI82" i="4"/>
  <c r="CK82" i="4" s="1"/>
  <c r="CK83" i="4" s="1"/>
  <c r="CE82" i="4"/>
  <c r="CG82" i="4" s="1"/>
  <c r="CG83" i="4" s="1"/>
  <c r="CA82" i="4"/>
  <c r="CC82" i="4" s="1"/>
  <c r="CC83" i="4" s="1"/>
  <c r="BW82" i="4"/>
  <c r="BY82" i="4" s="1"/>
  <c r="BY83" i="4" s="1"/>
  <c r="BS82" i="4"/>
  <c r="BU82" i="4" s="1"/>
  <c r="BU83" i="4" s="1"/>
  <c r="BO82" i="4"/>
  <c r="BQ82" i="4" s="1"/>
  <c r="BQ83" i="4" s="1"/>
  <c r="BK82" i="4"/>
  <c r="BM82" i="4" s="1"/>
  <c r="BM83" i="4" s="1"/>
  <c r="BG82" i="4"/>
  <c r="BI82" i="4" s="1"/>
  <c r="BI83" i="4" s="1"/>
  <c r="BC82" i="4"/>
  <c r="BE82" i="4" s="1"/>
  <c r="BE83" i="4" s="1"/>
  <c r="AY82" i="4"/>
  <c r="BA82" i="4" s="1"/>
  <c r="BA83" i="4" s="1"/>
  <c r="AU82" i="4"/>
  <c r="AW82" i="4" s="1"/>
  <c r="AW83" i="4" s="1"/>
  <c r="AO82" i="4"/>
  <c r="AO83" i="4" s="1"/>
  <c r="AI82" i="4"/>
  <c r="AK82" i="4" s="1"/>
  <c r="AK83" i="4" s="1"/>
  <c r="AE82" i="4"/>
  <c r="AG82" i="4" s="1"/>
  <c r="AG83" i="4" s="1"/>
  <c r="AA82" i="4"/>
  <c r="AC82" i="4" s="1"/>
  <c r="AC83" i="4" s="1"/>
  <c r="W82" i="4"/>
  <c r="Y82" i="4" s="1"/>
  <c r="Y83" i="4" s="1"/>
  <c r="K82" i="4"/>
  <c r="M82" i="4" s="1"/>
  <c r="M83" i="4" s="1"/>
  <c r="G82" i="4"/>
  <c r="I82" i="4" s="1"/>
  <c r="I83" i="4" s="1"/>
  <c r="C82" i="4"/>
  <c r="E82" i="4" s="1"/>
  <c r="E83" i="4" s="1"/>
  <c r="FL72" i="4"/>
  <c r="EZ72" i="4"/>
  <c r="EF72" i="4"/>
  <c r="CJ72" i="4"/>
  <c r="CF72" i="4"/>
  <c r="CB72" i="4"/>
  <c r="BX72" i="4"/>
  <c r="BT72" i="4"/>
  <c r="BP72" i="4"/>
  <c r="BL72" i="4"/>
  <c r="BH72" i="4"/>
  <c r="BD72" i="4"/>
  <c r="AZ72" i="4"/>
  <c r="AV72" i="4"/>
  <c r="AN72" i="4"/>
  <c r="AJ72" i="4"/>
  <c r="AF72" i="4"/>
  <c r="AB72" i="4"/>
  <c r="X72" i="4"/>
  <c r="L72" i="4"/>
  <c r="H72" i="4"/>
  <c r="D72" i="4"/>
  <c r="EZ71" i="4"/>
  <c r="EF71" i="4"/>
  <c r="AZ71" i="4"/>
  <c r="AN71" i="4"/>
  <c r="AJ71" i="4"/>
  <c r="AB71" i="4"/>
  <c r="EZ70" i="4"/>
  <c r="EF70" i="4"/>
  <c r="CJ70" i="4"/>
  <c r="CF70" i="4"/>
  <c r="CB70" i="4"/>
  <c r="BX70" i="4"/>
  <c r="BT70" i="4"/>
  <c r="BP70" i="4"/>
  <c r="BL70" i="4"/>
  <c r="BD70" i="4"/>
  <c r="AZ70" i="4"/>
  <c r="AV70" i="4"/>
  <c r="AN70" i="4"/>
  <c r="AJ70" i="4"/>
  <c r="AF70" i="4"/>
  <c r="AB70" i="4"/>
  <c r="X70" i="4"/>
  <c r="L70" i="4"/>
  <c r="H70" i="4"/>
  <c r="D70" i="4"/>
  <c r="EZ69" i="4"/>
  <c r="EF69" i="4"/>
  <c r="BX69" i="4"/>
  <c r="BL69" i="4"/>
  <c r="BD69" i="4"/>
  <c r="AV69" i="4"/>
  <c r="EY67" i="4"/>
  <c r="FA67" i="4" s="1"/>
  <c r="FA68" i="4" s="1"/>
  <c r="EE67" i="4"/>
  <c r="EG67" i="4" s="1"/>
  <c r="EG68" i="4" s="1"/>
  <c r="EG69" i="4" s="1"/>
  <c r="EG70" i="4" s="1"/>
  <c r="EG71" i="4" s="1"/>
  <c r="EG72" i="4" s="1"/>
  <c r="EG75" i="4" s="1"/>
  <c r="CI67" i="4"/>
  <c r="CK67" i="4" s="1"/>
  <c r="CK68" i="4" s="1"/>
  <c r="CE67" i="4"/>
  <c r="CG67" i="4" s="1"/>
  <c r="CG68" i="4" s="1"/>
  <c r="CA67" i="4"/>
  <c r="CC67" i="4" s="1"/>
  <c r="CC68" i="4" s="1"/>
  <c r="BW67" i="4"/>
  <c r="BY67" i="4" s="1"/>
  <c r="BY68" i="4" s="1"/>
  <c r="BS67" i="4"/>
  <c r="BU67" i="4" s="1"/>
  <c r="BU68" i="4" s="1"/>
  <c r="BO67" i="4"/>
  <c r="BQ67" i="4" s="1"/>
  <c r="BQ68" i="4" s="1"/>
  <c r="BK67" i="4"/>
  <c r="BM67" i="4" s="1"/>
  <c r="BM68" i="4" s="1"/>
  <c r="BG67" i="4"/>
  <c r="BI67" i="4" s="1"/>
  <c r="BI68" i="4" s="1"/>
  <c r="BC67" i="4"/>
  <c r="BE67" i="4" s="1"/>
  <c r="BE68" i="4" s="1"/>
  <c r="AY67" i="4"/>
  <c r="BA67" i="4" s="1"/>
  <c r="BA68" i="4" s="1"/>
  <c r="AU67" i="4"/>
  <c r="AW67" i="4" s="1"/>
  <c r="AW68" i="4" s="1"/>
  <c r="AM67" i="4"/>
  <c r="AO67" i="4" s="1"/>
  <c r="AO68" i="4" s="1"/>
  <c r="AI67" i="4"/>
  <c r="AK67" i="4" s="1"/>
  <c r="AK68" i="4" s="1"/>
  <c r="AE67" i="4"/>
  <c r="AG67" i="4" s="1"/>
  <c r="AG68" i="4" s="1"/>
  <c r="AA67" i="4"/>
  <c r="AC67" i="4" s="1"/>
  <c r="AC68" i="4" s="1"/>
  <c r="W67" i="4"/>
  <c r="Y67" i="4" s="1"/>
  <c r="Y68" i="4" s="1"/>
  <c r="K67" i="4"/>
  <c r="M67" i="4" s="1"/>
  <c r="M68" i="4" s="1"/>
  <c r="G67" i="4"/>
  <c r="I67" i="4" s="1"/>
  <c r="I68" i="4" s="1"/>
  <c r="C67" i="4"/>
  <c r="E67" i="4" s="1"/>
  <c r="E68" i="4" s="1"/>
  <c r="FL57" i="4"/>
  <c r="EZ57" i="4"/>
  <c r="EF57" i="4"/>
  <c r="CJ57" i="4"/>
  <c r="CF57" i="4"/>
  <c r="CB57" i="4"/>
  <c r="BX57" i="4"/>
  <c r="BT57" i="4"/>
  <c r="BP57" i="4"/>
  <c r="BL57" i="4"/>
  <c r="BD57" i="4"/>
  <c r="AZ57" i="4"/>
  <c r="AV57" i="4"/>
  <c r="AN57" i="4"/>
  <c r="AJ57" i="4"/>
  <c r="AF57" i="4"/>
  <c r="AB57" i="4"/>
  <c r="X57" i="4"/>
  <c r="L57" i="4"/>
  <c r="H57" i="4"/>
  <c r="D57" i="4"/>
  <c r="EZ56" i="4"/>
  <c r="EF56" i="4"/>
  <c r="BX56" i="4"/>
  <c r="BT56" i="4"/>
  <c r="BP56" i="4"/>
  <c r="BL56" i="4"/>
  <c r="AZ56" i="4"/>
  <c r="AV56" i="4"/>
  <c r="AN56" i="4"/>
  <c r="AJ56" i="4"/>
  <c r="AF56" i="4"/>
  <c r="X56" i="4"/>
  <c r="H56" i="4"/>
  <c r="EZ55" i="4"/>
  <c r="EF55" i="4"/>
  <c r="EZ54" i="4"/>
  <c r="EF54" i="4"/>
  <c r="CJ54" i="4"/>
  <c r="CF54" i="4"/>
  <c r="CB54" i="4"/>
  <c r="BT54" i="4"/>
  <c r="BP54" i="4"/>
  <c r="BD54" i="4"/>
  <c r="AZ54" i="4"/>
  <c r="EY52" i="4"/>
  <c r="FA52" i="4" s="1"/>
  <c r="FA53" i="4" s="1"/>
  <c r="FA54" i="4" s="1"/>
  <c r="FA55" i="4" s="1"/>
  <c r="FA56" i="4" s="1"/>
  <c r="FA57" i="4" s="1"/>
  <c r="FA60" i="4" s="1"/>
  <c r="EE52" i="4"/>
  <c r="EG52" i="4" s="1"/>
  <c r="EG53" i="4" s="1"/>
  <c r="CI52" i="4"/>
  <c r="CK52" i="4" s="1"/>
  <c r="CK53" i="4" s="1"/>
  <c r="CE52" i="4"/>
  <c r="CG52" i="4" s="1"/>
  <c r="CG53" i="4" s="1"/>
  <c r="CA52" i="4"/>
  <c r="CC52" i="4" s="1"/>
  <c r="CC53" i="4" s="1"/>
  <c r="CC54" i="4" s="1"/>
  <c r="BW52" i="4"/>
  <c r="BY52" i="4" s="1"/>
  <c r="BY53" i="4" s="1"/>
  <c r="BS52" i="4"/>
  <c r="BU52" i="4" s="1"/>
  <c r="BU53" i="4" s="1"/>
  <c r="BO52" i="4"/>
  <c r="BQ52" i="4" s="1"/>
  <c r="BQ53" i="4" s="1"/>
  <c r="BK52" i="4"/>
  <c r="BM52" i="4" s="1"/>
  <c r="BM53" i="4" s="1"/>
  <c r="BG52" i="4"/>
  <c r="BI52" i="4" s="1"/>
  <c r="BI53" i="4" s="1"/>
  <c r="BC52" i="4"/>
  <c r="BE52" i="4" s="1"/>
  <c r="BE53" i="4" s="1"/>
  <c r="AY52" i="4"/>
  <c r="BA52" i="4" s="1"/>
  <c r="BA53" i="4" s="1"/>
  <c r="AU52" i="4"/>
  <c r="AW52" i="4" s="1"/>
  <c r="AW53" i="4" s="1"/>
  <c r="AM52" i="4"/>
  <c r="AO52" i="4" s="1"/>
  <c r="AO53" i="4" s="1"/>
  <c r="AI52" i="4"/>
  <c r="AK52" i="4" s="1"/>
  <c r="AK53" i="4" s="1"/>
  <c r="AE52" i="4"/>
  <c r="AG52" i="4" s="1"/>
  <c r="AG53" i="4" s="1"/>
  <c r="AA52" i="4"/>
  <c r="AC52" i="4" s="1"/>
  <c r="AC53" i="4" s="1"/>
  <c r="W52" i="4"/>
  <c r="Y52" i="4" s="1"/>
  <c r="Y53" i="4" s="1"/>
  <c r="K52" i="4"/>
  <c r="M52" i="4" s="1"/>
  <c r="M53" i="4" s="1"/>
  <c r="G52" i="4"/>
  <c r="I52" i="4" s="1"/>
  <c r="I53" i="4" s="1"/>
  <c r="C52" i="4"/>
  <c r="E52" i="4" s="1"/>
  <c r="E53" i="4" s="1"/>
  <c r="FL42" i="4"/>
  <c r="EZ42" i="4"/>
  <c r="EF42" i="4"/>
  <c r="CJ42" i="4"/>
  <c r="CF42" i="4"/>
  <c r="CB42" i="4"/>
  <c r="BX42" i="4"/>
  <c r="BT42" i="4"/>
  <c r="BP42" i="4"/>
  <c r="BL42" i="4"/>
  <c r="BD42" i="4"/>
  <c r="AZ42" i="4"/>
  <c r="AV42" i="4"/>
  <c r="AN42" i="4"/>
  <c r="AJ42" i="4"/>
  <c r="AF42" i="4"/>
  <c r="AB42" i="4"/>
  <c r="X42" i="4"/>
  <c r="L42" i="4"/>
  <c r="H42" i="4"/>
  <c r="D42" i="4"/>
  <c r="EZ41" i="4"/>
  <c r="EF41" i="4"/>
  <c r="CJ41" i="4"/>
  <c r="CF41" i="4"/>
  <c r="CB41" i="4"/>
  <c r="BX41" i="4"/>
  <c r="BT41" i="4"/>
  <c r="BP41" i="4"/>
  <c r="BL41" i="4"/>
  <c r="BD41" i="4"/>
  <c r="AJ41" i="4"/>
  <c r="AF41" i="4"/>
  <c r="L41" i="4"/>
  <c r="EZ40" i="4"/>
  <c r="EF40" i="4"/>
  <c r="EZ39" i="4"/>
  <c r="EF39" i="4"/>
  <c r="BX39" i="4"/>
  <c r="BL39" i="4"/>
  <c r="AV39" i="4"/>
  <c r="EY37" i="4"/>
  <c r="FA37" i="4" s="1"/>
  <c r="FA38" i="4" s="1"/>
  <c r="EE37" i="4"/>
  <c r="EG37" i="4" s="1"/>
  <c r="EG38" i="4" s="1"/>
  <c r="CI37" i="4"/>
  <c r="CK37" i="4" s="1"/>
  <c r="CK38" i="4" s="1"/>
  <c r="CE37" i="4"/>
  <c r="CG37" i="4" s="1"/>
  <c r="CG38" i="4" s="1"/>
  <c r="CA37" i="4"/>
  <c r="CC37" i="4" s="1"/>
  <c r="CC38" i="4" s="1"/>
  <c r="BW37" i="4"/>
  <c r="BY37" i="4" s="1"/>
  <c r="BY38" i="4" s="1"/>
  <c r="BS37" i="4"/>
  <c r="BU37" i="4" s="1"/>
  <c r="BU38" i="4" s="1"/>
  <c r="BO37" i="4"/>
  <c r="BQ37" i="4" s="1"/>
  <c r="BQ38" i="4" s="1"/>
  <c r="BK37" i="4"/>
  <c r="BM37" i="4" s="1"/>
  <c r="BM38" i="4" s="1"/>
  <c r="BG37" i="4"/>
  <c r="BI37" i="4" s="1"/>
  <c r="BI38" i="4" s="1"/>
  <c r="BC37" i="4"/>
  <c r="BE37" i="4" s="1"/>
  <c r="BE38" i="4" s="1"/>
  <c r="AY37" i="4"/>
  <c r="BA37" i="4" s="1"/>
  <c r="BA38" i="4" s="1"/>
  <c r="AU37" i="4"/>
  <c r="AW37" i="4" s="1"/>
  <c r="AW38" i="4" s="1"/>
  <c r="AM37" i="4"/>
  <c r="AO37" i="4" s="1"/>
  <c r="AO38" i="4" s="1"/>
  <c r="AI37" i="4"/>
  <c r="AK37" i="4" s="1"/>
  <c r="AK38" i="4" s="1"/>
  <c r="AE37" i="4"/>
  <c r="AG37" i="4" s="1"/>
  <c r="AG38" i="4" s="1"/>
  <c r="AA37" i="4"/>
  <c r="AC37" i="4" s="1"/>
  <c r="AC38" i="4" s="1"/>
  <c r="W37" i="4"/>
  <c r="Y37" i="4" s="1"/>
  <c r="Y38" i="4" s="1"/>
  <c r="K37" i="4"/>
  <c r="M37" i="4" s="1"/>
  <c r="M38" i="4" s="1"/>
  <c r="G37" i="4"/>
  <c r="I37" i="4" s="1"/>
  <c r="I38" i="4" s="1"/>
  <c r="C37" i="4"/>
  <c r="E37" i="4" s="1"/>
  <c r="E38" i="4" s="1"/>
  <c r="FL27" i="4"/>
  <c r="EZ27" i="4"/>
  <c r="EF27" i="4"/>
  <c r="CJ27" i="4"/>
  <c r="CF27" i="4"/>
  <c r="CB27" i="4"/>
  <c r="BX27" i="4"/>
  <c r="BT27" i="4"/>
  <c r="BP27" i="4"/>
  <c r="BL27" i="4"/>
  <c r="AZ27" i="4"/>
  <c r="AV27" i="4"/>
  <c r="AN27" i="4"/>
  <c r="AJ27" i="4"/>
  <c r="AF27" i="4"/>
  <c r="L27" i="4"/>
  <c r="H27" i="4"/>
  <c r="D27" i="4"/>
  <c r="EZ26" i="4"/>
  <c r="EF26" i="4"/>
  <c r="CF26" i="4"/>
  <c r="CB26" i="4"/>
  <c r="BX26" i="4"/>
  <c r="BT26" i="4"/>
  <c r="BP26" i="4"/>
  <c r="BD26" i="4"/>
  <c r="AV26" i="4"/>
  <c r="AN26" i="4"/>
  <c r="X26" i="4"/>
  <c r="H26" i="4"/>
  <c r="EZ25" i="4"/>
  <c r="EF25" i="4"/>
  <c r="EZ24" i="4"/>
  <c r="EF24" i="4"/>
  <c r="BH24" i="4"/>
  <c r="EY22" i="4"/>
  <c r="EE22" i="4"/>
  <c r="CI22" i="4"/>
  <c r="CE22" i="4"/>
  <c r="CA22" i="4"/>
  <c r="BW22" i="4"/>
  <c r="BS22" i="4"/>
  <c r="BO22" i="4"/>
  <c r="BK22" i="4"/>
  <c r="BG22" i="4"/>
  <c r="BC22" i="4"/>
  <c r="AY22" i="4"/>
  <c r="AU22" i="4"/>
  <c r="AM22" i="4"/>
  <c r="AI22" i="4"/>
  <c r="AE22" i="4"/>
  <c r="AA22" i="4"/>
  <c r="K22" i="4"/>
  <c r="G22" i="4"/>
  <c r="C22" i="4"/>
  <c r="FL12" i="4"/>
  <c r="FL21" i="4" s="1"/>
  <c r="EZ12" i="4"/>
  <c r="EF12" i="4"/>
  <c r="CJ12" i="4"/>
  <c r="CF12" i="4"/>
  <c r="CB12" i="4"/>
  <c r="BX12" i="4"/>
  <c r="BT12" i="4"/>
  <c r="BP12" i="4"/>
  <c r="BL12" i="4"/>
  <c r="BH12" i="4"/>
  <c r="BD12" i="4"/>
  <c r="AZ12" i="4"/>
  <c r="AV12" i="4"/>
  <c r="AN12" i="4"/>
  <c r="AJ12" i="4"/>
  <c r="AF12" i="4"/>
  <c r="AB12" i="4"/>
  <c r="X12" i="4"/>
  <c r="L12" i="4"/>
  <c r="H12" i="4"/>
  <c r="D12" i="4"/>
  <c r="EZ11" i="4"/>
  <c r="EF11" i="4"/>
  <c r="CJ11" i="4"/>
  <c r="CF11" i="4"/>
  <c r="BX11" i="4"/>
  <c r="BT11" i="4"/>
  <c r="BP11" i="4"/>
  <c r="BL11" i="4"/>
  <c r="BH11" i="4"/>
  <c r="BD11" i="4"/>
  <c r="AZ11" i="4"/>
  <c r="AV11" i="4"/>
  <c r="AN11" i="4"/>
  <c r="AF11" i="4"/>
  <c r="H11" i="4"/>
  <c r="EZ10" i="4"/>
  <c r="EF10" i="4"/>
  <c r="EZ9" i="4"/>
  <c r="EF9" i="4"/>
  <c r="BX9" i="4"/>
  <c r="BL9" i="4"/>
  <c r="BD9" i="4"/>
  <c r="AV9" i="4"/>
  <c r="EY7" i="4"/>
  <c r="FA7" i="4" s="1"/>
  <c r="FA8" i="4" s="1"/>
  <c r="EE7" i="4"/>
  <c r="EG7" i="4" s="1"/>
  <c r="EG8" i="4" s="1"/>
  <c r="CI7" i="4"/>
  <c r="CK7" i="4" s="1"/>
  <c r="CE7" i="4"/>
  <c r="CG7" i="4" s="1"/>
  <c r="CG8" i="4" s="1"/>
  <c r="CA7" i="4"/>
  <c r="CC7" i="4" s="1"/>
  <c r="CC8" i="4" s="1"/>
  <c r="BW7" i="4"/>
  <c r="BY7" i="4" s="1"/>
  <c r="BY8" i="4" s="1"/>
  <c r="BS7" i="4"/>
  <c r="BU7" i="4" s="1"/>
  <c r="BU8" i="4" s="1"/>
  <c r="BO7" i="4"/>
  <c r="BQ7" i="4" s="1"/>
  <c r="BQ8" i="4" s="1"/>
  <c r="BK7" i="4"/>
  <c r="BM7" i="4" s="1"/>
  <c r="BM8" i="4" s="1"/>
  <c r="BG7" i="4"/>
  <c r="BI7" i="4" s="1"/>
  <c r="BI8" i="4" s="1"/>
  <c r="BC7" i="4"/>
  <c r="BE7" i="4" s="1"/>
  <c r="AY7" i="4"/>
  <c r="BA7" i="4" s="1"/>
  <c r="AU7" i="4"/>
  <c r="AW7" i="4" s="1"/>
  <c r="AW8" i="4" s="1"/>
  <c r="AM7" i="4"/>
  <c r="AO7" i="4" s="1"/>
  <c r="AO8" i="4" s="1"/>
  <c r="AI7" i="4"/>
  <c r="AK7" i="4" s="1"/>
  <c r="AE7" i="4"/>
  <c r="AG7" i="4" s="1"/>
  <c r="AA7" i="4"/>
  <c r="AC7" i="4" s="1"/>
  <c r="AC8" i="4" s="1"/>
  <c r="W7" i="4"/>
  <c r="Y7" i="4" s="1"/>
  <c r="K7" i="4"/>
  <c r="M7" i="4" s="1"/>
  <c r="G7" i="4"/>
  <c r="I7" i="4" s="1"/>
  <c r="C7" i="4"/>
  <c r="E7" i="4" s="1"/>
  <c r="P81" i="63" l="1"/>
  <c r="J99" i="63"/>
  <c r="G99" i="63"/>
  <c r="D98" i="63"/>
  <c r="D94" i="63"/>
  <c r="E28" i="63"/>
  <c r="Q28" i="63"/>
  <c r="AC28" i="63"/>
  <c r="BH39" i="4" s="1"/>
  <c r="AK36" i="63"/>
  <c r="AK73" i="63" s="1"/>
  <c r="BH85" i="4" s="1"/>
  <c r="AK38" i="63"/>
  <c r="AH69" i="63"/>
  <c r="AH73" i="63" s="1"/>
  <c r="BH70" i="4" s="1"/>
  <c r="AK80" i="63"/>
  <c r="AK90" i="63"/>
  <c r="AK92" i="63"/>
  <c r="AK94" i="63"/>
  <c r="AK96" i="63"/>
  <c r="T28" i="63"/>
  <c r="AF28" i="63"/>
  <c r="BH54" i="4" s="1"/>
  <c r="BI54" i="4" s="1"/>
  <c r="AK67" i="63"/>
  <c r="S99" i="63"/>
  <c r="AB99" i="63"/>
  <c r="BH42" i="4" s="1"/>
  <c r="D97" i="63"/>
  <c r="D93" i="63"/>
  <c r="D99" i="63" s="1"/>
  <c r="AH71" i="63"/>
  <c r="M81" i="63"/>
  <c r="Y81" i="63"/>
  <c r="BH26" i="4" s="1"/>
  <c r="G81" i="63"/>
  <c r="S81" i="63"/>
  <c r="AE81" i="63"/>
  <c r="BH56" i="4" s="1"/>
  <c r="Q9" i="4"/>
  <c r="H25" i="51"/>
  <c r="H28" i="51" s="1"/>
  <c r="N28" i="54"/>
  <c r="K25" i="59"/>
  <c r="K28" i="59" s="1"/>
  <c r="H25" i="59"/>
  <c r="H28" i="59" s="1"/>
  <c r="K25" i="62"/>
  <c r="K28" i="62" s="1"/>
  <c r="H25" i="62"/>
  <c r="H28" i="62" s="1"/>
  <c r="K25" i="63"/>
  <c r="K28" i="63" s="1"/>
  <c r="H25" i="63"/>
  <c r="H28" i="63" s="1"/>
  <c r="K25" i="64"/>
  <c r="K28" i="64" s="1"/>
  <c r="H25" i="64"/>
  <c r="H28" i="64" s="1"/>
  <c r="W28" i="70"/>
  <c r="CJ9" i="4" s="1"/>
  <c r="K25" i="78"/>
  <c r="K28" i="78" s="1"/>
  <c r="H25" i="78"/>
  <c r="H28" i="78" s="1"/>
  <c r="DQ86" i="4"/>
  <c r="DQ87" i="4" s="1"/>
  <c r="DQ90" i="4" s="1"/>
  <c r="E54" i="4"/>
  <c r="AC54" i="4"/>
  <c r="AW54" i="4"/>
  <c r="BM54" i="4"/>
  <c r="E84" i="4"/>
  <c r="E85" i="4" s="1"/>
  <c r="M84" i="4"/>
  <c r="M85" i="4" s="1"/>
  <c r="AC84" i="4"/>
  <c r="AC85" i="4" s="1"/>
  <c r="AK84" i="4"/>
  <c r="AK85" i="4" s="1"/>
  <c r="AK86" i="4" s="1"/>
  <c r="AK87" i="4" s="1"/>
  <c r="AK90" i="4" s="1"/>
  <c r="I69" i="4"/>
  <c r="I70" i="4" s="1"/>
  <c r="Y69" i="4"/>
  <c r="Y70" i="4" s="1"/>
  <c r="AG69" i="4"/>
  <c r="AG70" i="4" s="1"/>
  <c r="AO69" i="4"/>
  <c r="AO70" i="4" s="1"/>
  <c r="AO71" i="4" s="1"/>
  <c r="AO72" i="4" s="1"/>
  <c r="AO75" i="4" s="1"/>
  <c r="BA69" i="4"/>
  <c r="BA70" i="4" s="1"/>
  <c r="BI69" i="4"/>
  <c r="BQ69" i="4"/>
  <c r="BQ70" i="4" s="1"/>
  <c r="BY69" i="4"/>
  <c r="BY70" i="4" s="1"/>
  <c r="CG69" i="4"/>
  <c r="CG70" i="4" s="1"/>
  <c r="H25" i="49"/>
  <c r="H28" i="49" s="1"/>
  <c r="H25" i="52"/>
  <c r="H28" i="52" s="1"/>
  <c r="H25" i="61"/>
  <c r="H28" i="61" s="1"/>
  <c r="U71" i="4"/>
  <c r="U72" i="4" s="1"/>
  <c r="U75" i="4" s="1"/>
  <c r="FL74" i="4" s="1"/>
  <c r="FL81" i="4" s="1"/>
  <c r="U86" i="4"/>
  <c r="U87" i="4" s="1"/>
  <c r="U90" i="4" s="1"/>
  <c r="FL89" i="4" s="1"/>
  <c r="H25" i="53"/>
  <c r="H28" i="53" s="1"/>
  <c r="H25" i="58"/>
  <c r="H28" i="58" s="1"/>
  <c r="K25" i="60"/>
  <c r="K28" i="60" s="1"/>
  <c r="H25" i="60"/>
  <c r="H28" i="60" s="1"/>
  <c r="K25" i="66"/>
  <c r="H25" i="66"/>
  <c r="H28" i="66" s="1"/>
  <c r="Q28" i="64"/>
  <c r="N28" i="66"/>
  <c r="T28" i="66"/>
  <c r="K25" i="74"/>
  <c r="K28" i="74" s="1"/>
  <c r="H25" i="74"/>
  <c r="H28" i="74" s="1"/>
  <c r="K25" i="76"/>
  <c r="K28" i="76" s="1"/>
  <c r="H25" i="76"/>
  <c r="H28" i="76" s="1"/>
  <c r="DI71" i="4"/>
  <c r="DI72" i="4" s="1"/>
  <c r="DI75" i="4" s="1"/>
  <c r="K25" i="81"/>
  <c r="K28" i="81" s="1"/>
  <c r="H25" i="81"/>
  <c r="H28" i="81" s="1"/>
  <c r="DA86" i="4"/>
  <c r="DA87" i="4" s="1"/>
  <c r="DA90" i="4" s="1"/>
  <c r="W28" i="76"/>
  <c r="DH9" i="4" s="1"/>
  <c r="DI9" i="4" s="1"/>
  <c r="DI86" i="4"/>
  <c r="DI87" i="4" s="1"/>
  <c r="DI90" i="4" s="1"/>
  <c r="K25" i="79"/>
  <c r="K28" i="79" s="1"/>
  <c r="H25" i="79"/>
  <c r="H28" i="79" s="1"/>
  <c r="EC56" i="4"/>
  <c r="EC57" i="4" s="1"/>
  <c r="EC60" i="4" s="1"/>
  <c r="Y25" i="77"/>
  <c r="Z25" i="77" s="1"/>
  <c r="Z28" i="77" s="1"/>
  <c r="DL24" i="4" s="1"/>
  <c r="AB25" i="77"/>
  <c r="AC25" i="77" s="1"/>
  <c r="AC28" i="77" s="1"/>
  <c r="DL39" i="4" s="1"/>
  <c r="DM39" i="4" s="1"/>
  <c r="AE25" i="77"/>
  <c r="AF25" i="77" s="1"/>
  <c r="AF28" i="77" s="1"/>
  <c r="DL54" i="4" s="1"/>
  <c r="DM54" i="4" s="1"/>
  <c r="AH25" i="77"/>
  <c r="AI25" i="77" s="1"/>
  <c r="AI28" i="77" s="1"/>
  <c r="DL69" i="4" s="1"/>
  <c r="DM69" i="4" s="1"/>
  <c r="DM70" i="4" s="1"/>
  <c r="AK25" i="77"/>
  <c r="AL25" i="77" s="1"/>
  <c r="AL28" i="77" s="1"/>
  <c r="DL84" i="4" s="1"/>
  <c r="DM84" i="4" s="1"/>
  <c r="DM85" i="4" s="1"/>
  <c r="D25" i="80"/>
  <c r="E25" i="80" s="1"/>
  <c r="E28" i="80" s="1"/>
  <c r="G25" i="80"/>
  <c r="J25" i="80"/>
  <c r="M25" i="80"/>
  <c r="N25" i="80" s="1"/>
  <c r="N28" i="80" s="1"/>
  <c r="P25" i="80"/>
  <c r="Q25" i="80" s="1"/>
  <c r="Q28" i="80" s="1"/>
  <c r="S25" i="80"/>
  <c r="T25" i="80" s="1"/>
  <c r="T28" i="80" s="1"/>
  <c r="V25" i="80"/>
  <c r="W25" i="80" s="1"/>
  <c r="W28" i="80" s="1"/>
  <c r="DX9" i="4" s="1"/>
  <c r="DY9" i="4" s="1"/>
  <c r="Y25" i="80"/>
  <c r="Z25" i="80" s="1"/>
  <c r="Z28" i="80" s="1"/>
  <c r="DX24" i="4" s="1"/>
  <c r="AB25" i="80"/>
  <c r="AC25" i="80" s="1"/>
  <c r="AC28" i="80" s="1"/>
  <c r="DX39" i="4" s="1"/>
  <c r="DY39" i="4" s="1"/>
  <c r="AE25" i="80"/>
  <c r="AF25" i="80" s="1"/>
  <c r="AF28" i="80" s="1"/>
  <c r="DX54" i="4" s="1"/>
  <c r="DY54" i="4" s="1"/>
  <c r="AH25" i="80"/>
  <c r="AI25" i="80" s="1"/>
  <c r="AI28" i="80" s="1"/>
  <c r="DX69" i="4" s="1"/>
  <c r="DY69" i="4" s="1"/>
  <c r="DY70" i="4" s="1"/>
  <c r="V81" i="52"/>
  <c r="L11" i="4" s="1"/>
  <c r="W28" i="49"/>
  <c r="D9" i="4" s="1"/>
  <c r="W28" i="78"/>
  <c r="DP9" i="4" s="1"/>
  <c r="DQ9" i="4" s="1"/>
  <c r="AD40" i="80"/>
  <c r="AE40" i="80" s="1"/>
  <c r="AA40" i="80"/>
  <c r="AB40" i="80" s="1"/>
  <c r="X40" i="80"/>
  <c r="Y40" i="80" s="1"/>
  <c r="U40" i="80"/>
  <c r="V40" i="80" s="1"/>
  <c r="R40" i="80"/>
  <c r="S40" i="80" s="1"/>
  <c r="O40" i="80"/>
  <c r="P40" i="80" s="1"/>
  <c r="L40" i="80"/>
  <c r="M40" i="80" s="1"/>
  <c r="I40" i="80"/>
  <c r="J40" i="80" s="1"/>
  <c r="F40" i="80"/>
  <c r="G40" i="80" s="1"/>
  <c r="C40" i="80"/>
  <c r="D40" i="80" s="1"/>
  <c r="AA40" i="81"/>
  <c r="AB40" i="81" s="1"/>
  <c r="U40" i="81"/>
  <c r="V40" i="81" s="1"/>
  <c r="O40" i="81"/>
  <c r="P40" i="81" s="1"/>
  <c r="I40" i="81"/>
  <c r="J40" i="81" s="1"/>
  <c r="C40" i="81"/>
  <c r="D40" i="81" s="1"/>
  <c r="AD40" i="79"/>
  <c r="AE40" i="79" s="1"/>
  <c r="AA40" i="79"/>
  <c r="AB40" i="79" s="1"/>
  <c r="X40" i="79"/>
  <c r="Y40" i="79" s="1"/>
  <c r="U40" i="79"/>
  <c r="V40" i="79" s="1"/>
  <c r="R40" i="79"/>
  <c r="S40" i="79" s="1"/>
  <c r="O40" i="79"/>
  <c r="P40" i="79" s="1"/>
  <c r="L40" i="79"/>
  <c r="M40" i="79" s="1"/>
  <c r="I40" i="79"/>
  <c r="J40" i="79" s="1"/>
  <c r="F40" i="79"/>
  <c r="G40" i="79" s="1"/>
  <c r="C40" i="79"/>
  <c r="D40" i="79" s="1"/>
  <c r="AD41" i="80"/>
  <c r="AE41" i="80" s="1"/>
  <c r="AA41" i="80"/>
  <c r="AB41" i="80" s="1"/>
  <c r="X41" i="80"/>
  <c r="Y41" i="80" s="1"/>
  <c r="U41" i="80"/>
  <c r="V41" i="80" s="1"/>
  <c r="R41" i="80"/>
  <c r="S41" i="80" s="1"/>
  <c r="O41" i="80"/>
  <c r="P41" i="80" s="1"/>
  <c r="L41" i="80"/>
  <c r="M41" i="80" s="1"/>
  <c r="I41" i="80"/>
  <c r="J41" i="80" s="1"/>
  <c r="F41" i="80"/>
  <c r="G41" i="80" s="1"/>
  <c r="C41" i="80"/>
  <c r="D41" i="80" s="1"/>
  <c r="AD41" i="79"/>
  <c r="AE41" i="79" s="1"/>
  <c r="AA41" i="79"/>
  <c r="AB41" i="79" s="1"/>
  <c r="X41" i="79"/>
  <c r="Y41" i="79" s="1"/>
  <c r="AD43" i="80"/>
  <c r="AE43" i="80" s="1"/>
  <c r="AA43" i="80"/>
  <c r="AB43" i="80" s="1"/>
  <c r="X43" i="80"/>
  <c r="Y43" i="80" s="1"/>
  <c r="U43" i="80"/>
  <c r="V43" i="80" s="1"/>
  <c r="R43" i="80"/>
  <c r="S43" i="80" s="1"/>
  <c r="O43" i="80"/>
  <c r="P43" i="80" s="1"/>
  <c r="L43" i="80"/>
  <c r="M43" i="80" s="1"/>
  <c r="I43" i="80"/>
  <c r="J43" i="80" s="1"/>
  <c r="F43" i="80"/>
  <c r="G43" i="80" s="1"/>
  <c r="C43" i="80"/>
  <c r="D43" i="80" s="1"/>
  <c r="AD43" i="79"/>
  <c r="AE43" i="79" s="1"/>
  <c r="AA43" i="79"/>
  <c r="AB43" i="79" s="1"/>
  <c r="X43" i="79"/>
  <c r="Y43" i="79" s="1"/>
  <c r="U43" i="79"/>
  <c r="V43" i="79" s="1"/>
  <c r="R43" i="79"/>
  <c r="S43" i="79" s="1"/>
  <c r="O43" i="79"/>
  <c r="P43" i="79" s="1"/>
  <c r="L43" i="79"/>
  <c r="M43" i="79" s="1"/>
  <c r="I43" i="79"/>
  <c r="J43" i="79" s="1"/>
  <c r="F43" i="79"/>
  <c r="G43" i="79" s="1"/>
  <c r="C43" i="79"/>
  <c r="D43" i="79" s="1"/>
  <c r="G215" i="3"/>
  <c r="AD37" i="81"/>
  <c r="AE37" i="81" s="1"/>
  <c r="AA37" i="81"/>
  <c r="AB37" i="81" s="1"/>
  <c r="X37" i="81"/>
  <c r="Y37" i="81" s="1"/>
  <c r="U37" i="81"/>
  <c r="V37" i="81" s="1"/>
  <c r="R37" i="81"/>
  <c r="S37" i="81" s="1"/>
  <c r="O37" i="81"/>
  <c r="P37" i="81" s="1"/>
  <c r="L37" i="81"/>
  <c r="I37" i="81"/>
  <c r="J37" i="81" s="1"/>
  <c r="F37" i="81"/>
  <c r="G37" i="81" s="1"/>
  <c r="C37" i="81"/>
  <c r="D37" i="81" s="1"/>
  <c r="AD37" i="80"/>
  <c r="AE37" i="80" s="1"/>
  <c r="X37" i="80"/>
  <c r="Y37" i="80" s="1"/>
  <c r="L37" i="80"/>
  <c r="M37" i="80" s="1"/>
  <c r="I37" i="80"/>
  <c r="J37" i="80" s="1"/>
  <c r="F37" i="80"/>
  <c r="G37" i="80" s="1"/>
  <c r="C37" i="80"/>
  <c r="D37" i="80" s="1"/>
  <c r="AD37" i="79"/>
  <c r="AE37" i="79" s="1"/>
  <c r="AA37" i="79"/>
  <c r="AB37" i="79" s="1"/>
  <c r="X37" i="79"/>
  <c r="Y37" i="79" s="1"/>
  <c r="U37" i="79"/>
  <c r="V37" i="79" s="1"/>
  <c r="R37" i="79"/>
  <c r="S37" i="79" s="1"/>
  <c r="O37" i="79"/>
  <c r="P37" i="79" s="1"/>
  <c r="L37" i="79"/>
  <c r="G214" i="3"/>
  <c r="AD36" i="81"/>
  <c r="AE36" i="81" s="1"/>
  <c r="AA36" i="81"/>
  <c r="AB36" i="81" s="1"/>
  <c r="X36" i="81"/>
  <c r="Y36" i="81" s="1"/>
  <c r="U36" i="81"/>
  <c r="V36" i="81" s="1"/>
  <c r="R36" i="81"/>
  <c r="S36" i="81" s="1"/>
  <c r="O36" i="81"/>
  <c r="P36" i="81" s="1"/>
  <c r="L36" i="81"/>
  <c r="I36" i="81"/>
  <c r="J36" i="81" s="1"/>
  <c r="F36" i="81"/>
  <c r="G36" i="81" s="1"/>
  <c r="C36" i="81"/>
  <c r="D36" i="81" s="1"/>
  <c r="J81" i="64"/>
  <c r="G81" i="64"/>
  <c r="J81" i="72"/>
  <c r="G81" i="72"/>
  <c r="J81" i="74"/>
  <c r="G81" i="74"/>
  <c r="J81" i="70"/>
  <c r="G81" i="70"/>
  <c r="AH79" i="64"/>
  <c r="AH81" i="64" s="1"/>
  <c r="BL71" i="4" s="1"/>
  <c r="G81" i="65"/>
  <c r="J81" i="66"/>
  <c r="G81" i="69"/>
  <c r="G81" i="71"/>
  <c r="J81" i="73"/>
  <c r="AH79" i="74"/>
  <c r="AH81" i="74" s="1"/>
  <c r="CZ71" i="4" s="1"/>
  <c r="DA71" i="4" s="1"/>
  <c r="DA72" i="4" s="1"/>
  <c r="DA75" i="4" s="1"/>
  <c r="J81" i="80"/>
  <c r="AH79" i="62"/>
  <c r="AH81" i="62" s="1"/>
  <c r="BD71" i="4" s="1"/>
  <c r="AH79" i="65"/>
  <c r="AH81" i="65" s="1"/>
  <c r="BP71" i="4" s="1"/>
  <c r="AH79" i="68"/>
  <c r="AH81" i="68" s="1"/>
  <c r="CB71" i="4" s="1"/>
  <c r="AH79" i="69"/>
  <c r="AH81" i="69" s="1"/>
  <c r="CF71" i="4" s="1"/>
  <c r="AH79" i="70"/>
  <c r="AH81" i="70" s="1"/>
  <c r="CJ71" i="4" s="1"/>
  <c r="AH79" i="71"/>
  <c r="AH81" i="71" s="1"/>
  <c r="CN71" i="4" s="1"/>
  <c r="AH79" i="72"/>
  <c r="AH81" i="72" s="1"/>
  <c r="CR71" i="4" s="1"/>
  <c r="J81" i="75"/>
  <c r="FA22" i="4"/>
  <c r="FA23" i="4" s="1"/>
  <c r="E69" i="4"/>
  <c r="E70" i="4" s="1"/>
  <c r="M69" i="4"/>
  <c r="M70" i="4" s="1"/>
  <c r="AC69" i="4"/>
  <c r="AC70" i="4" s="1"/>
  <c r="AC71" i="4" s="1"/>
  <c r="AC72" i="4" s="1"/>
  <c r="AC75" i="4" s="1"/>
  <c r="AK69" i="4"/>
  <c r="AK70" i="4" s="1"/>
  <c r="AK71" i="4" s="1"/>
  <c r="AK72" i="4" s="1"/>
  <c r="AK75" i="4" s="1"/>
  <c r="AW69" i="4"/>
  <c r="AW70" i="4" s="1"/>
  <c r="BE69" i="4"/>
  <c r="BE70" i="4" s="1"/>
  <c r="BE71" i="4" s="1"/>
  <c r="BE72" i="4" s="1"/>
  <c r="BE75" i="4" s="1"/>
  <c r="BM69" i="4"/>
  <c r="BM70" i="4" s="1"/>
  <c r="BM71" i="4" s="1"/>
  <c r="BM72" i="4" s="1"/>
  <c r="BM75" i="4" s="1"/>
  <c r="BU69" i="4"/>
  <c r="BU70" i="4" s="1"/>
  <c r="CC69" i="4"/>
  <c r="CC70" i="4" s="1"/>
  <c r="CK69" i="4"/>
  <c r="CK70" i="4" s="1"/>
  <c r="CK71" i="4" s="1"/>
  <c r="CK72" i="4" s="1"/>
  <c r="CK75" i="4" s="1"/>
  <c r="FA69" i="4"/>
  <c r="FA70" i="4" s="1"/>
  <c r="FA71" i="4" s="1"/>
  <c r="FA72" i="4" s="1"/>
  <c r="FA75" i="4" s="1"/>
  <c r="I84" i="4"/>
  <c r="I85" i="4" s="1"/>
  <c r="Y84" i="4"/>
  <c r="Y85" i="4" s="1"/>
  <c r="AG84" i="4"/>
  <c r="AG85" i="4" s="1"/>
  <c r="P81" i="54"/>
  <c r="Q28" i="52"/>
  <c r="E93" i="3"/>
  <c r="F87" i="3" s="1"/>
  <c r="G87" i="3" s="1"/>
  <c r="E104" i="3"/>
  <c r="F97" i="3" s="1"/>
  <c r="G97" i="3" s="1"/>
  <c r="E166" i="3"/>
  <c r="E211" i="3"/>
  <c r="E82" i="3"/>
  <c r="E115" i="3"/>
  <c r="F108" i="3" s="1"/>
  <c r="G108" i="3" s="1"/>
  <c r="E123" i="3"/>
  <c r="F120" i="3" s="1"/>
  <c r="G120" i="3" s="1"/>
  <c r="E203" i="3"/>
  <c r="J81" i="49"/>
  <c r="J81" i="50"/>
  <c r="AK79" i="51"/>
  <c r="AK81" i="51" s="1"/>
  <c r="P86" i="4" s="1"/>
  <c r="Q86" i="4" s="1"/>
  <c r="Q87" i="4" s="1"/>
  <c r="Q90" i="4" s="1"/>
  <c r="AH79" i="51"/>
  <c r="AH81" i="51" s="1"/>
  <c r="P71" i="4" s="1"/>
  <c r="Q71" i="4" s="1"/>
  <c r="Q72" i="4" s="1"/>
  <c r="Q75" i="4" s="1"/>
  <c r="AK79" i="53"/>
  <c r="AK81" i="53" s="1"/>
  <c r="X86" i="4" s="1"/>
  <c r="Y86" i="4" s="1"/>
  <c r="Y87" i="4" s="1"/>
  <c r="Y90" i="4" s="1"/>
  <c r="AH79" i="53"/>
  <c r="AH81" i="53" s="1"/>
  <c r="X71" i="4" s="1"/>
  <c r="J81" i="54"/>
  <c r="J81" i="60"/>
  <c r="G81" i="60"/>
  <c r="Y71" i="4"/>
  <c r="Y72" i="4" s="1"/>
  <c r="Y75" i="4" s="1"/>
  <c r="BA71" i="4"/>
  <c r="BA72" i="4" s="1"/>
  <c r="BA75" i="4" s="1"/>
  <c r="BQ71" i="4"/>
  <c r="BQ72" i="4" s="1"/>
  <c r="BQ75" i="4" s="1"/>
  <c r="CG71" i="4"/>
  <c r="CG72" i="4" s="1"/>
  <c r="CG75" i="4" s="1"/>
  <c r="AK79" i="49"/>
  <c r="AK81" i="49" s="1"/>
  <c r="D86" i="4" s="1"/>
  <c r="AH79" i="49"/>
  <c r="AH81" i="49" s="1"/>
  <c r="D71" i="4" s="1"/>
  <c r="E71" i="4" s="1"/>
  <c r="E72" i="4" s="1"/>
  <c r="E75" i="4" s="1"/>
  <c r="AK79" i="50"/>
  <c r="AK81" i="50" s="1"/>
  <c r="H86" i="4" s="1"/>
  <c r="AH79" i="50"/>
  <c r="AH81" i="50" s="1"/>
  <c r="H71" i="4" s="1"/>
  <c r="I71" i="4" s="1"/>
  <c r="I72" i="4" s="1"/>
  <c r="I75" i="4" s="1"/>
  <c r="AK79" i="52"/>
  <c r="AK81" i="52" s="1"/>
  <c r="L86" i="4" s="1"/>
  <c r="AH79" i="52"/>
  <c r="AH81" i="52" s="1"/>
  <c r="L71" i="4" s="1"/>
  <c r="M71" i="4" s="1"/>
  <c r="M72" i="4" s="1"/>
  <c r="M75" i="4" s="1"/>
  <c r="J81" i="51"/>
  <c r="G81" i="61"/>
  <c r="AK79" i="54"/>
  <c r="AK81" i="54" s="1"/>
  <c r="AB86" i="4" s="1"/>
  <c r="AH79" i="54"/>
  <c r="AH81" i="54" s="1"/>
  <c r="AK79" i="55"/>
  <c r="AK81" i="55" s="1"/>
  <c r="AF86" i="4" s="1"/>
  <c r="AH79" i="55"/>
  <c r="AH81" i="55" s="1"/>
  <c r="AF71" i="4" s="1"/>
  <c r="AG71" i="4" s="1"/>
  <c r="AG72" i="4" s="1"/>
  <c r="AG75" i="4" s="1"/>
  <c r="J81" i="56"/>
  <c r="G81" i="56"/>
  <c r="AK79" i="58"/>
  <c r="AK81" i="58" s="1"/>
  <c r="AR86" i="4" s="1"/>
  <c r="AS86" i="4" s="1"/>
  <c r="AS87" i="4" s="1"/>
  <c r="AS90" i="4" s="1"/>
  <c r="AH79" i="58"/>
  <c r="AH81" i="58" s="1"/>
  <c r="AR71" i="4" s="1"/>
  <c r="AS71" i="4" s="1"/>
  <c r="AS72" i="4" s="1"/>
  <c r="AS75" i="4" s="1"/>
  <c r="AK79" i="59"/>
  <c r="AK81" i="59" s="1"/>
  <c r="AV86" i="4" s="1"/>
  <c r="AH79" i="59"/>
  <c r="AH81" i="59" s="1"/>
  <c r="AV71" i="4" s="1"/>
  <c r="AW71" i="4" s="1"/>
  <c r="AW72" i="4" s="1"/>
  <c r="AW75" i="4" s="1"/>
  <c r="J81" i="63"/>
  <c r="J81" i="67"/>
  <c r="G81" i="77"/>
  <c r="J81" i="77"/>
  <c r="E86" i="4"/>
  <c r="E87" i="4" s="1"/>
  <c r="E90" i="4" s="1"/>
  <c r="AC86" i="4"/>
  <c r="AC87" i="4" s="1"/>
  <c r="AC90" i="4" s="1"/>
  <c r="J81" i="52"/>
  <c r="M81" i="52"/>
  <c r="J81" i="59"/>
  <c r="AK79" i="63"/>
  <c r="AK81" i="63" s="1"/>
  <c r="BH86" i="4" s="1"/>
  <c r="AH79" i="63"/>
  <c r="AH81" i="63" s="1"/>
  <c r="BH71" i="4" s="1"/>
  <c r="AK79" i="66"/>
  <c r="AK81" i="66" s="1"/>
  <c r="BT86" i="4" s="1"/>
  <c r="AH79" i="66"/>
  <c r="AH81" i="66" s="1"/>
  <c r="BT71" i="4" s="1"/>
  <c r="BU71" i="4" s="1"/>
  <c r="BU72" i="4" s="1"/>
  <c r="BU75" i="4" s="1"/>
  <c r="AK79" i="67"/>
  <c r="AK81" i="67" s="1"/>
  <c r="BX86" i="4" s="1"/>
  <c r="AH79" i="67"/>
  <c r="AH81" i="67" s="1"/>
  <c r="BX71" i="4" s="1"/>
  <c r="BY71" i="4" s="1"/>
  <c r="BY72" i="4" s="1"/>
  <c r="BY75" i="4" s="1"/>
  <c r="G81" i="79"/>
  <c r="J81" i="79"/>
  <c r="G81" i="81"/>
  <c r="J81" i="81"/>
  <c r="J81" i="55"/>
  <c r="AK79" i="73"/>
  <c r="AK81" i="73" s="1"/>
  <c r="CV86" i="4" s="1"/>
  <c r="AH79" i="73"/>
  <c r="AH81" i="73" s="1"/>
  <c r="CV71" i="4" s="1"/>
  <c r="AK79" i="75"/>
  <c r="AK81" i="75" s="1"/>
  <c r="DD86" i="4" s="1"/>
  <c r="DE86" i="4" s="1"/>
  <c r="DE87" i="4" s="1"/>
  <c r="DE90" i="4" s="1"/>
  <c r="AH79" i="75"/>
  <c r="AH81" i="75" s="1"/>
  <c r="DD71" i="4" s="1"/>
  <c r="DE71" i="4" s="1"/>
  <c r="DE72" i="4" s="1"/>
  <c r="DE75" i="4" s="1"/>
  <c r="G81" i="76"/>
  <c r="J81" i="76"/>
  <c r="AK79" i="77"/>
  <c r="AK81" i="77" s="1"/>
  <c r="DL86" i="4" s="1"/>
  <c r="DM86" i="4" s="1"/>
  <c r="DM87" i="4" s="1"/>
  <c r="DM90" i="4" s="1"/>
  <c r="AH79" i="77"/>
  <c r="AH81" i="77" s="1"/>
  <c r="DL71" i="4" s="1"/>
  <c r="DM71" i="4" s="1"/>
  <c r="DM72" i="4" s="1"/>
  <c r="DM75" i="4" s="1"/>
  <c r="AK79" i="79"/>
  <c r="AK81" i="79" s="1"/>
  <c r="DT86" i="4" s="1"/>
  <c r="DU86" i="4" s="1"/>
  <c r="DU87" i="4" s="1"/>
  <c r="DU90" i="4" s="1"/>
  <c r="AH79" i="79"/>
  <c r="AH81" i="79" s="1"/>
  <c r="DT71" i="4" s="1"/>
  <c r="DU71" i="4" s="1"/>
  <c r="DU72" i="4" s="1"/>
  <c r="DU75" i="4" s="1"/>
  <c r="AK79" i="80"/>
  <c r="AK81" i="80" s="1"/>
  <c r="DX86" i="4" s="1"/>
  <c r="DY86" i="4" s="1"/>
  <c r="DY87" i="4" s="1"/>
  <c r="DY90" i="4" s="1"/>
  <c r="AH79" i="80"/>
  <c r="AH81" i="80" s="1"/>
  <c r="DX71" i="4" s="1"/>
  <c r="DY71" i="4" s="1"/>
  <c r="DY72" i="4" s="1"/>
  <c r="DY75" i="4" s="1"/>
  <c r="AK79" i="81"/>
  <c r="AK81" i="81" s="1"/>
  <c r="EB86" i="4" s="1"/>
  <c r="EC86" i="4" s="1"/>
  <c r="EC87" i="4" s="1"/>
  <c r="EC90" i="4" s="1"/>
  <c r="AH79" i="81"/>
  <c r="AH81" i="81" s="1"/>
  <c r="EB71" i="4" s="1"/>
  <c r="EC71" i="4" s="1"/>
  <c r="EC72" i="4" s="1"/>
  <c r="EC75" i="4" s="1"/>
  <c r="CO71" i="4"/>
  <c r="CO72" i="4" s="1"/>
  <c r="CO75" i="4" s="1"/>
  <c r="CS86" i="4"/>
  <c r="CS87" i="4" s="1"/>
  <c r="CS90" i="4" s="1"/>
  <c r="CW86" i="4"/>
  <c r="CW87" i="4" s="1"/>
  <c r="CW90" i="4" s="1"/>
  <c r="CO86" i="4"/>
  <c r="CO87" i="4" s="1"/>
  <c r="CO90" i="4" s="1"/>
  <c r="CS71" i="4"/>
  <c r="CS72" i="4" s="1"/>
  <c r="CS75" i="4" s="1"/>
  <c r="CW71" i="4"/>
  <c r="CW72" i="4" s="1"/>
  <c r="CW75" i="4" s="1"/>
  <c r="F200" i="3"/>
  <c r="G200" i="3" s="1"/>
  <c r="F202" i="3"/>
  <c r="G202" i="3" s="1"/>
  <c r="AD51" i="81"/>
  <c r="AE51" i="81" s="1"/>
  <c r="AA51" i="81"/>
  <c r="AB51" i="81" s="1"/>
  <c r="X51" i="81"/>
  <c r="Y51" i="81" s="1"/>
  <c r="U51" i="81"/>
  <c r="V51" i="81" s="1"/>
  <c r="R51" i="81"/>
  <c r="S51" i="81" s="1"/>
  <c r="O51" i="81"/>
  <c r="P51" i="81" s="1"/>
  <c r="L51" i="81"/>
  <c r="M51" i="81" s="1"/>
  <c r="I51" i="81"/>
  <c r="J51" i="81" s="1"/>
  <c r="F51" i="81"/>
  <c r="G51" i="81" s="1"/>
  <c r="C51" i="81"/>
  <c r="D51" i="81" s="1"/>
  <c r="AD52" i="81"/>
  <c r="AE52" i="81" s="1"/>
  <c r="AA52" i="81"/>
  <c r="AB52" i="81" s="1"/>
  <c r="X52" i="81"/>
  <c r="Y52" i="81" s="1"/>
  <c r="U52" i="81"/>
  <c r="V52" i="81" s="1"/>
  <c r="R52" i="81"/>
  <c r="S52" i="81" s="1"/>
  <c r="O52" i="81"/>
  <c r="P52" i="81" s="1"/>
  <c r="L52" i="81"/>
  <c r="M52" i="81" s="1"/>
  <c r="I52" i="81"/>
  <c r="J52" i="81" s="1"/>
  <c r="F52" i="81"/>
  <c r="G52" i="81" s="1"/>
  <c r="C52" i="81"/>
  <c r="D52" i="81" s="1"/>
  <c r="AD55" i="81"/>
  <c r="AE55" i="81" s="1"/>
  <c r="AA55" i="81"/>
  <c r="AB55" i="81" s="1"/>
  <c r="X55" i="81"/>
  <c r="Y55" i="81" s="1"/>
  <c r="U55" i="81"/>
  <c r="V55" i="81" s="1"/>
  <c r="R55" i="81"/>
  <c r="S55" i="81" s="1"/>
  <c r="O55" i="81"/>
  <c r="P55" i="81" s="1"/>
  <c r="L55" i="81"/>
  <c r="M55" i="81" s="1"/>
  <c r="I55" i="81"/>
  <c r="J55" i="81" s="1"/>
  <c r="F55" i="81"/>
  <c r="G55" i="81" s="1"/>
  <c r="C55" i="81"/>
  <c r="D55" i="81" s="1"/>
  <c r="F209" i="3"/>
  <c r="G209" i="3" s="1"/>
  <c r="F207" i="3"/>
  <c r="G207" i="3" s="1"/>
  <c r="F80" i="3"/>
  <c r="G80" i="3" s="1"/>
  <c r="F78" i="3"/>
  <c r="G78" i="3" s="1"/>
  <c r="F79" i="3"/>
  <c r="G79" i="3" s="1"/>
  <c r="AD53" i="81"/>
  <c r="AE53" i="81" s="1"/>
  <c r="AA53" i="81"/>
  <c r="AB53" i="81" s="1"/>
  <c r="X53" i="81"/>
  <c r="Y53" i="81" s="1"/>
  <c r="U53" i="81"/>
  <c r="V53" i="81" s="1"/>
  <c r="R53" i="81"/>
  <c r="S53" i="81" s="1"/>
  <c r="O53" i="81"/>
  <c r="P53" i="81" s="1"/>
  <c r="L53" i="81"/>
  <c r="M53" i="81" s="1"/>
  <c r="I53" i="81"/>
  <c r="J53" i="81" s="1"/>
  <c r="F53" i="81"/>
  <c r="G53" i="81" s="1"/>
  <c r="C53" i="81"/>
  <c r="D53" i="81" s="1"/>
  <c r="F122" i="3"/>
  <c r="G122" i="3" s="1"/>
  <c r="F119" i="3"/>
  <c r="G119" i="3" s="1"/>
  <c r="D65" i="52"/>
  <c r="D64" i="52"/>
  <c r="D65" i="54"/>
  <c r="D64" i="54"/>
  <c r="G65" i="55"/>
  <c r="G64" i="55"/>
  <c r="G65" i="57"/>
  <c r="G64" i="57"/>
  <c r="G65" i="58"/>
  <c r="G64" i="58"/>
  <c r="D65" i="59"/>
  <c r="D64" i="59"/>
  <c r="G65" i="63"/>
  <c r="G64" i="63"/>
  <c r="G65" i="65"/>
  <c r="G64" i="65"/>
  <c r="D65" i="69"/>
  <c r="D64" i="69"/>
  <c r="G65" i="52"/>
  <c r="G64" i="52"/>
  <c r="G65" i="54"/>
  <c r="G64" i="54"/>
  <c r="D65" i="55"/>
  <c r="D64" i="55"/>
  <c r="D65" i="57"/>
  <c r="D64" i="57"/>
  <c r="D65" i="58"/>
  <c r="D64" i="58"/>
  <c r="G65" i="59"/>
  <c r="G64" i="59"/>
  <c r="D65" i="63"/>
  <c r="D64" i="63"/>
  <c r="D65" i="68"/>
  <c r="D64" i="68"/>
  <c r="D65" i="76"/>
  <c r="D64" i="76"/>
  <c r="AD57" i="81"/>
  <c r="AE57" i="81" s="1"/>
  <c r="AA57" i="81"/>
  <c r="AB57" i="81" s="1"/>
  <c r="X57" i="81"/>
  <c r="Y57" i="81" s="1"/>
  <c r="U57" i="81"/>
  <c r="V57" i="81" s="1"/>
  <c r="R57" i="81"/>
  <c r="S57" i="81" s="1"/>
  <c r="O57" i="81"/>
  <c r="P57" i="81" s="1"/>
  <c r="L57" i="81"/>
  <c r="M57" i="81" s="1"/>
  <c r="I57" i="81"/>
  <c r="J57" i="81" s="1"/>
  <c r="F57" i="81"/>
  <c r="G57" i="81" s="1"/>
  <c r="C57" i="81"/>
  <c r="D57" i="81" s="1"/>
  <c r="AA57" i="80"/>
  <c r="AB57" i="80" s="1"/>
  <c r="U57" i="80"/>
  <c r="V57" i="80" s="1"/>
  <c r="O57" i="80"/>
  <c r="P57" i="80" s="1"/>
  <c r="I57" i="80"/>
  <c r="J57" i="80" s="1"/>
  <c r="C57" i="80"/>
  <c r="D57" i="80" s="1"/>
  <c r="AA57" i="79"/>
  <c r="AB57" i="79" s="1"/>
  <c r="U57" i="79"/>
  <c r="V57" i="79" s="1"/>
  <c r="O57" i="79"/>
  <c r="P57" i="79" s="1"/>
  <c r="I57" i="79"/>
  <c r="J57" i="79" s="1"/>
  <c r="C57" i="79"/>
  <c r="D57" i="79" s="1"/>
  <c r="AD57" i="78"/>
  <c r="AE57" i="78" s="1"/>
  <c r="AA57" i="78"/>
  <c r="AB57" i="78" s="1"/>
  <c r="X57" i="78"/>
  <c r="Y57" i="78" s="1"/>
  <c r="U57" i="78"/>
  <c r="V57" i="78" s="1"/>
  <c r="R57" i="78"/>
  <c r="S57" i="78" s="1"/>
  <c r="O57" i="78"/>
  <c r="P57" i="78" s="1"/>
  <c r="L57" i="78"/>
  <c r="M57" i="78" s="1"/>
  <c r="I57" i="78"/>
  <c r="J57" i="78" s="1"/>
  <c r="F57" i="78"/>
  <c r="G57" i="78" s="1"/>
  <c r="C57" i="78"/>
  <c r="D57" i="78" s="1"/>
  <c r="AD57" i="77"/>
  <c r="AE57" i="77" s="1"/>
  <c r="AA57" i="77"/>
  <c r="AB57" i="77" s="1"/>
  <c r="X57" i="77"/>
  <c r="Y57" i="77" s="1"/>
  <c r="U57" i="77"/>
  <c r="V57" i="77" s="1"/>
  <c r="R57" i="77"/>
  <c r="S57" i="77" s="1"/>
  <c r="O57" i="77"/>
  <c r="P57" i="77" s="1"/>
  <c r="L57" i="77"/>
  <c r="M57" i="77" s="1"/>
  <c r="I57" i="77"/>
  <c r="J57" i="77" s="1"/>
  <c r="F57" i="77"/>
  <c r="G57" i="77" s="1"/>
  <c r="C57" i="77"/>
  <c r="D57" i="77" s="1"/>
  <c r="AD57" i="74"/>
  <c r="AE57" i="74" s="1"/>
  <c r="AA57" i="74"/>
  <c r="AB57" i="74" s="1"/>
  <c r="X57" i="74"/>
  <c r="Y57" i="74" s="1"/>
  <c r="U57" i="74"/>
  <c r="V57" i="74" s="1"/>
  <c r="R57" i="74"/>
  <c r="S57" i="74" s="1"/>
  <c r="O57" i="74"/>
  <c r="P57" i="74" s="1"/>
  <c r="L57" i="74"/>
  <c r="M57" i="74" s="1"/>
  <c r="I57" i="74"/>
  <c r="J57" i="74" s="1"/>
  <c r="F57" i="74"/>
  <c r="G57" i="74" s="1"/>
  <c r="C57" i="74"/>
  <c r="D57" i="74" s="1"/>
  <c r="X57" i="80"/>
  <c r="Y57" i="80" s="1"/>
  <c r="L57" i="80"/>
  <c r="M57" i="80" s="1"/>
  <c r="AD57" i="79"/>
  <c r="AE57" i="79" s="1"/>
  <c r="R57" i="79"/>
  <c r="S57" i="79" s="1"/>
  <c r="F57" i="79"/>
  <c r="G57" i="79" s="1"/>
  <c r="AD57" i="76"/>
  <c r="AE57" i="76" s="1"/>
  <c r="X57" i="76"/>
  <c r="Y57" i="76" s="1"/>
  <c r="R57" i="76"/>
  <c r="S57" i="76" s="1"/>
  <c r="L57" i="76"/>
  <c r="M57" i="76" s="1"/>
  <c r="F57" i="76"/>
  <c r="G57" i="76" s="1"/>
  <c r="AD57" i="75"/>
  <c r="AE57" i="75" s="1"/>
  <c r="X57" i="75"/>
  <c r="Y57" i="75" s="1"/>
  <c r="R57" i="75"/>
  <c r="S57" i="75" s="1"/>
  <c r="L57" i="75"/>
  <c r="M57" i="75" s="1"/>
  <c r="F57" i="75"/>
  <c r="G57" i="75" s="1"/>
  <c r="AD57" i="73"/>
  <c r="AE57" i="73" s="1"/>
  <c r="AA57" i="73"/>
  <c r="AB57" i="73" s="1"/>
  <c r="X57" i="73"/>
  <c r="Y57" i="73" s="1"/>
  <c r="U57" i="73"/>
  <c r="V57" i="73" s="1"/>
  <c r="R57" i="73"/>
  <c r="S57" i="73" s="1"/>
  <c r="O57" i="73"/>
  <c r="P57" i="73" s="1"/>
  <c r="L57" i="73"/>
  <c r="M57" i="73" s="1"/>
  <c r="I57" i="73"/>
  <c r="J57" i="73" s="1"/>
  <c r="F57" i="73"/>
  <c r="G57" i="73" s="1"/>
  <c r="C57" i="73"/>
  <c r="D57" i="73" s="1"/>
  <c r="AD57" i="72"/>
  <c r="AE57" i="72" s="1"/>
  <c r="AA57" i="72"/>
  <c r="AB57" i="72" s="1"/>
  <c r="X57" i="72"/>
  <c r="Y57" i="72" s="1"/>
  <c r="U57" i="72"/>
  <c r="V57" i="72" s="1"/>
  <c r="R57" i="72"/>
  <c r="S57" i="72" s="1"/>
  <c r="O57" i="72"/>
  <c r="P57" i="72" s="1"/>
  <c r="L57" i="72"/>
  <c r="M57" i="72" s="1"/>
  <c r="I57" i="72"/>
  <c r="J57" i="72" s="1"/>
  <c r="F57" i="72"/>
  <c r="G57" i="72" s="1"/>
  <c r="C57" i="72"/>
  <c r="D57" i="72" s="1"/>
  <c r="AD57" i="71"/>
  <c r="AE57" i="71" s="1"/>
  <c r="AA57" i="71"/>
  <c r="AB57" i="71" s="1"/>
  <c r="X57" i="71"/>
  <c r="Y57" i="71" s="1"/>
  <c r="U57" i="71"/>
  <c r="V57" i="71" s="1"/>
  <c r="R57" i="71"/>
  <c r="S57" i="71" s="1"/>
  <c r="O57" i="71"/>
  <c r="P57" i="71" s="1"/>
  <c r="L57" i="71"/>
  <c r="M57" i="71" s="1"/>
  <c r="I57" i="71"/>
  <c r="J57" i="71" s="1"/>
  <c r="F57" i="71"/>
  <c r="G57" i="71" s="1"/>
  <c r="C57" i="71"/>
  <c r="D57" i="71" s="1"/>
  <c r="AD57" i="70"/>
  <c r="AE57" i="70" s="1"/>
  <c r="AA57" i="70"/>
  <c r="AB57" i="70" s="1"/>
  <c r="X57" i="70"/>
  <c r="Y57" i="70" s="1"/>
  <c r="U57" i="70"/>
  <c r="V57" i="70" s="1"/>
  <c r="R57" i="70"/>
  <c r="S57" i="70" s="1"/>
  <c r="O57" i="70"/>
  <c r="P57" i="70" s="1"/>
  <c r="L57" i="70"/>
  <c r="M57" i="70" s="1"/>
  <c r="I57" i="70"/>
  <c r="J57" i="70" s="1"/>
  <c r="F57" i="70"/>
  <c r="G57" i="70" s="1"/>
  <c r="C57" i="70"/>
  <c r="D57" i="70" s="1"/>
  <c r="AD57" i="67"/>
  <c r="AE57" i="67" s="1"/>
  <c r="AA57" i="67"/>
  <c r="AB57" i="67" s="1"/>
  <c r="X57" i="67"/>
  <c r="Y57" i="67" s="1"/>
  <c r="U57" i="67"/>
  <c r="V57" i="67" s="1"/>
  <c r="R57" i="67"/>
  <c r="S57" i="67" s="1"/>
  <c r="O57" i="67"/>
  <c r="P57" i="67" s="1"/>
  <c r="L57" i="67"/>
  <c r="M57" i="67" s="1"/>
  <c r="I57" i="67"/>
  <c r="J57" i="67" s="1"/>
  <c r="F57" i="67"/>
  <c r="G57" i="67" s="1"/>
  <c r="C57" i="67"/>
  <c r="D57" i="67" s="1"/>
  <c r="AD57" i="66"/>
  <c r="AE57" i="66" s="1"/>
  <c r="AA57" i="66"/>
  <c r="AB57" i="66" s="1"/>
  <c r="X57" i="66"/>
  <c r="Y57" i="66" s="1"/>
  <c r="U57" i="66"/>
  <c r="V57" i="66" s="1"/>
  <c r="R57" i="66"/>
  <c r="S57" i="66" s="1"/>
  <c r="O57" i="66"/>
  <c r="P57" i="66" s="1"/>
  <c r="L57" i="66"/>
  <c r="M57" i="66" s="1"/>
  <c r="I57" i="66"/>
  <c r="J57" i="66" s="1"/>
  <c r="F57" i="66"/>
  <c r="G57" i="66" s="1"/>
  <c r="C57" i="66"/>
  <c r="D57" i="66" s="1"/>
  <c r="AD61" i="81"/>
  <c r="AE61" i="81" s="1"/>
  <c r="AA61" i="81"/>
  <c r="AB61" i="81" s="1"/>
  <c r="X61" i="81"/>
  <c r="Y61" i="81" s="1"/>
  <c r="U61" i="81"/>
  <c r="V61" i="81" s="1"/>
  <c r="R61" i="81"/>
  <c r="S61" i="81" s="1"/>
  <c r="O61" i="81"/>
  <c r="P61" i="81" s="1"/>
  <c r="L61" i="81"/>
  <c r="M61" i="81" s="1"/>
  <c r="I61" i="81"/>
  <c r="J61" i="81" s="1"/>
  <c r="F61" i="81"/>
  <c r="G61" i="81" s="1"/>
  <c r="C61" i="81"/>
  <c r="D61" i="81" s="1"/>
  <c r="AA61" i="80"/>
  <c r="AB61" i="80" s="1"/>
  <c r="U61" i="80"/>
  <c r="V61" i="80" s="1"/>
  <c r="O61" i="80"/>
  <c r="P61" i="80" s="1"/>
  <c r="I61" i="80"/>
  <c r="J61" i="80" s="1"/>
  <c r="C61" i="80"/>
  <c r="D61" i="80" s="1"/>
  <c r="AA61" i="79"/>
  <c r="AB61" i="79" s="1"/>
  <c r="U61" i="79"/>
  <c r="V61" i="79" s="1"/>
  <c r="O61" i="79"/>
  <c r="P61" i="79" s="1"/>
  <c r="I61" i="79"/>
  <c r="J61" i="79" s="1"/>
  <c r="C61" i="79"/>
  <c r="D61" i="79" s="1"/>
  <c r="AD61" i="78"/>
  <c r="AE61" i="78" s="1"/>
  <c r="AA61" i="78"/>
  <c r="AB61" i="78" s="1"/>
  <c r="X61" i="78"/>
  <c r="Y61" i="78" s="1"/>
  <c r="U61" i="78"/>
  <c r="V61" i="78" s="1"/>
  <c r="R61" i="78"/>
  <c r="S61" i="78" s="1"/>
  <c r="O61" i="78"/>
  <c r="P61" i="78" s="1"/>
  <c r="L61" i="78"/>
  <c r="M61" i="78" s="1"/>
  <c r="I61" i="78"/>
  <c r="J61" i="78" s="1"/>
  <c r="F61" i="78"/>
  <c r="G61" i="78" s="1"/>
  <c r="C61" i="78"/>
  <c r="D61" i="78" s="1"/>
  <c r="AD61" i="77"/>
  <c r="AE61" i="77" s="1"/>
  <c r="AA61" i="77"/>
  <c r="AB61" i="77" s="1"/>
  <c r="X61" i="77"/>
  <c r="Y61" i="77" s="1"/>
  <c r="U61" i="77"/>
  <c r="V61" i="77" s="1"/>
  <c r="R61" i="77"/>
  <c r="S61" i="77" s="1"/>
  <c r="O61" i="77"/>
  <c r="P61" i="77" s="1"/>
  <c r="L61" i="77"/>
  <c r="M61" i="77" s="1"/>
  <c r="I61" i="77"/>
  <c r="J61" i="77" s="1"/>
  <c r="F61" i="77"/>
  <c r="G61" i="77" s="1"/>
  <c r="C61" i="77"/>
  <c r="D61" i="77" s="1"/>
  <c r="AD61" i="74"/>
  <c r="AE61" i="74" s="1"/>
  <c r="AA61" i="74"/>
  <c r="AB61" i="74" s="1"/>
  <c r="X61" i="74"/>
  <c r="Y61" i="74" s="1"/>
  <c r="U61" i="74"/>
  <c r="V61" i="74" s="1"/>
  <c r="R61" i="74"/>
  <c r="S61" i="74" s="1"/>
  <c r="O61" i="74"/>
  <c r="P61" i="74" s="1"/>
  <c r="L61" i="74"/>
  <c r="M61" i="74" s="1"/>
  <c r="I61" i="74"/>
  <c r="J61" i="74" s="1"/>
  <c r="F61" i="74"/>
  <c r="G61" i="74" s="1"/>
  <c r="C61" i="74"/>
  <c r="D61" i="74" s="1"/>
  <c r="AD61" i="80"/>
  <c r="AE61" i="80" s="1"/>
  <c r="R61" i="80"/>
  <c r="S61" i="80" s="1"/>
  <c r="F61" i="80"/>
  <c r="G61" i="80" s="1"/>
  <c r="X61" i="79"/>
  <c r="Y61" i="79" s="1"/>
  <c r="L61" i="79"/>
  <c r="M61" i="79" s="1"/>
  <c r="AD61" i="76"/>
  <c r="AE61" i="76" s="1"/>
  <c r="X61" i="76"/>
  <c r="Y61" i="76" s="1"/>
  <c r="R61" i="76"/>
  <c r="S61" i="76" s="1"/>
  <c r="L61" i="76"/>
  <c r="M61" i="76" s="1"/>
  <c r="F61" i="76"/>
  <c r="G61" i="76" s="1"/>
  <c r="AD61" i="75"/>
  <c r="AE61" i="75" s="1"/>
  <c r="X61" i="75"/>
  <c r="Y61" i="75" s="1"/>
  <c r="R61" i="75"/>
  <c r="S61" i="75" s="1"/>
  <c r="L61" i="75"/>
  <c r="M61" i="75" s="1"/>
  <c r="F61" i="75"/>
  <c r="G61" i="75" s="1"/>
  <c r="AD61" i="73"/>
  <c r="AE61" i="73" s="1"/>
  <c r="AA61" i="73"/>
  <c r="AB61" i="73" s="1"/>
  <c r="X61" i="73"/>
  <c r="Y61" i="73" s="1"/>
  <c r="U61" i="73"/>
  <c r="V61" i="73" s="1"/>
  <c r="R61" i="73"/>
  <c r="S61" i="73" s="1"/>
  <c r="O61" i="73"/>
  <c r="P61" i="73" s="1"/>
  <c r="L61" i="73"/>
  <c r="M61" i="73" s="1"/>
  <c r="I61" i="73"/>
  <c r="J61" i="73" s="1"/>
  <c r="F61" i="73"/>
  <c r="G61" i="73" s="1"/>
  <c r="C61" i="73"/>
  <c r="D61" i="73" s="1"/>
  <c r="AD61" i="72"/>
  <c r="AE61" i="72" s="1"/>
  <c r="AA61" i="72"/>
  <c r="AB61" i="72" s="1"/>
  <c r="X61" i="72"/>
  <c r="Y61" i="72" s="1"/>
  <c r="U61" i="72"/>
  <c r="V61" i="72" s="1"/>
  <c r="R61" i="72"/>
  <c r="S61" i="72" s="1"/>
  <c r="O61" i="72"/>
  <c r="P61" i="72" s="1"/>
  <c r="L61" i="72"/>
  <c r="M61" i="72" s="1"/>
  <c r="I61" i="72"/>
  <c r="J61" i="72" s="1"/>
  <c r="F61" i="72"/>
  <c r="G61" i="72" s="1"/>
  <c r="C61" i="72"/>
  <c r="D61" i="72" s="1"/>
  <c r="AD61" i="71"/>
  <c r="AE61" i="71" s="1"/>
  <c r="AA61" i="71"/>
  <c r="AB61" i="71" s="1"/>
  <c r="X61" i="71"/>
  <c r="Y61" i="71" s="1"/>
  <c r="U61" i="71"/>
  <c r="V61" i="71" s="1"/>
  <c r="R61" i="71"/>
  <c r="S61" i="71" s="1"/>
  <c r="O61" i="71"/>
  <c r="P61" i="71" s="1"/>
  <c r="L61" i="71"/>
  <c r="M61" i="71" s="1"/>
  <c r="I61" i="71"/>
  <c r="J61" i="71" s="1"/>
  <c r="F61" i="71"/>
  <c r="G61" i="71" s="1"/>
  <c r="C61" i="71"/>
  <c r="D61" i="71" s="1"/>
  <c r="AD61" i="70"/>
  <c r="AE61" i="70" s="1"/>
  <c r="AA61" i="70"/>
  <c r="AB61" i="70" s="1"/>
  <c r="X61" i="70"/>
  <c r="Y61" i="70" s="1"/>
  <c r="U61" i="70"/>
  <c r="V61" i="70" s="1"/>
  <c r="R61" i="70"/>
  <c r="S61" i="70" s="1"/>
  <c r="O61" i="70"/>
  <c r="P61" i="70" s="1"/>
  <c r="L61" i="70"/>
  <c r="M61" i="70" s="1"/>
  <c r="I61" i="70"/>
  <c r="J61" i="70" s="1"/>
  <c r="F61" i="70"/>
  <c r="G61" i="70" s="1"/>
  <c r="C61" i="70"/>
  <c r="D61" i="70" s="1"/>
  <c r="AD61" i="67"/>
  <c r="AE61" i="67" s="1"/>
  <c r="AA61" i="67"/>
  <c r="AB61" i="67" s="1"/>
  <c r="X61" i="67"/>
  <c r="Y61" i="67" s="1"/>
  <c r="U61" i="67"/>
  <c r="V61" i="67" s="1"/>
  <c r="R61" i="67"/>
  <c r="S61" i="67" s="1"/>
  <c r="O61" i="67"/>
  <c r="P61" i="67" s="1"/>
  <c r="L61" i="67"/>
  <c r="M61" i="67" s="1"/>
  <c r="I61" i="67"/>
  <c r="J61" i="67" s="1"/>
  <c r="F61" i="67"/>
  <c r="G61" i="67" s="1"/>
  <c r="C61" i="67"/>
  <c r="D61" i="67" s="1"/>
  <c r="AD61" i="66"/>
  <c r="AE61" i="66" s="1"/>
  <c r="AA61" i="66"/>
  <c r="AB61" i="66" s="1"/>
  <c r="X61" i="66"/>
  <c r="Y61" i="66" s="1"/>
  <c r="U61" i="66"/>
  <c r="V61" i="66" s="1"/>
  <c r="R61" i="66"/>
  <c r="S61" i="66" s="1"/>
  <c r="O61" i="66"/>
  <c r="P61" i="66" s="1"/>
  <c r="L61" i="66"/>
  <c r="M61" i="66" s="1"/>
  <c r="I61" i="66"/>
  <c r="J61" i="66" s="1"/>
  <c r="F61" i="66"/>
  <c r="G61" i="66" s="1"/>
  <c r="C61" i="66"/>
  <c r="D61" i="66" s="1"/>
  <c r="AD65" i="81"/>
  <c r="AE65" i="81" s="1"/>
  <c r="AA65" i="81"/>
  <c r="AB65" i="81" s="1"/>
  <c r="X65" i="81"/>
  <c r="Y65" i="81" s="1"/>
  <c r="U65" i="81"/>
  <c r="V65" i="81" s="1"/>
  <c r="R65" i="81"/>
  <c r="S65" i="81" s="1"/>
  <c r="O65" i="81"/>
  <c r="P65" i="81" s="1"/>
  <c r="L65" i="81"/>
  <c r="M65" i="81" s="1"/>
  <c r="I65" i="81"/>
  <c r="J65" i="81" s="1"/>
  <c r="F65" i="81"/>
  <c r="C65" i="81"/>
  <c r="AA65" i="80"/>
  <c r="AB65" i="80" s="1"/>
  <c r="U65" i="80"/>
  <c r="V65" i="80" s="1"/>
  <c r="O65" i="80"/>
  <c r="P65" i="80" s="1"/>
  <c r="I65" i="80"/>
  <c r="J65" i="80" s="1"/>
  <c r="C65" i="80"/>
  <c r="AA65" i="79"/>
  <c r="AB65" i="79" s="1"/>
  <c r="U65" i="79"/>
  <c r="V65" i="79" s="1"/>
  <c r="O65" i="79"/>
  <c r="P65" i="79" s="1"/>
  <c r="I65" i="79"/>
  <c r="J65" i="79" s="1"/>
  <c r="C65" i="79"/>
  <c r="AD65" i="78"/>
  <c r="AE65" i="78" s="1"/>
  <c r="AA65" i="78"/>
  <c r="AB65" i="78" s="1"/>
  <c r="X65" i="78"/>
  <c r="Y65" i="78" s="1"/>
  <c r="U65" i="78"/>
  <c r="V65" i="78" s="1"/>
  <c r="R65" i="78"/>
  <c r="S65" i="78" s="1"/>
  <c r="O65" i="78"/>
  <c r="P65" i="78" s="1"/>
  <c r="L65" i="78"/>
  <c r="M65" i="78" s="1"/>
  <c r="I65" i="78"/>
  <c r="J65" i="78" s="1"/>
  <c r="F65" i="78"/>
  <c r="C65" i="78"/>
  <c r="AD65" i="77"/>
  <c r="AE65" i="77" s="1"/>
  <c r="AA65" i="77"/>
  <c r="AB65" i="77" s="1"/>
  <c r="X65" i="77"/>
  <c r="Y65" i="77" s="1"/>
  <c r="U65" i="77"/>
  <c r="V65" i="77" s="1"/>
  <c r="R65" i="77"/>
  <c r="S65" i="77" s="1"/>
  <c r="O65" i="77"/>
  <c r="P65" i="77" s="1"/>
  <c r="L65" i="77"/>
  <c r="M65" i="77" s="1"/>
  <c r="I65" i="77"/>
  <c r="J65" i="77" s="1"/>
  <c r="F65" i="77"/>
  <c r="C65" i="77"/>
  <c r="AD65" i="74"/>
  <c r="AE65" i="74" s="1"/>
  <c r="AA65" i="74"/>
  <c r="AB65" i="74" s="1"/>
  <c r="X65" i="74"/>
  <c r="Y65" i="74" s="1"/>
  <c r="U65" i="74"/>
  <c r="V65" i="74" s="1"/>
  <c r="R65" i="74"/>
  <c r="S65" i="74" s="1"/>
  <c r="O65" i="74"/>
  <c r="P65" i="74" s="1"/>
  <c r="L65" i="74"/>
  <c r="M65" i="74" s="1"/>
  <c r="I65" i="74"/>
  <c r="J65" i="74" s="1"/>
  <c r="F65" i="74"/>
  <c r="C65" i="74"/>
  <c r="X65" i="80"/>
  <c r="Y65" i="80" s="1"/>
  <c r="L65" i="80"/>
  <c r="M65" i="80" s="1"/>
  <c r="AD65" i="79"/>
  <c r="AE65" i="79" s="1"/>
  <c r="R65" i="79"/>
  <c r="S65" i="79" s="1"/>
  <c r="F65" i="79"/>
  <c r="AD65" i="76"/>
  <c r="AE65" i="76" s="1"/>
  <c r="X65" i="76"/>
  <c r="Y65" i="76" s="1"/>
  <c r="R65" i="76"/>
  <c r="S65" i="76" s="1"/>
  <c r="L65" i="76"/>
  <c r="M65" i="76" s="1"/>
  <c r="F65" i="76"/>
  <c r="AD65" i="75"/>
  <c r="AE65" i="75" s="1"/>
  <c r="X65" i="75"/>
  <c r="Y65" i="75" s="1"/>
  <c r="R65" i="75"/>
  <c r="S65" i="75" s="1"/>
  <c r="L65" i="75"/>
  <c r="M65" i="75" s="1"/>
  <c r="F65" i="75"/>
  <c r="AD65" i="73"/>
  <c r="AE65" i="73" s="1"/>
  <c r="AA65" i="73"/>
  <c r="AB65" i="73" s="1"/>
  <c r="X65" i="73"/>
  <c r="Y65" i="73" s="1"/>
  <c r="U65" i="73"/>
  <c r="V65" i="73" s="1"/>
  <c r="R65" i="73"/>
  <c r="S65" i="73" s="1"/>
  <c r="O65" i="73"/>
  <c r="P65" i="73" s="1"/>
  <c r="L65" i="73"/>
  <c r="M65" i="73" s="1"/>
  <c r="I65" i="73"/>
  <c r="J65" i="73" s="1"/>
  <c r="F65" i="73"/>
  <c r="C65" i="73"/>
  <c r="AD65" i="72"/>
  <c r="AE65" i="72" s="1"/>
  <c r="AA65" i="72"/>
  <c r="AB65" i="72" s="1"/>
  <c r="X65" i="72"/>
  <c r="Y65" i="72" s="1"/>
  <c r="U65" i="72"/>
  <c r="V65" i="72" s="1"/>
  <c r="R65" i="72"/>
  <c r="S65" i="72" s="1"/>
  <c r="O65" i="72"/>
  <c r="P65" i="72" s="1"/>
  <c r="L65" i="72"/>
  <c r="M65" i="72" s="1"/>
  <c r="I65" i="72"/>
  <c r="J65" i="72" s="1"/>
  <c r="F65" i="72"/>
  <c r="C65" i="72"/>
  <c r="AD65" i="71"/>
  <c r="AE65" i="71" s="1"/>
  <c r="AA65" i="71"/>
  <c r="AB65" i="71" s="1"/>
  <c r="X65" i="71"/>
  <c r="Y65" i="71" s="1"/>
  <c r="U65" i="71"/>
  <c r="V65" i="71" s="1"/>
  <c r="R65" i="71"/>
  <c r="S65" i="71" s="1"/>
  <c r="O65" i="71"/>
  <c r="P65" i="71" s="1"/>
  <c r="L65" i="71"/>
  <c r="M65" i="71" s="1"/>
  <c r="I65" i="71"/>
  <c r="J65" i="71" s="1"/>
  <c r="F65" i="71"/>
  <c r="C65" i="71"/>
  <c r="AD65" i="70"/>
  <c r="AE65" i="70" s="1"/>
  <c r="AA65" i="70"/>
  <c r="AB65" i="70" s="1"/>
  <c r="X65" i="70"/>
  <c r="Y65" i="70" s="1"/>
  <c r="U65" i="70"/>
  <c r="V65" i="70" s="1"/>
  <c r="R65" i="70"/>
  <c r="S65" i="70" s="1"/>
  <c r="O65" i="70"/>
  <c r="P65" i="70" s="1"/>
  <c r="L65" i="70"/>
  <c r="M65" i="70" s="1"/>
  <c r="I65" i="70"/>
  <c r="J65" i="70" s="1"/>
  <c r="F65" i="70"/>
  <c r="C65" i="70"/>
  <c r="AD65" i="67"/>
  <c r="AE65" i="67" s="1"/>
  <c r="AA65" i="67"/>
  <c r="AB65" i="67" s="1"/>
  <c r="X65" i="67"/>
  <c r="Y65" i="67" s="1"/>
  <c r="U65" i="67"/>
  <c r="V65" i="67" s="1"/>
  <c r="R65" i="67"/>
  <c r="S65" i="67" s="1"/>
  <c r="O65" i="67"/>
  <c r="P65" i="67" s="1"/>
  <c r="L65" i="67"/>
  <c r="M65" i="67" s="1"/>
  <c r="I65" i="67"/>
  <c r="J65" i="67" s="1"/>
  <c r="F65" i="67"/>
  <c r="C65" i="67"/>
  <c r="AD65" i="66"/>
  <c r="AE65" i="66" s="1"/>
  <c r="AA65" i="66"/>
  <c r="AB65" i="66" s="1"/>
  <c r="X65" i="66"/>
  <c r="Y65" i="66" s="1"/>
  <c r="U65" i="66"/>
  <c r="V65" i="66" s="1"/>
  <c r="R65" i="66"/>
  <c r="S65" i="66" s="1"/>
  <c r="O65" i="66"/>
  <c r="P65" i="66" s="1"/>
  <c r="L65" i="66"/>
  <c r="M65" i="66" s="1"/>
  <c r="I65" i="66"/>
  <c r="J65" i="66" s="1"/>
  <c r="F65" i="66"/>
  <c r="C65" i="66"/>
  <c r="AD67" i="81"/>
  <c r="AE67" i="81" s="1"/>
  <c r="AA67" i="81"/>
  <c r="AB67" i="81" s="1"/>
  <c r="X67" i="81"/>
  <c r="Y67" i="81" s="1"/>
  <c r="U67" i="81"/>
  <c r="V67" i="81" s="1"/>
  <c r="R67" i="81"/>
  <c r="S67" i="81" s="1"/>
  <c r="O67" i="81"/>
  <c r="P67" i="81" s="1"/>
  <c r="L67" i="81"/>
  <c r="M67" i="81" s="1"/>
  <c r="I67" i="81"/>
  <c r="J67" i="81" s="1"/>
  <c r="F67" i="81"/>
  <c r="G67" i="81" s="1"/>
  <c r="C67" i="81"/>
  <c r="D67" i="81" s="1"/>
  <c r="AD67" i="80"/>
  <c r="AE67" i="80" s="1"/>
  <c r="AA67" i="80"/>
  <c r="AB67" i="80" s="1"/>
  <c r="X67" i="80"/>
  <c r="Y67" i="80" s="1"/>
  <c r="U67" i="80"/>
  <c r="V67" i="80" s="1"/>
  <c r="O67" i="80"/>
  <c r="P67" i="80" s="1"/>
  <c r="I67" i="80"/>
  <c r="J67" i="80" s="1"/>
  <c r="C67" i="80"/>
  <c r="D67" i="80" s="1"/>
  <c r="AA67" i="79"/>
  <c r="AB67" i="79" s="1"/>
  <c r="U67" i="79"/>
  <c r="V67" i="79" s="1"/>
  <c r="O67" i="79"/>
  <c r="P67" i="79" s="1"/>
  <c r="I67" i="79"/>
  <c r="J67" i="79" s="1"/>
  <c r="C67" i="79"/>
  <c r="D67" i="79" s="1"/>
  <c r="AA67" i="78"/>
  <c r="AB67" i="78" s="1"/>
  <c r="U67" i="78"/>
  <c r="V67" i="78" s="1"/>
  <c r="O67" i="78"/>
  <c r="P67" i="78" s="1"/>
  <c r="L67" i="78"/>
  <c r="M67" i="78" s="1"/>
  <c r="I67" i="78"/>
  <c r="J67" i="78" s="1"/>
  <c r="F67" i="78"/>
  <c r="G67" i="78" s="1"/>
  <c r="C67" i="78"/>
  <c r="D67" i="78" s="1"/>
  <c r="AD67" i="77"/>
  <c r="AE67" i="77" s="1"/>
  <c r="AA67" i="77"/>
  <c r="AB67" i="77" s="1"/>
  <c r="X67" i="77"/>
  <c r="Y67" i="77" s="1"/>
  <c r="U67" i="77"/>
  <c r="V67" i="77" s="1"/>
  <c r="R67" i="77"/>
  <c r="S67" i="77" s="1"/>
  <c r="O67" i="77"/>
  <c r="P67" i="77" s="1"/>
  <c r="L67" i="77"/>
  <c r="M67" i="77" s="1"/>
  <c r="I67" i="77"/>
  <c r="J67" i="77" s="1"/>
  <c r="F67" i="77"/>
  <c r="G67" i="77" s="1"/>
  <c r="C67" i="77"/>
  <c r="D67" i="77" s="1"/>
  <c r="AD67" i="74"/>
  <c r="AE67" i="74" s="1"/>
  <c r="AA67" i="74"/>
  <c r="AB67" i="74" s="1"/>
  <c r="X67" i="74"/>
  <c r="Y67" i="74" s="1"/>
  <c r="U67" i="74"/>
  <c r="V67" i="74" s="1"/>
  <c r="R67" i="74"/>
  <c r="S67" i="74" s="1"/>
  <c r="O67" i="74"/>
  <c r="P67" i="74" s="1"/>
  <c r="L67" i="74"/>
  <c r="M67" i="74" s="1"/>
  <c r="I67" i="74"/>
  <c r="J67" i="74" s="1"/>
  <c r="F67" i="74"/>
  <c r="G67" i="74" s="1"/>
  <c r="C67" i="74"/>
  <c r="D67" i="74" s="1"/>
  <c r="R67" i="80"/>
  <c r="S67" i="80" s="1"/>
  <c r="F67" i="80"/>
  <c r="G67" i="80" s="1"/>
  <c r="X67" i="79"/>
  <c r="Y67" i="79" s="1"/>
  <c r="L67" i="79"/>
  <c r="M67" i="79" s="1"/>
  <c r="AD67" i="78"/>
  <c r="AE67" i="78" s="1"/>
  <c r="R67" i="78"/>
  <c r="S67" i="78" s="1"/>
  <c r="AD67" i="76"/>
  <c r="AE67" i="76" s="1"/>
  <c r="X67" i="76"/>
  <c r="Y67" i="76" s="1"/>
  <c r="R67" i="76"/>
  <c r="S67" i="76" s="1"/>
  <c r="L67" i="76"/>
  <c r="M67" i="76" s="1"/>
  <c r="F67" i="76"/>
  <c r="G67" i="76" s="1"/>
  <c r="AD67" i="75"/>
  <c r="AE67" i="75" s="1"/>
  <c r="X67" i="75"/>
  <c r="Y67" i="75" s="1"/>
  <c r="R67" i="75"/>
  <c r="S67" i="75" s="1"/>
  <c r="L67" i="75"/>
  <c r="M67" i="75" s="1"/>
  <c r="F67" i="75"/>
  <c r="G67" i="75" s="1"/>
  <c r="AD67" i="73"/>
  <c r="AE67" i="73" s="1"/>
  <c r="X67" i="73"/>
  <c r="Y67" i="73" s="1"/>
  <c r="U67" i="73"/>
  <c r="V67" i="73" s="1"/>
  <c r="R67" i="73"/>
  <c r="S67" i="73" s="1"/>
  <c r="O67" i="73"/>
  <c r="P67" i="73" s="1"/>
  <c r="L67" i="73"/>
  <c r="M67" i="73" s="1"/>
  <c r="I67" i="73"/>
  <c r="J67" i="73" s="1"/>
  <c r="F67" i="73"/>
  <c r="G67" i="73" s="1"/>
  <c r="C67" i="73"/>
  <c r="D67" i="73" s="1"/>
  <c r="AD67" i="72"/>
  <c r="AE67" i="72" s="1"/>
  <c r="AA67" i="72"/>
  <c r="AB67" i="72" s="1"/>
  <c r="X67" i="72"/>
  <c r="Y67" i="72" s="1"/>
  <c r="U67" i="72"/>
  <c r="V67" i="72" s="1"/>
  <c r="R67" i="72"/>
  <c r="S67" i="72" s="1"/>
  <c r="O67" i="72"/>
  <c r="P67" i="72" s="1"/>
  <c r="L67" i="72"/>
  <c r="M67" i="72" s="1"/>
  <c r="I67" i="72"/>
  <c r="J67" i="72" s="1"/>
  <c r="F67" i="72"/>
  <c r="G67" i="72" s="1"/>
  <c r="C67" i="72"/>
  <c r="D67" i="72" s="1"/>
  <c r="AD67" i="71"/>
  <c r="AE67" i="71" s="1"/>
  <c r="AA67" i="71"/>
  <c r="AB67" i="71" s="1"/>
  <c r="X67" i="71"/>
  <c r="Y67" i="71" s="1"/>
  <c r="U67" i="71"/>
  <c r="V67" i="71" s="1"/>
  <c r="R67" i="71"/>
  <c r="S67" i="71" s="1"/>
  <c r="O67" i="71"/>
  <c r="P67" i="71" s="1"/>
  <c r="L67" i="71"/>
  <c r="M67" i="71" s="1"/>
  <c r="I67" i="71"/>
  <c r="J67" i="71" s="1"/>
  <c r="F67" i="71"/>
  <c r="G67" i="71" s="1"/>
  <c r="C67" i="71"/>
  <c r="D67" i="71" s="1"/>
  <c r="AD67" i="70"/>
  <c r="AE67" i="70" s="1"/>
  <c r="AA67" i="70"/>
  <c r="AB67" i="70" s="1"/>
  <c r="X67" i="70"/>
  <c r="Y67" i="70" s="1"/>
  <c r="U67" i="70"/>
  <c r="V67" i="70" s="1"/>
  <c r="R67" i="70"/>
  <c r="S67" i="70" s="1"/>
  <c r="O67" i="70"/>
  <c r="P67" i="70" s="1"/>
  <c r="L67" i="70"/>
  <c r="M67" i="70" s="1"/>
  <c r="I67" i="70"/>
  <c r="J67" i="70" s="1"/>
  <c r="F67" i="70"/>
  <c r="G67" i="70" s="1"/>
  <c r="C67" i="70"/>
  <c r="D67" i="70" s="1"/>
  <c r="AD67" i="67"/>
  <c r="AE67" i="67" s="1"/>
  <c r="AA67" i="67"/>
  <c r="AB67" i="67" s="1"/>
  <c r="X67" i="67"/>
  <c r="Y67" i="67" s="1"/>
  <c r="U67" i="67"/>
  <c r="V67" i="67" s="1"/>
  <c r="R67" i="67"/>
  <c r="S67" i="67" s="1"/>
  <c r="O67" i="67"/>
  <c r="P67" i="67" s="1"/>
  <c r="L67" i="67"/>
  <c r="M67" i="67" s="1"/>
  <c r="I67" i="67"/>
  <c r="J67" i="67" s="1"/>
  <c r="F67" i="67"/>
  <c r="G67" i="67" s="1"/>
  <c r="C67" i="67"/>
  <c r="D67" i="67" s="1"/>
  <c r="AD67" i="66"/>
  <c r="AE67" i="66" s="1"/>
  <c r="AA67" i="66"/>
  <c r="AB67" i="66" s="1"/>
  <c r="X67" i="66"/>
  <c r="Y67" i="66" s="1"/>
  <c r="U67" i="66"/>
  <c r="V67" i="66" s="1"/>
  <c r="R67" i="66"/>
  <c r="S67" i="66" s="1"/>
  <c r="O67" i="66"/>
  <c r="P67" i="66" s="1"/>
  <c r="L67" i="66"/>
  <c r="M67" i="66" s="1"/>
  <c r="I67" i="66"/>
  <c r="J67" i="66" s="1"/>
  <c r="F67" i="66"/>
  <c r="G67" i="66" s="1"/>
  <c r="C67" i="66"/>
  <c r="D67" i="66" s="1"/>
  <c r="AD67" i="64"/>
  <c r="AE67" i="64" s="1"/>
  <c r="AA67" i="64"/>
  <c r="AB67" i="64" s="1"/>
  <c r="X67" i="64"/>
  <c r="Y67" i="64" s="1"/>
  <c r="U67" i="64"/>
  <c r="V67" i="64" s="1"/>
  <c r="R67" i="64"/>
  <c r="S67" i="64" s="1"/>
  <c r="O67" i="64"/>
  <c r="P67" i="64" s="1"/>
  <c r="L67" i="64"/>
  <c r="M67" i="64" s="1"/>
  <c r="I67" i="64"/>
  <c r="J67" i="64" s="1"/>
  <c r="F67" i="64"/>
  <c r="G67" i="64" s="1"/>
  <c r="AD68" i="81"/>
  <c r="AE68" i="81" s="1"/>
  <c r="AA68" i="81"/>
  <c r="AB68" i="81" s="1"/>
  <c r="X68" i="81"/>
  <c r="Y68" i="81" s="1"/>
  <c r="U68" i="81"/>
  <c r="V68" i="81" s="1"/>
  <c r="R68" i="81"/>
  <c r="S68" i="81" s="1"/>
  <c r="O68" i="81"/>
  <c r="P68" i="81" s="1"/>
  <c r="L68" i="81"/>
  <c r="M68" i="81" s="1"/>
  <c r="I68" i="81"/>
  <c r="J68" i="81" s="1"/>
  <c r="F68" i="81"/>
  <c r="G68" i="81" s="1"/>
  <c r="C68" i="81"/>
  <c r="D68" i="81" s="1"/>
  <c r="AD68" i="80"/>
  <c r="AE68" i="80" s="1"/>
  <c r="AA68" i="80"/>
  <c r="AB68" i="80" s="1"/>
  <c r="X68" i="80"/>
  <c r="Y68" i="80" s="1"/>
  <c r="U68" i="80"/>
  <c r="V68" i="80" s="1"/>
  <c r="R68" i="80"/>
  <c r="S68" i="80" s="1"/>
  <c r="O68" i="80"/>
  <c r="P68" i="80" s="1"/>
  <c r="L68" i="80"/>
  <c r="M68" i="80" s="1"/>
  <c r="I68" i="80"/>
  <c r="J68" i="80" s="1"/>
  <c r="F68" i="80"/>
  <c r="G68" i="80" s="1"/>
  <c r="C68" i="80"/>
  <c r="D68" i="80" s="1"/>
  <c r="AA68" i="79"/>
  <c r="AB68" i="79" s="1"/>
  <c r="U68" i="79"/>
  <c r="V68" i="79" s="1"/>
  <c r="O68" i="79"/>
  <c r="P68" i="79" s="1"/>
  <c r="I68" i="79"/>
  <c r="J68" i="79" s="1"/>
  <c r="C68" i="79"/>
  <c r="D68" i="79" s="1"/>
  <c r="AA68" i="78"/>
  <c r="AB68" i="78" s="1"/>
  <c r="U68" i="78"/>
  <c r="V68" i="78" s="1"/>
  <c r="O68" i="78"/>
  <c r="P68" i="78" s="1"/>
  <c r="I68" i="78"/>
  <c r="J68" i="78" s="1"/>
  <c r="C68" i="78"/>
  <c r="D68" i="78" s="1"/>
  <c r="AD68" i="77"/>
  <c r="AE68" i="77" s="1"/>
  <c r="AA68" i="77"/>
  <c r="AB68" i="77" s="1"/>
  <c r="X68" i="77"/>
  <c r="Y68" i="77" s="1"/>
  <c r="U68" i="77"/>
  <c r="V68" i="77" s="1"/>
  <c r="R68" i="77"/>
  <c r="S68" i="77" s="1"/>
  <c r="O68" i="77"/>
  <c r="P68" i="77" s="1"/>
  <c r="L68" i="77"/>
  <c r="M68" i="77" s="1"/>
  <c r="I68" i="77"/>
  <c r="J68" i="77" s="1"/>
  <c r="F68" i="77"/>
  <c r="G68" i="77" s="1"/>
  <c r="C68" i="77"/>
  <c r="D68" i="77" s="1"/>
  <c r="AD68" i="74"/>
  <c r="AE68" i="74" s="1"/>
  <c r="AA68" i="74"/>
  <c r="AB68" i="74" s="1"/>
  <c r="X68" i="74"/>
  <c r="Y68" i="74" s="1"/>
  <c r="U68" i="74"/>
  <c r="V68" i="74" s="1"/>
  <c r="R68" i="74"/>
  <c r="S68" i="74" s="1"/>
  <c r="O68" i="74"/>
  <c r="P68" i="74" s="1"/>
  <c r="L68" i="74"/>
  <c r="M68" i="74" s="1"/>
  <c r="I68" i="74"/>
  <c r="J68" i="74" s="1"/>
  <c r="F68" i="74"/>
  <c r="G68" i="74" s="1"/>
  <c r="C68" i="74"/>
  <c r="D68" i="74" s="1"/>
  <c r="AD68" i="79"/>
  <c r="AE68" i="79" s="1"/>
  <c r="R68" i="79"/>
  <c r="S68" i="79" s="1"/>
  <c r="F68" i="79"/>
  <c r="G68" i="79" s="1"/>
  <c r="X68" i="78"/>
  <c r="Y68" i="78" s="1"/>
  <c r="L68" i="78"/>
  <c r="M68" i="78" s="1"/>
  <c r="AD68" i="76"/>
  <c r="AE68" i="76" s="1"/>
  <c r="X68" i="76"/>
  <c r="Y68" i="76" s="1"/>
  <c r="R68" i="76"/>
  <c r="S68" i="76" s="1"/>
  <c r="L68" i="76"/>
  <c r="M68" i="76" s="1"/>
  <c r="F68" i="76"/>
  <c r="G68" i="76" s="1"/>
  <c r="AD68" i="75"/>
  <c r="AE68" i="75" s="1"/>
  <c r="X68" i="75"/>
  <c r="Y68" i="75" s="1"/>
  <c r="R68" i="75"/>
  <c r="S68" i="75" s="1"/>
  <c r="L68" i="75"/>
  <c r="M68" i="75" s="1"/>
  <c r="F68" i="75"/>
  <c r="G68" i="75" s="1"/>
  <c r="AD68" i="73"/>
  <c r="AE68" i="73" s="1"/>
  <c r="X68" i="73"/>
  <c r="Y68" i="73" s="1"/>
  <c r="R68" i="73"/>
  <c r="S68" i="73" s="1"/>
  <c r="L68" i="73"/>
  <c r="M68" i="73" s="1"/>
  <c r="F68" i="73"/>
  <c r="G68" i="73" s="1"/>
  <c r="AD68" i="72"/>
  <c r="AE68" i="72" s="1"/>
  <c r="AA68" i="72"/>
  <c r="AB68" i="72" s="1"/>
  <c r="X68" i="72"/>
  <c r="Y68" i="72" s="1"/>
  <c r="U68" i="72"/>
  <c r="V68" i="72" s="1"/>
  <c r="R68" i="72"/>
  <c r="S68" i="72" s="1"/>
  <c r="O68" i="72"/>
  <c r="P68" i="72" s="1"/>
  <c r="L68" i="72"/>
  <c r="M68" i="72" s="1"/>
  <c r="I68" i="72"/>
  <c r="J68" i="72" s="1"/>
  <c r="F68" i="72"/>
  <c r="G68" i="72" s="1"/>
  <c r="C68" i="72"/>
  <c r="D68" i="72" s="1"/>
  <c r="AD68" i="71"/>
  <c r="AE68" i="71" s="1"/>
  <c r="AA68" i="71"/>
  <c r="AB68" i="71" s="1"/>
  <c r="X68" i="71"/>
  <c r="Y68" i="71" s="1"/>
  <c r="U68" i="71"/>
  <c r="V68" i="71" s="1"/>
  <c r="R68" i="71"/>
  <c r="S68" i="71" s="1"/>
  <c r="O68" i="71"/>
  <c r="P68" i="71" s="1"/>
  <c r="L68" i="71"/>
  <c r="M68" i="71" s="1"/>
  <c r="I68" i="71"/>
  <c r="J68" i="71" s="1"/>
  <c r="F68" i="71"/>
  <c r="G68" i="71" s="1"/>
  <c r="C68" i="71"/>
  <c r="D68" i="71" s="1"/>
  <c r="AD68" i="70"/>
  <c r="AE68" i="70" s="1"/>
  <c r="AA68" i="70"/>
  <c r="AB68" i="70" s="1"/>
  <c r="X68" i="70"/>
  <c r="Y68" i="70" s="1"/>
  <c r="U68" i="70"/>
  <c r="V68" i="70" s="1"/>
  <c r="R68" i="70"/>
  <c r="S68" i="70" s="1"/>
  <c r="O68" i="70"/>
  <c r="P68" i="70" s="1"/>
  <c r="L68" i="70"/>
  <c r="M68" i="70" s="1"/>
  <c r="I68" i="70"/>
  <c r="J68" i="70" s="1"/>
  <c r="F68" i="70"/>
  <c r="G68" i="70" s="1"/>
  <c r="C68" i="70"/>
  <c r="D68" i="70" s="1"/>
  <c r="AD68" i="67"/>
  <c r="AE68" i="67" s="1"/>
  <c r="AA68" i="67"/>
  <c r="AB68" i="67" s="1"/>
  <c r="X68" i="67"/>
  <c r="Y68" i="67" s="1"/>
  <c r="U68" i="67"/>
  <c r="V68" i="67" s="1"/>
  <c r="R68" i="67"/>
  <c r="S68" i="67" s="1"/>
  <c r="O68" i="67"/>
  <c r="P68" i="67" s="1"/>
  <c r="L68" i="67"/>
  <c r="M68" i="67" s="1"/>
  <c r="I68" i="67"/>
  <c r="J68" i="67" s="1"/>
  <c r="F68" i="67"/>
  <c r="G68" i="67" s="1"/>
  <c r="C68" i="67"/>
  <c r="D68" i="67" s="1"/>
  <c r="AD68" i="66"/>
  <c r="AE68" i="66" s="1"/>
  <c r="AA68" i="66"/>
  <c r="AB68" i="66" s="1"/>
  <c r="X68" i="66"/>
  <c r="Y68" i="66" s="1"/>
  <c r="U68" i="66"/>
  <c r="V68" i="66" s="1"/>
  <c r="R68" i="66"/>
  <c r="S68" i="66" s="1"/>
  <c r="O68" i="66"/>
  <c r="P68" i="66" s="1"/>
  <c r="L68" i="66"/>
  <c r="M68" i="66" s="1"/>
  <c r="I68" i="66"/>
  <c r="J68" i="66" s="1"/>
  <c r="F68" i="66"/>
  <c r="G68" i="66" s="1"/>
  <c r="C68" i="66"/>
  <c r="D68" i="66" s="1"/>
  <c r="AD68" i="64"/>
  <c r="AE68" i="64" s="1"/>
  <c r="AA68" i="64"/>
  <c r="AB68" i="64" s="1"/>
  <c r="X68" i="64"/>
  <c r="Y68" i="64" s="1"/>
  <c r="U68" i="64"/>
  <c r="V68" i="64" s="1"/>
  <c r="R68" i="64"/>
  <c r="S68" i="64" s="1"/>
  <c r="O68" i="64"/>
  <c r="P68" i="64" s="1"/>
  <c r="L68" i="64"/>
  <c r="M68" i="64" s="1"/>
  <c r="I68" i="64"/>
  <c r="J68" i="64" s="1"/>
  <c r="F68" i="64"/>
  <c r="G68" i="64" s="1"/>
  <c r="C68" i="64"/>
  <c r="D68" i="64" s="1"/>
  <c r="C57" i="49"/>
  <c r="D57" i="49" s="1"/>
  <c r="F57" i="49"/>
  <c r="G57" i="49" s="1"/>
  <c r="I57" i="49"/>
  <c r="J57" i="49" s="1"/>
  <c r="L57" i="49"/>
  <c r="M57" i="49" s="1"/>
  <c r="O57" i="49"/>
  <c r="P57" i="49" s="1"/>
  <c r="R57" i="49"/>
  <c r="S57" i="49" s="1"/>
  <c r="U57" i="49"/>
  <c r="V57" i="49" s="1"/>
  <c r="X57" i="49"/>
  <c r="Y57" i="49" s="1"/>
  <c r="AA57" i="49"/>
  <c r="AB57" i="49" s="1"/>
  <c r="AD57" i="49"/>
  <c r="AE57" i="49" s="1"/>
  <c r="C61" i="49"/>
  <c r="D61" i="49" s="1"/>
  <c r="F61" i="49"/>
  <c r="G61" i="49" s="1"/>
  <c r="I61" i="49"/>
  <c r="J61" i="49" s="1"/>
  <c r="L61" i="49"/>
  <c r="M61" i="49" s="1"/>
  <c r="O61" i="49"/>
  <c r="P61" i="49" s="1"/>
  <c r="R61" i="49"/>
  <c r="S61" i="49" s="1"/>
  <c r="U61" i="49"/>
  <c r="V61" i="49" s="1"/>
  <c r="X61" i="49"/>
  <c r="Y61" i="49" s="1"/>
  <c r="AA61" i="49"/>
  <c r="AB61" i="49" s="1"/>
  <c r="AD61" i="49"/>
  <c r="AE61" i="49" s="1"/>
  <c r="C65" i="49"/>
  <c r="F65" i="49"/>
  <c r="I65" i="49"/>
  <c r="J65" i="49" s="1"/>
  <c r="L65" i="49"/>
  <c r="M65" i="49" s="1"/>
  <c r="O65" i="49"/>
  <c r="P65" i="49" s="1"/>
  <c r="R65" i="49"/>
  <c r="S65" i="49" s="1"/>
  <c r="U65" i="49"/>
  <c r="V65" i="49" s="1"/>
  <c r="X65" i="49"/>
  <c r="Y65" i="49" s="1"/>
  <c r="AA65" i="49"/>
  <c r="AB65" i="49" s="1"/>
  <c r="AD65" i="49"/>
  <c r="AE65" i="49" s="1"/>
  <c r="C67" i="49"/>
  <c r="D67" i="49" s="1"/>
  <c r="F67" i="49"/>
  <c r="G67" i="49" s="1"/>
  <c r="I67" i="49"/>
  <c r="J67" i="49" s="1"/>
  <c r="L67" i="49"/>
  <c r="M67" i="49" s="1"/>
  <c r="O67" i="49"/>
  <c r="P67" i="49" s="1"/>
  <c r="R67" i="49"/>
  <c r="S67" i="49" s="1"/>
  <c r="U67" i="49"/>
  <c r="V67" i="49" s="1"/>
  <c r="X67" i="49"/>
  <c r="Y67" i="49" s="1"/>
  <c r="AA67" i="49"/>
  <c r="AB67" i="49" s="1"/>
  <c r="AD67" i="49"/>
  <c r="AE67" i="49" s="1"/>
  <c r="C68" i="49"/>
  <c r="D68" i="49" s="1"/>
  <c r="F68" i="49"/>
  <c r="G68" i="49" s="1"/>
  <c r="I68" i="49"/>
  <c r="J68" i="49" s="1"/>
  <c r="L68" i="49"/>
  <c r="M68" i="49" s="1"/>
  <c r="O68" i="49"/>
  <c r="P68" i="49" s="1"/>
  <c r="R68" i="49"/>
  <c r="S68" i="49" s="1"/>
  <c r="U68" i="49"/>
  <c r="V68" i="49" s="1"/>
  <c r="X68" i="49"/>
  <c r="Y68" i="49" s="1"/>
  <c r="AA68" i="49"/>
  <c r="AB68" i="49" s="1"/>
  <c r="AD68" i="49"/>
  <c r="AE68" i="49" s="1"/>
  <c r="C57" i="50"/>
  <c r="D57" i="50" s="1"/>
  <c r="F57" i="50"/>
  <c r="G57" i="50" s="1"/>
  <c r="I57" i="50"/>
  <c r="J57" i="50" s="1"/>
  <c r="L57" i="50"/>
  <c r="M57" i="50" s="1"/>
  <c r="O57" i="50"/>
  <c r="P57" i="50" s="1"/>
  <c r="R57" i="50"/>
  <c r="S57" i="50" s="1"/>
  <c r="U57" i="50"/>
  <c r="V57" i="50" s="1"/>
  <c r="X57" i="50"/>
  <c r="Y57" i="50" s="1"/>
  <c r="AA57" i="50"/>
  <c r="AB57" i="50" s="1"/>
  <c r="AD57" i="50"/>
  <c r="AE57" i="50" s="1"/>
  <c r="C61" i="50"/>
  <c r="D61" i="50" s="1"/>
  <c r="F61" i="50"/>
  <c r="G61" i="50" s="1"/>
  <c r="I61" i="50"/>
  <c r="J61" i="50" s="1"/>
  <c r="L61" i="50"/>
  <c r="M61" i="50" s="1"/>
  <c r="O61" i="50"/>
  <c r="P61" i="50" s="1"/>
  <c r="R61" i="50"/>
  <c r="S61" i="50" s="1"/>
  <c r="U61" i="50"/>
  <c r="V61" i="50" s="1"/>
  <c r="X61" i="50"/>
  <c r="Y61" i="50" s="1"/>
  <c r="AA61" i="50"/>
  <c r="AB61" i="50" s="1"/>
  <c r="AD61" i="50"/>
  <c r="AE61" i="50" s="1"/>
  <c r="C65" i="50"/>
  <c r="F65" i="50"/>
  <c r="I65" i="50"/>
  <c r="J65" i="50" s="1"/>
  <c r="L65" i="50"/>
  <c r="M65" i="50" s="1"/>
  <c r="O65" i="50"/>
  <c r="P65" i="50" s="1"/>
  <c r="R65" i="50"/>
  <c r="S65" i="50" s="1"/>
  <c r="U65" i="50"/>
  <c r="V65" i="50" s="1"/>
  <c r="X65" i="50"/>
  <c r="Y65" i="50" s="1"/>
  <c r="AA65" i="50"/>
  <c r="AB65" i="50" s="1"/>
  <c r="AD65" i="50"/>
  <c r="AE65" i="50" s="1"/>
  <c r="C67" i="50"/>
  <c r="D67" i="50" s="1"/>
  <c r="F67" i="50"/>
  <c r="G67" i="50" s="1"/>
  <c r="I67" i="50"/>
  <c r="J67" i="50" s="1"/>
  <c r="L67" i="50"/>
  <c r="M67" i="50" s="1"/>
  <c r="O67" i="50"/>
  <c r="P67" i="50" s="1"/>
  <c r="R67" i="50"/>
  <c r="S67" i="50" s="1"/>
  <c r="U67" i="50"/>
  <c r="V67" i="50" s="1"/>
  <c r="X67" i="50"/>
  <c r="Y67" i="50" s="1"/>
  <c r="AA67" i="50"/>
  <c r="AB67" i="50" s="1"/>
  <c r="AD67" i="50"/>
  <c r="AE67" i="50" s="1"/>
  <c r="C68" i="50"/>
  <c r="D68" i="50" s="1"/>
  <c r="F68" i="50"/>
  <c r="G68" i="50" s="1"/>
  <c r="I68" i="50"/>
  <c r="J68" i="50" s="1"/>
  <c r="L68" i="50"/>
  <c r="M68" i="50" s="1"/>
  <c r="O68" i="50"/>
  <c r="P68" i="50" s="1"/>
  <c r="R68" i="50"/>
  <c r="S68" i="50" s="1"/>
  <c r="U68" i="50"/>
  <c r="V68" i="50" s="1"/>
  <c r="X68" i="50"/>
  <c r="Y68" i="50" s="1"/>
  <c r="AA68" i="50"/>
  <c r="AB68" i="50" s="1"/>
  <c r="AD68" i="50"/>
  <c r="AE68" i="50" s="1"/>
  <c r="C57" i="51"/>
  <c r="D57" i="51" s="1"/>
  <c r="F57" i="51"/>
  <c r="G57" i="51" s="1"/>
  <c r="I57" i="51"/>
  <c r="J57" i="51" s="1"/>
  <c r="L57" i="51"/>
  <c r="M57" i="51" s="1"/>
  <c r="O57" i="51"/>
  <c r="P57" i="51" s="1"/>
  <c r="R57" i="51"/>
  <c r="S57" i="51" s="1"/>
  <c r="U57" i="51"/>
  <c r="V57" i="51" s="1"/>
  <c r="X57" i="51"/>
  <c r="Y57" i="51" s="1"/>
  <c r="AA57" i="51"/>
  <c r="AB57" i="51" s="1"/>
  <c r="AD57" i="51"/>
  <c r="AE57" i="51" s="1"/>
  <c r="C61" i="51"/>
  <c r="D61" i="51" s="1"/>
  <c r="F61" i="51"/>
  <c r="G61" i="51" s="1"/>
  <c r="I61" i="51"/>
  <c r="J61" i="51" s="1"/>
  <c r="L61" i="51"/>
  <c r="M61" i="51" s="1"/>
  <c r="O61" i="51"/>
  <c r="P61" i="51" s="1"/>
  <c r="R61" i="51"/>
  <c r="S61" i="51" s="1"/>
  <c r="U61" i="51"/>
  <c r="V61" i="51" s="1"/>
  <c r="X61" i="51"/>
  <c r="Y61" i="51" s="1"/>
  <c r="AA61" i="51"/>
  <c r="AB61" i="51" s="1"/>
  <c r="AD61" i="51"/>
  <c r="AE61" i="51" s="1"/>
  <c r="C65" i="51"/>
  <c r="F65" i="51"/>
  <c r="I65" i="51"/>
  <c r="J65" i="51" s="1"/>
  <c r="L65" i="51"/>
  <c r="M65" i="51" s="1"/>
  <c r="O65" i="51"/>
  <c r="P65" i="51" s="1"/>
  <c r="R65" i="51"/>
  <c r="S65" i="51" s="1"/>
  <c r="U65" i="51"/>
  <c r="V65" i="51" s="1"/>
  <c r="X65" i="51"/>
  <c r="Y65" i="51" s="1"/>
  <c r="AA65" i="51"/>
  <c r="AB65" i="51" s="1"/>
  <c r="AD65" i="51"/>
  <c r="AE65" i="51" s="1"/>
  <c r="C67" i="51"/>
  <c r="D67" i="51" s="1"/>
  <c r="F67" i="51"/>
  <c r="G67" i="51" s="1"/>
  <c r="I67" i="51"/>
  <c r="J67" i="51" s="1"/>
  <c r="L67" i="51"/>
  <c r="M67" i="51" s="1"/>
  <c r="O67" i="51"/>
  <c r="P67" i="51" s="1"/>
  <c r="R67" i="51"/>
  <c r="S67" i="51" s="1"/>
  <c r="U67" i="51"/>
  <c r="V67" i="51" s="1"/>
  <c r="X67" i="51"/>
  <c r="Y67" i="51" s="1"/>
  <c r="AA67" i="51"/>
  <c r="AB67" i="51" s="1"/>
  <c r="AD67" i="51"/>
  <c r="AE67" i="51" s="1"/>
  <c r="C68" i="51"/>
  <c r="D68" i="51" s="1"/>
  <c r="F68" i="51"/>
  <c r="G68" i="51" s="1"/>
  <c r="I68" i="51"/>
  <c r="J68" i="51" s="1"/>
  <c r="L68" i="51"/>
  <c r="M68" i="51" s="1"/>
  <c r="O68" i="51"/>
  <c r="P68" i="51" s="1"/>
  <c r="R68" i="51"/>
  <c r="S68" i="51" s="1"/>
  <c r="U68" i="51"/>
  <c r="V68" i="51" s="1"/>
  <c r="X68" i="51"/>
  <c r="Y68" i="51" s="1"/>
  <c r="AA68" i="51"/>
  <c r="AB68" i="51" s="1"/>
  <c r="AD68" i="51"/>
  <c r="AE68" i="51" s="1"/>
  <c r="C57" i="61"/>
  <c r="D57" i="61" s="1"/>
  <c r="F57" i="61"/>
  <c r="G57" i="61" s="1"/>
  <c r="I57" i="61"/>
  <c r="J57" i="61" s="1"/>
  <c r="L57" i="61"/>
  <c r="M57" i="61" s="1"/>
  <c r="O57" i="61"/>
  <c r="P57" i="61" s="1"/>
  <c r="R57" i="61"/>
  <c r="S57" i="61" s="1"/>
  <c r="U57" i="61"/>
  <c r="V57" i="61" s="1"/>
  <c r="X57" i="61"/>
  <c r="Y57" i="61" s="1"/>
  <c r="AA57" i="61"/>
  <c r="AB57" i="61" s="1"/>
  <c r="AD57" i="61"/>
  <c r="AE57" i="61" s="1"/>
  <c r="C61" i="61"/>
  <c r="D61" i="61" s="1"/>
  <c r="F61" i="61"/>
  <c r="G61" i="61" s="1"/>
  <c r="I61" i="61"/>
  <c r="J61" i="61" s="1"/>
  <c r="L61" i="61"/>
  <c r="M61" i="61" s="1"/>
  <c r="O61" i="61"/>
  <c r="P61" i="61" s="1"/>
  <c r="R61" i="61"/>
  <c r="S61" i="61" s="1"/>
  <c r="U61" i="61"/>
  <c r="V61" i="61" s="1"/>
  <c r="X61" i="61"/>
  <c r="Y61" i="61" s="1"/>
  <c r="AA61" i="61"/>
  <c r="AB61" i="61" s="1"/>
  <c r="AD61" i="61"/>
  <c r="AE61" i="61" s="1"/>
  <c r="C65" i="61"/>
  <c r="F65" i="61"/>
  <c r="I65" i="61"/>
  <c r="J65" i="61" s="1"/>
  <c r="L65" i="61"/>
  <c r="M65" i="61" s="1"/>
  <c r="O65" i="61"/>
  <c r="P65" i="61" s="1"/>
  <c r="R65" i="61"/>
  <c r="S65" i="61" s="1"/>
  <c r="U65" i="61"/>
  <c r="V65" i="61" s="1"/>
  <c r="X65" i="61"/>
  <c r="Y65" i="61" s="1"/>
  <c r="AA65" i="61"/>
  <c r="AB65" i="61" s="1"/>
  <c r="AD65" i="61"/>
  <c r="AE65" i="61" s="1"/>
  <c r="C67" i="61"/>
  <c r="D67" i="61" s="1"/>
  <c r="F67" i="61"/>
  <c r="G67" i="61" s="1"/>
  <c r="I67" i="61"/>
  <c r="J67" i="61" s="1"/>
  <c r="L67" i="61"/>
  <c r="M67" i="61" s="1"/>
  <c r="O67" i="61"/>
  <c r="P67" i="61" s="1"/>
  <c r="R67" i="61"/>
  <c r="S67" i="61" s="1"/>
  <c r="U67" i="61"/>
  <c r="V67" i="61" s="1"/>
  <c r="X67" i="61"/>
  <c r="Y67" i="61" s="1"/>
  <c r="AA67" i="61"/>
  <c r="AB67" i="61" s="1"/>
  <c r="AD67" i="61"/>
  <c r="AE67" i="61" s="1"/>
  <c r="C68" i="61"/>
  <c r="D68" i="61" s="1"/>
  <c r="F68" i="61"/>
  <c r="G68" i="61" s="1"/>
  <c r="I68" i="61"/>
  <c r="J68" i="61" s="1"/>
  <c r="L68" i="61"/>
  <c r="M68" i="61" s="1"/>
  <c r="O68" i="61"/>
  <c r="P68" i="61" s="1"/>
  <c r="R68" i="61"/>
  <c r="S68" i="61" s="1"/>
  <c r="U68" i="61"/>
  <c r="V68" i="61" s="1"/>
  <c r="X68" i="61"/>
  <c r="Y68" i="61" s="1"/>
  <c r="AA68" i="61"/>
  <c r="AB68" i="61" s="1"/>
  <c r="AD68" i="61"/>
  <c r="AE68" i="61" s="1"/>
  <c r="C57" i="53"/>
  <c r="D57" i="53" s="1"/>
  <c r="F57" i="53"/>
  <c r="G57" i="53" s="1"/>
  <c r="I57" i="53"/>
  <c r="J57" i="53" s="1"/>
  <c r="L57" i="53"/>
  <c r="M57" i="53" s="1"/>
  <c r="O57" i="53"/>
  <c r="P57" i="53" s="1"/>
  <c r="R57" i="53"/>
  <c r="S57" i="53" s="1"/>
  <c r="U57" i="53"/>
  <c r="V57" i="53" s="1"/>
  <c r="X57" i="53"/>
  <c r="Y57" i="53" s="1"/>
  <c r="AA57" i="53"/>
  <c r="AB57" i="53" s="1"/>
  <c r="AD57" i="53"/>
  <c r="AE57" i="53" s="1"/>
  <c r="C61" i="53"/>
  <c r="D61" i="53" s="1"/>
  <c r="F61" i="53"/>
  <c r="G61" i="53" s="1"/>
  <c r="I61" i="53"/>
  <c r="J61" i="53" s="1"/>
  <c r="L61" i="53"/>
  <c r="M61" i="53" s="1"/>
  <c r="O61" i="53"/>
  <c r="P61" i="53" s="1"/>
  <c r="R61" i="53"/>
  <c r="S61" i="53" s="1"/>
  <c r="U61" i="53"/>
  <c r="V61" i="53" s="1"/>
  <c r="X61" i="53"/>
  <c r="Y61" i="53" s="1"/>
  <c r="AA61" i="53"/>
  <c r="AB61" i="53" s="1"/>
  <c r="AD61" i="53"/>
  <c r="AE61" i="53" s="1"/>
  <c r="C65" i="53"/>
  <c r="F65" i="53"/>
  <c r="I65" i="53"/>
  <c r="J65" i="53" s="1"/>
  <c r="L65" i="53"/>
  <c r="M65" i="53" s="1"/>
  <c r="O65" i="53"/>
  <c r="P65" i="53" s="1"/>
  <c r="R65" i="53"/>
  <c r="S65" i="53" s="1"/>
  <c r="U65" i="53"/>
  <c r="V65" i="53" s="1"/>
  <c r="X65" i="53"/>
  <c r="Y65" i="53" s="1"/>
  <c r="AA65" i="53"/>
  <c r="AB65" i="53" s="1"/>
  <c r="AD65" i="53"/>
  <c r="AE65" i="53" s="1"/>
  <c r="C67" i="53"/>
  <c r="D67" i="53" s="1"/>
  <c r="F67" i="53"/>
  <c r="G67" i="53" s="1"/>
  <c r="I67" i="53"/>
  <c r="J67" i="53" s="1"/>
  <c r="L67" i="53"/>
  <c r="M67" i="53" s="1"/>
  <c r="O67" i="53"/>
  <c r="P67" i="53" s="1"/>
  <c r="R67" i="53"/>
  <c r="S67" i="53" s="1"/>
  <c r="U67" i="53"/>
  <c r="V67" i="53" s="1"/>
  <c r="X67" i="53"/>
  <c r="Y67" i="53" s="1"/>
  <c r="AA67" i="53"/>
  <c r="AB67" i="53" s="1"/>
  <c r="AD67" i="53"/>
  <c r="AE67" i="53" s="1"/>
  <c r="C68" i="53"/>
  <c r="D68" i="53" s="1"/>
  <c r="F68" i="53"/>
  <c r="G68" i="53" s="1"/>
  <c r="I68" i="53"/>
  <c r="J68" i="53" s="1"/>
  <c r="L68" i="53"/>
  <c r="M68" i="53" s="1"/>
  <c r="O68" i="53"/>
  <c r="P68" i="53" s="1"/>
  <c r="R68" i="53"/>
  <c r="S68" i="53" s="1"/>
  <c r="U68" i="53"/>
  <c r="V68" i="53" s="1"/>
  <c r="X68" i="53"/>
  <c r="Y68" i="53" s="1"/>
  <c r="AA68" i="53"/>
  <c r="AB68" i="53" s="1"/>
  <c r="AD68" i="53"/>
  <c r="AE68" i="53" s="1"/>
  <c r="C57" i="56"/>
  <c r="D57" i="56" s="1"/>
  <c r="F57" i="56"/>
  <c r="G57" i="56" s="1"/>
  <c r="I57" i="56"/>
  <c r="J57" i="56" s="1"/>
  <c r="L57" i="56"/>
  <c r="M57" i="56" s="1"/>
  <c r="O57" i="56"/>
  <c r="P57" i="56" s="1"/>
  <c r="R57" i="56"/>
  <c r="S57" i="56" s="1"/>
  <c r="U57" i="56"/>
  <c r="V57" i="56" s="1"/>
  <c r="X57" i="56"/>
  <c r="Y57" i="56" s="1"/>
  <c r="AA57" i="56"/>
  <c r="AB57" i="56" s="1"/>
  <c r="AD57" i="56"/>
  <c r="AE57" i="56" s="1"/>
  <c r="C61" i="56"/>
  <c r="D61" i="56" s="1"/>
  <c r="F61" i="56"/>
  <c r="G61" i="56" s="1"/>
  <c r="I61" i="56"/>
  <c r="J61" i="56" s="1"/>
  <c r="L61" i="56"/>
  <c r="M61" i="56" s="1"/>
  <c r="O61" i="56"/>
  <c r="P61" i="56" s="1"/>
  <c r="R61" i="56"/>
  <c r="S61" i="56" s="1"/>
  <c r="U61" i="56"/>
  <c r="V61" i="56" s="1"/>
  <c r="X61" i="56"/>
  <c r="Y61" i="56" s="1"/>
  <c r="AA61" i="56"/>
  <c r="AB61" i="56" s="1"/>
  <c r="AD61" i="56"/>
  <c r="AE61" i="56" s="1"/>
  <c r="C65" i="56"/>
  <c r="F65" i="56"/>
  <c r="I65" i="56"/>
  <c r="J65" i="56" s="1"/>
  <c r="L65" i="56"/>
  <c r="M65" i="56" s="1"/>
  <c r="O65" i="56"/>
  <c r="P65" i="56" s="1"/>
  <c r="R65" i="56"/>
  <c r="S65" i="56" s="1"/>
  <c r="U65" i="56"/>
  <c r="V65" i="56" s="1"/>
  <c r="X65" i="56"/>
  <c r="Y65" i="56" s="1"/>
  <c r="AA65" i="56"/>
  <c r="AB65" i="56" s="1"/>
  <c r="AD65" i="56"/>
  <c r="AE65" i="56" s="1"/>
  <c r="C67" i="56"/>
  <c r="D67" i="56" s="1"/>
  <c r="F67" i="56"/>
  <c r="G67" i="56" s="1"/>
  <c r="I67" i="56"/>
  <c r="J67" i="56" s="1"/>
  <c r="L67" i="56"/>
  <c r="M67" i="56" s="1"/>
  <c r="O67" i="56"/>
  <c r="P67" i="56" s="1"/>
  <c r="R67" i="56"/>
  <c r="S67" i="56" s="1"/>
  <c r="U67" i="56"/>
  <c r="V67" i="56" s="1"/>
  <c r="X67" i="56"/>
  <c r="Y67" i="56" s="1"/>
  <c r="AA67" i="56"/>
  <c r="AB67" i="56" s="1"/>
  <c r="AD67" i="56"/>
  <c r="AE67" i="56" s="1"/>
  <c r="C68" i="56"/>
  <c r="D68" i="56" s="1"/>
  <c r="F68" i="56"/>
  <c r="G68" i="56" s="1"/>
  <c r="I68" i="56"/>
  <c r="J68" i="56" s="1"/>
  <c r="L68" i="56"/>
  <c r="M68" i="56" s="1"/>
  <c r="O68" i="56"/>
  <c r="P68" i="56" s="1"/>
  <c r="R68" i="56"/>
  <c r="S68" i="56" s="1"/>
  <c r="U68" i="56"/>
  <c r="V68" i="56" s="1"/>
  <c r="X68" i="56"/>
  <c r="Y68" i="56" s="1"/>
  <c r="AA68" i="56"/>
  <c r="AB68" i="56" s="1"/>
  <c r="AD68" i="56"/>
  <c r="AE68" i="56" s="1"/>
  <c r="C57" i="60"/>
  <c r="D57" i="60" s="1"/>
  <c r="F57" i="60"/>
  <c r="G57" i="60" s="1"/>
  <c r="I57" i="60"/>
  <c r="J57" i="60" s="1"/>
  <c r="L57" i="60"/>
  <c r="M57" i="60" s="1"/>
  <c r="O57" i="60"/>
  <c r="P57" i="60" s="1"/>
  <c r="R57" i="60"/>
  <c r="S57" i="60" s="1"/>
  <c r="U57" i="60"/>
  <c r="V57" i="60" s="1"/>
  <c r="X57" i="60"/>
  <c r="Y57" i="60" s="1"/>
  <c r="AA57" i="60"/>
  <c r="AB57" i="60" s="1"/>
  <c r="AD57" i="60"/>
  <c r="AE57" i="60" s="1"/>
  <c r="C61" i="60"/>
  <c r="D61" i="60" s="1"/>
  <c r="F61" i="60"/>
  <c r="G61" i="60" s="1"/>
  <c r="I61" i="60"/>
  <c r="J61" i="60" s="1"/>
  <c r="L61" i="60"/>
  <c r="M61" i="60" s="1"/>
  <c r="O61" i="60"/>
  <c r="P61" i="60" s="1"/>
  <c r="R61" i="60"/>
  <c r="S61" i="60" s="1"/>
  <c r="U61" i="60"/>
  <c r="V61" i="60" s="1"/>
  <c r="X61" i="60"/>
  <c r="Y61" i="60" s="1"/>
  <c r="AA61" i="60"/>
  <c r="AB61" i="60" s="1"/>
  <c r="AD61" i="60"/>
  <c r="AE61" i="60" s="1"/>
  <c r="C65" i="60"/>
  <c r="F65" i="60"/>
  <c r="I65" i="60"/>
  <c r="J65" i="60" s="1"/>
  <c r="L65" i="60"/>
  <c r="M65" i="60" s="1"/>
  <c r="O65" i="60"/>
  <c r="P65" i="60" s="1"/>
  <c r="R65" i="60"/>
  <c r="S65" i="60" s="1"/>
  <c r="U65" i="60"/>
  <c r="V65" i="60" s="1"/>
  <c r="X65" i="60"/>
  <c r="Y65" i="60" s="1"/>
  <c r="AA65" i="60"/>
  <c r="AB65" i="60" s="1"/>
  <c r="AD65" i="60"/>
  <c r="AE65" i="60" s="1"/>
  <c r="C67" i="60"/>
  <c r="D67" i="60" s="1"/>
  <c r="F67" i="60"/>
  <c r="G67" i="60" s="1"/>
  <c r="I67" i="60"/>
  <c r="J67" i="60" s="1"/>
  <c r="L67" i="60"/>
  <c r="M67" i="60" s="1"/>
  <c r="O67" i="60"/>
  <c r="P67" i="60" s="1"/>
  <c r="R67" i="60"/>
  <c r="S67" i="60" s="1"/>
  <c r="U67" i="60"/>
  <c r="V67" i="60" s="1"/>
  <c r="X67" i="60"/>
  <c r="Y67" i="60" s="1"/>
  <c r="AA67" i="60"/>
  <c r="AB67" i="60" s="1"/>
  <c r="AD67" i="60"/>
  <c r="AE67" i="60" s="1"/>
  <c r="C68" i="60"/>
  <c r="D68" i="60" s="1"/>
  <c r="F68" i="60"/>
  <c r="G68" i="60" s="1"/>
  <c r="I68" i="60"/>
  <c r="J68" i="60" s="1"/>
  <c r="L68" i="60"/>
  <c r="M68" i="60" s="1"/>
  <c r="O68" i="60"/>
  <c r="P68" i="60" s="1"/>
  <c r="R68" i="60"/>
  <c r="S68" i="60" s="1"/>
  <c r="U68" i="60"/>
  <c r="V68" i="60" s="1"/>
  <c r="X68" i="60"/>
  <c r="Y68" i="60" s="1"/>
  <c r="AA68" i="60"/>
  <c r="AB68" i="60" s="1"/>
  <c r="AD68" i="60"/>
  <c r="AE68" i="60" s="1"/>
  <c r="C57" i="62"/>
  <c r="D57" i="62" s="1"/>
  <c r="F57" i="62"/>
  <c r="G57" i="62" s="1"/>
  <c r="I57" i="62"/>
  <c r="J57" i="62" s="1"/>
  <c r="L57" i="62"/>
  <c r="M57" i="62" s="1"/>
  <c r="O57" i="62"/>
  <c r="P57" i="62" s="1"/>
  <c r="R57" i="62"/>
  <c r="S57" i="62" s="1"/>
  <c r="U57" i="62"/>
  <c r="V57" i="62" s="1"/>
  <c r="X57" i="62"/>
  <c r="Y57" i="62" s="1"/>
  <c r="AA57" i="62"/>
  <c r="AB57" i="62" s="1"/>
  <c r="AD57" i="62"/>
  <c r="AE57" i="62" s="1"/>
  <c r="C61" i="62"/>
  <c r="D61" i="62" s="1"/>
  <c r="F61" i="62"/>
  <c r="G61" i="62" s="1"/>
  <c r="I61" i="62"/>
  <c r="J61" i="62" s="1"/>
  <c r="L61" i="62"/>
  <c r="M61" i="62" s="1"/>
  <c r="O61" i="62"/>
  <c r="P61" i="62" s="1"/>
  <c r="R61" i="62"/>
  <c r="S61" i="62" s="1"/>
  <c r="U61" i="62"/>
  <c r="V61" i="62" s="1"/>
  <c r="X61" i="62"/>
  <c r="Y61" i="62" s="1"/>
  <c r="AA61" i="62"/>
  <c r="AB61" i="62" s="1"/>
  <c r="AD61" i="62"/>
  <c r="AE61" i="62" s="1"/>
  <c r="C65" i="62"/>
  <c r="F65" i="62"/>
  <c r="I65" i="62"/>
  <c r="J65" i="62" s="1"/>
  <c r="L65" i="62"/>
  <c r="M65" i="62" s="1"/>
  <c r="O65" i="62"/>
  <c r="P65" i="62" s="1"/>
  <c r="R65" i="62"/>
  <c r="S65" i="62" s="1"/>
  <c r="U65" i="62"/>
  <c r="V65" i="62" s="1"/>
  <c r="X65" i="62"/>
  <c r="Y65" i="62" s="1"/>
  <c r="AA65" i="62"/>
  <c r="AB65" i="62" s="1"/>
  <c r="AD65" i="62"/>
  <c r="AE65" i="62" s="1"/>
  <c r="C67" i="62"/>
  <c r="D67" i="62" s="1"/>
  <c r="F67" i="62"/>
  <c r="G67" i="62" s="1"/>
  <c r="I67" i="62"/>
  <c r="J67" i="62" s="1"/>
  <c r="L67" i="62"/>
  <c r="M67" i="62" s="1"/>
  <c r="O67" i="62"/>
  <c r="P67" i="62" s="1"/>
  <c r="R67" i="62"/>
  <c r="S67" i="62" s="1"/>
  <c r="U67" i="62"/>
  <c r="V67" i="62" s="1"/>
  <c r="X67" i="62"/>
  <c r="Y67" i="62" s="1"/>
  <c r="AA67" i="62"/>
  <c r="AB67" i="62" s="1"/>
  <c r="AD67" i="62"/>
  <c r="AE67" i="62" s="1"/>
  <c r="C68" i="62"/>
  <c r="D68" i="62" s="1"/>
  <c r="F68" i="62"/>
  <c r="G68" i="62" s="1"/>
  <c r="I68" i="62"/>
  <c r="J68" i="62" s="1"/>
  <c r="L68" i="62"/>
  <c r="M68" i="62" s="1"/>
  <c r="O68" i="62"/>
  <c r="P68" i="62" s="1"/>
  <c r="R68" i="62"/>
  <c r="S68" i="62" s="1"/>
  <c r="U68" i="62"/>
  <c r="V68" i="62" s="1"/>
  <c r="X68" i="62"/>
  <c r="Y68" i="62" s="1"/>
  <c r="AA68" i="62"/>
  <c r="AB68" i="62" s="1"/>
  <c r="AD68" i="62"/>
  <c r="AE68" i="62" s="1"/>
  <c r="C57" i="64"/>
  <c r="D57" i="64" s="1"/>
  <c r="F57" i="64"/>
  <c r="G57" i="64" s="1"/>
  <c r="I57" i="64"/>
  <c r="J57" i="64" s="1"/>
  <c r="L57" i="64"/>
  <c r="M57" i="64" s="1"/>
  <c r="O57" i="64"/>
  <c r="P57" i="64" s="1"/>
  <c r="R57" i="64"/>
  <c r="S57" i="64" s="1"/>
  <c r="U57" i="64"/>
  <c r="V57" i="64" s="1"/>
  <c r="X57" i="64"/>
  <c r="Y57" i="64" s="1"/>
  <c r="AA57" i="64"/>
  <c r="AB57" i="64" s="1"/>
  <c r="AD57" i="64"/>
  <c r="AE57" i="64" s="1"/>
  <c r="C61" i="64"/>
  <c r="D61" i="64" s="1"/>
  <c r="F61" i="64"/>
  <c r="G61" i="64" s="1"/>
  <c r="I61" i="64"/>
  <c r="J61" i="64" s="1"/>
  <c r="L61" i="64"/>
  <c r="M61" i="64" s="1"/>
  <c r="O61" i="64"/>
  <c r="P61" i="64" s="1"/>
  <c r="R61" i="64"/>
  <c r="S61" i="64" s="1"/>
  <c r="U61" i="64"/>
  <c r="V61" i="64" s="1"/>
  <c r="X61" i="64"/>
  <c r="Y61" i="64" s="1"/>
  <c r="AA61" i="64"/>
  <c r="AB61" i="64" s="1"/>
  <c r="AD61" i="64"/>
  <c r="AE61" i="64" s="1"/>
  <c r="C65" i="64"/>
  <c r="F65" i="64"/>
  <c r="I65" i="64"/>
  <c r="J65" i="64" s="1"/>
  <c r="L65" i="64"/>
  <c r="M65" i="64" s="1"/>
  <c r="O65" i="64"/>
  <c r="P65" i="64" s="1"/>
  <c r="R65" i="64"/>
  <c r="S65" i="64" s="1"/>
  <c r="U65" i="64"/>
  <c r="V65" i="64" s="1"/>
  <c r="X65" i="64"/>
  <c r="Y65" i="64" s="1"/>
  <c r="AA65" i="64"/>
  <c r="AB65" i="64" s="1"/>
  <c r="AD65" i="64"/>
  <c r="AE65" i="64" s="1"/>
  <c r="C67" i="64"/>
  <c r="D67" i="64" s="1"/>
  <c r="C57" i="65"/>
  <c r="D57" i="65" s="1"/>
  <c r="I57" i="65"/>
  <c r="J57" i="65" s="1"/>
  <c r="O57" i="65"/>
  <c r="P57" i="65" s="1"/>
  <c r="U57" i="65"/>
  <c r="V57" i="65" s="1"/>
  <c r="AA57" i="65"/>
  <c r="AB57" i="65" s="1"/>
  <c r="C61" i="65"/>
  <c r="D61" i="65" s="1"/>
  <c r="I61" i="65"/>
  <c r="J61" i="65" s="1"/>
  <c r="O61" i="65"/>
  <c r="P61" i="65" s="1"/>
  <c r="U61" i="65"/>
  <c r="V61" i="65" s="1"/>
  <c r="AA61" i="65"/>
  <c r="AB61" i="65" s="1"/>
  <c r="C65" i="65"/>
  <c r="I65" i="65"/>
  <c r="J65" i="65" s="1"/>
  <c r="O65" i="65"/>
  <c r="P65" i="65" s="1"/>
  <c r="U65" i="65"/>
  <c r="V65" i="65" s="1"/>
  <c r="AA65" i="65"/>
  <c r="AB65" i="65" s="1"/>
  <c r="C67" i="65"/>
  <c r="D67" i="65" s="1"/>
  <c r="I67" i="65"/>
  <c r="J67" i="65" s="1"/>
  <c r="O67" i="65"/>
  <c r="P67" i="65" s="1"/>
  <c r="U67" i="65"/>
  <c r="V67" i="65" s="1"/>
  <c r="AA67" i="65"/>
  <c r="AB67" i="65" s="1"/>
  <c r="C68" i="65"/>
  <c r="D68" i="65" s="1"/>
  <c r="I68" i="65"/>
  <c r="J68" i="65" s="1"/>
  <c r="O68" i="65"/>
  <c r="P68" i="65" s="1"/>
  <c r="U68" i="65"/>
  <c r="V68" i="65" s="1"/>
  <c r="AA68" i="65"/>
  <c r="AB68" i="65" s="1"/>
  <c r="F57" i="68"/>
  <c r="G57" i="68" s="1"/>
  <c r="L57" i="68"/>
  <c r="M57" i="68" s="1"/>
  <c r="R57" i="68"/>
  <c r="S57" i="68" s="1"/>
  <c r="X57" i="68"/>
  <c r="Y57" i="68" s="1"/>
  <c r="AD57" i="68"/>
  <c r="AE57" i="68" s="1"/>
  <c r="F61" i="68"/>
  <c r="G61" i="68" s="1"/>
  <c r="L61" i="68"/>
  <c r="M61" i="68" s="1"/>
  <c r="R61" i="68"/>
  <c r="S61" i="68" s="1"/>
  <c r="X61" i="68"/>
  <c r="Y61" i="68" s="1"/>
  <c r="AD61" i="68"/>
  <c r="AE61" i="68" s="1"/>
  <c r="F65" i="68"/>
  <c r="L65" i="68"/>
  <c r="M65" i="68" s="1"/>
  <c r="R65" i="68"/>
  <c r="S65" i="68" s="1"/>
  <c r="X65" i="68"/>
  <c r="Y65" i="68" s="1"/>
  <c r="AD65" i="68"/>
  <c r="AE65" i="68" s="1"/>
  <c r="F67" i="68"/>
  <c r="G67" i="68" s="1"/>
  <c r="L67" i="68"/>
  <c r="M67" i="68" s="1"/>
  <c r="R67" i="68"/>
  <c r="S67" i="68" s="1"/>
  <c r="X67" i="68"/>
  <c r="Y67" i="68" s="1"/>
  <c r="AD67" i="68"/>
  <c r="AE67" i="68" s="1"/>
  <c r="F68" i="68"/>
  <c r="G68" i="68" s="1"/>
  <c r="L68" i="68"/>
  <c r="M68" i="68" s="1"/>
  <c r="R68" i="68"/>
  <c r="S68" i="68" s="1"/>
  <c r="X68" i="68"/>
  <c r="Y68" i="68" s="1"/>
  <c r="AD68" i="68"/>
  <c r="AE68" i="68" s="1"/>
  <c r="F57" i="69"/>
  <c r="G57" i="69" s="1"/>
  <c r="L57" i="69"/>
  <c r="M57" i="69" s="1"/>
  <c r="R57" i="69"/>
  <c r="S57" i="69" s="1"/>
  <c r="X57" i="69"/>
  <c r="Y57" i="69" s="1"/>
  <c r="AD57" i="69"/>
  <c r="AE57" i="69" s="1"/>
  <c r="F61" i="69"/>
  <c r="G61" i="69" s="1"/>
  <c r="L61" i="69"/>
  <c r="M61" i="69" s="1"/>
  <c r="R61" i="69"/>
  <c r="S61" i="69" s="1"/>
  <c r="X61" i="69"/>
  <c r="Y61" i="69" s="1"/>
  <c r="AD61" i="69"/>
  <c r="AE61" i="69" s="1"/>
  <c r="F65" i="69"/>
  <c r="L65" i="69"/>
  <c r="M65" i="69" s="1"/>
  <c r="R65" i="69"/>
  <c r="S65" i="69" s="1"/>
  <c r="X65" i="69"/>
  <c r="Y65" i="69" s="1"/>
  <c r="AD65" i="69"/>
  <c r="AE65" i="69" s="1"/>
  <c r="F67" i="69"/>
  <c r="G67" i="69" s="1"/>
  <c r="L67" i="69"/>
  <c r="M67" i="69" s="1"/>
  <c r="R67" i="69"/>
  <c r="S67" i="69" s="1"/>
  <c r="X67" i="69"/>
  <c r="Y67" i="69" s="1"/>
  <c r="AD67" i="69"/>
  <c r="AE67" i="69" s="1"/>
  <c r="F68" i="69"/>
  <c r="G68" i="69" s="1"/>
  <c r="L68" i="69"/>
  <c r="M68" i="69" s="1"/>
  <c r="R68" i="69"/>
  <c r="S68" i="69" s="1"/>
  <c r="X68" i="69"/>
  <c r="Y68" i="69" s="1"/>
  <c r="AD68" i="69"/>
  <c r="AE68" i="69" s="1"/>
  <c r="C68" i="73"/>
  <c r="D68" i="73" s="1"/>
  <c r="O68" i="73"/>
  <c r="P68" i="73" s="1"/>
  <c r="AA68" i="73"/>
  <c r="AB68" i="73" s="1"/>
  <c r="C57" i="75"/>
  <c r="D57" i="75" s="1"/>
  <c r="O57" i="75"/>
  <c r="P57" i="75" s="1"/>
  <c r="AA57" i="75"/>
  <c r="AB57" i="75" s="1"/>
  <c r="I61" i="75"/>
  <c r="J61" i="75" s="1"/>
  <c r="U61" i="75"/>
  <c r="V61" i="75" s="1"/>
  <c r="C65" i="75"/>
  <c r="O65" i="75"/>
  <c r="P65" i="75" s="1"/>
  <c r="AA65" i="75"/>
  <c r="AB65" i="75" s="1"/>
  <c r="I67" i="75"/>
  <c r="J67" i="75" s="1"/>
  <c r="U67" i="75"/>
  <c r="V67" i="75" s="1"/>
  <c r="C68" i="75"/>
  <c r="D68" i="75" s="1"/>
  <c r="O68" i="75"/>
  <c r="P68" i="75" s="1"/>
  <c r="AA68" i="75"/>
  <c r="AB68" i="75" s="1"/>
  <c r="I57" i="76"/>
  <c r="J57" i="76" s="1"/>
  <c r="U57" i="76"/>
  <c r="V57" i="76" s="1"/>
  <c r="C61" i="76"/>
  <c r="D61" i="76" s="1"/>
  <c r="O61" i="76"/>
  <c r="P61" i="76" s="1"/>
  <c r="AA61" i="76"/>
  <c r="AB61" i="76" s="1"/>
  <c r="I65" i="76"/>
  <c r="J65" i="76" s="1"/>
  <c r="U65" i="76"/>
  <c r="V65" i="76" s="1"/>
  <c r="C67" i="76"/>
  <c r="D67" i="76" s="1"/>
  <c r="O67" i="76"/>
  <c r="P67" i="76" s="1"/>
  <c r="AA67" i="76"/>
  <c r="AB67" i="76" s="1"/>
  <c r="I68" i="76"/>
  <c r="J68" i="76" s="1"/>
  <c r="U68" i="76"/>
  <c r="V68" i="76" s="1"/>
  <c r="F68" i="78"/>
  <c r="G68" i="78" s="1"/>
  <c r="AD68" i="78"/>
  <c r="AE68" i="78" s="1"/>
  <c r="X57" i="79"/>
  <c r="Y57" i="79" s="1"/>
  <c r="R61" i="79"/>
  <c r="S61" i="79" s="1"/>
  <c r="L65" i="79"/>
  <c r="M65" i="79" s="1"/>
  <c r="F67" i="79"/>
  <c r="G67" i="79" s="1"/>
  <c r="AD67" i="79"/>
  <c r="AE67" i="79" s="1"/>
  <c r="X68" i="79"/>
  <c r="Y68" i="79" s="1"/>
  <c r="R57" i="80"/>
  <c r="S57" i="80" s="1"/>
  <c r="L61" i="80"/>
  <c r="M61" i="80" s="1"/>
  <c r="F65" i="80"/>
  <c r="AD65" i="80"/>
  <c r="AE65" i="80" s="1"/>
  <c r="AD66" i="81"/>
  <c r="AE66" i="81" s="1"/>
  <c r="AA66" i="81"/>
  <c r="AB66" i="81" s="1"/>
  <c r="X66" i="81"/>
  <c r="Y66" i="81" s="1"/>
  <c r="U66" i="81"/>
  <c r="V66" i="81" s="1"/>
  <c r="R66" i="81"/>
  <c r="S66" i="81" s="1"/>
  <c r="O66" i="81"/>
  <c r="P66" i="81" s="1"/>
  <c r="L66" i="81"/>
  <c r="M66" i="81" s="1"/>
  <c r="I66" i="81"/>
  <c r="J66" i="81" s="1"/>
  <c r="F66" i="81"/>
  <c r="G66" i="81" s="1"/>
  <c r="C66" i="81"/>
  <c r="D66" i="81" s="1"/>
  <c r="I39" i="4"/>
  <c r="Y39" i="4"/>
  <c r="AG39" i="4"/>
  <c r="AO39" i="4"/>
  <c r="BA39" i="4"/>
  <c r="BI39" i="4"/>
  <c r="BQ39" i="4"/>
  <c r="BY39" i="4"/>
  <c r="CG39" i="4"/>
  <c r="EG39" i="4"/>
  <c r="EG40" i="4" s="1"/>
  <c r="EG41" i="4" s="1"/>
  <c r="EG42" i="4" s="1"/>
  <c r="EG45" i="4" s="1"/>
  <c r="I54" i="4"/>
  <c r="Y54" i="4"/>
  <c r="AG54" i="4"/>
  <c r="AO54" i="4"/>
  <c r="BA54" i="4"/>
  <c r="BQ54" i="4"/>
  <c r="BY54" i="4"/>
  <c r="CG54" i="4"/>
  <c r="EG54" i="4"/>
  <c r="EG55" i="4" s="1"/>
  <c r="EG56" i="4" s="1"/>
  <c r="EG57" i="4" s="1"/>
  <c r="EG60" i="4" s="1"/>
  <c r="AW84" i="4"/>
  <c r="AW85" i="4" s="1"/>
  <c r="BE84" i="4"/>
  <c r="BE85" i="4" s="1"/>
  <c r="BE86" i="4" s="1"/>
  <c r="BE87" i="4" s="1"/>
  <c r="BE90" i="4" s="1"/>
  <c r="BM84" i="4"/>
  <c r="BM85" i="4" s="1"/>
  <c r="BM86" i="4" s="1"/>
  <c r="BM87" i="4" s="1"/>
  <c r="BM90" i="4" s="1"/>
  <c r="BU84" i="4"/>
  <c r="BU85" i="4" s="1"/>
  <c r="BU86" i="4" s="1"/>
  <c r="BU87" i="4" s="1"/>
  <c r="BU90" i="4" s="1"/>
  <c r="CC84" i="4"/>
  <c r="CC85" i="4" s="1"/>
  <c r="CC86" i="4" s="1"/>
  <c r="CC87" i="4" s="1"/>
  <c r="CC90" i="4" s="1"/>
  <c r="CK84" i="4"/>
  <c r="CK85" i="4" s="1"/>
  <c r="CK86" i="4" s="1"/>
  <c r="CK87" i="4" s="1"/>
  <c r="CK90" i="4" s="1"/>
  <c r="FA84" i="4"/>
  <c r="FA85" i="4" s="1"/>
  <c r="FA86" i="4" s="1"/>
  <c r="FA87" i="4" s="1"/>
  <c r="FA90" i="4" s="1"/>
  <c r="EO87" i="4"/>
  <c r="EO90" i="4" s="1"/>
  <c r="EW87" i="4"/>
  <c r="EW90" i="4" s="1"/>
  <c r="I9" i="4"/>
  <c r="Y9" i="4"/>
  <c r="AG9" i="4"/>
  <c r="AO9" i="4"/>
  <c r="BA9" i="4"/>
  <c r="BI9" i="4"/>
  <c r="BQ9" i="4"/>
  <c r="BY9" i="4"/>
  <c r="CG9" i="4"/>
  <c r="EG9" i="4"/>
  <c r="EG10" i="4" s="1"/>
  <c r="EG11" i="4" s="1"/>
  <c r="EG12" i="4" s="1"/>
  <c r="EG15" i="4" s="1"/>
  <c r="EG21" i="4" s="1"/>
  <c r="EG22" i="4" s="1"/>
  <c r="EG23" i="4" s="1"/>
  <c r="EG24" i="4" s="1"/>
  <c r="EG25" i="4" s="1"/>
  <c r="EG26" i="4" s="1"/>
  <c r="EG27" i="4" s="1"/>
  <c r="EG30" i="4" s="1"/>
  <c r="E39" i="4"/>
  <c r="M39" i="4"/>
  <c r="AC39" i="4"/>
  <c r="AK39" i="4"/>
  <c r="AW39" i="4"/>
  <c r="BE39" i="4"/>
  <c r="BM39" i="4"/>
  <c r="BU39" i="4"/>
  <c r="CC39" i="4"/>
  <c r="CK39" i="4"/>
  <c r="FA39" i="4"/>
  <c r="FA40" i="4" s="1"/>
  <c r="FA41" i="4" s="1"/>
  <c r="FA42" i="4" s="1"/>
  <c r="FA45" i="4" s="1"/>
  <c r="E9" i="4"/>
  <c r="M9" i="4"/>
  <c r="AC9" i="4"/>
  <c r="AK9" i="4"/>
  <c r="AW9" i="4"/>
  <c r="BE9" i="4"/>
  <c r="BM9" i="4"/>
  <c r="BU9" i="4"/>
  <c r="CC9" i="4"/>
  <c r="CK9" i="4"/>
  <c r="FA9" i="4"/>
  <c r="FA10" i="4" s="1"/>
  <c r="FA11" i="4" s="1"/>
  <c r="FA12" i="4" s="1"/>
  <c r="FA15" i="4" s="1"/>
  <c r="FA21" i="4" s="1"/>
  <c r="FA24" i="4"/>
  <c r="FA25" i="4" s="1"/>
  <c r="FA26" i="4" s="1"/>
  <c r="FA27" i="4" s="1"/>
  <c r="FA30" i="4" s="1"/>
  <c r="M54" i="4"/>
  <c r="AK54" i="4"/>
  <c r="BE54" i="4"/>
  <c r="BU54" i="4"/>
  <c r="CK54" i="4"/>
  <c r="BA84" i="4"/>
  <c r="BA85" i="4" s="1"/>
  <c r="BA86" i="4" s="1"/>
  <c r="BA87" i="4" s="1"/>
  <c r="BA90" i="4" s="1"/>
  <c r="BI84" i="4"/>
  <c r="BQ84" i="4"/>
  <c r="BQ85" i="4" s="1"/>
  <c r="BQ86" i="4" s="1"/>
  <c r="BQ87" i="4" s="1"/>
  <c r="BQ90" i="4" s="1"/>
  <c r="BY84" i="4"/>
  <c r="BY85" i="4" s="1"/>
  <c r="BY86" i="4" s="1"/>
  <c r="BY87" i="4" s="1"/>
  <c r="BY90" i="4" s="1"/>
  <c r="CG84" i="4"/>
  <c r="CG85" i="4" s="1"/>
  <c r="CG86" i="4" s="1"/>
  <c r="CG87" i="4" s="1"/>
  <c r="CG90" i="4" s="1"/>
  <c r="EG84" i="4"/>
  <c r="EG85" i="4" s="1"/>
  <c r="EG86" i="4" s="1"/>
  <c r="EG87" i="4" s="1"/>
  <c r="EG90" i="4" s="1"/>
  <c r="EK87" i="4"/>
  <c r="EK90" i="4" s="1"/>
  <c r="ES87" i="4"/>
  <c r="ES90" i="4" s="1"/>
  <c r="N28" i="49"/>
  <c r="N28" i="52"/>
  <c r="K28" i="66"/>
  <c r="K28" i="49"/>
  <c r="K28" i="52"/>
  <c r="K28" i="55"/>
  <c r="AO84" i="4"/>
  <c r="AO85" i="4" s="1"/>
  <c r="AO86" i="4" s="1"/>
  <c r="AO87" i="4" s="1"/>
  <c r="AO90" i="4" s="1"/>
  <c r="G99" i="78"/>
  <c r="G99" i="77"/>
  <c r="G99" i="71"/>
  <c r="G81" i="62"/>
  <c r="H28" i="55"/>
  <c r="AD42" i="81"/>
  <c r="AE42" i="81" s="1"/>
  <c r="AA42" i="81"/>
  <c r="AB42" i="81" s="1"/>
  <c r="X42" i="81"/>
  <c r="Y42" i="81" s="1"/>
  <c r="U42" i="81"/>
  <c r="V42" i="81" s="1"/>
  <c r="R42" i="81"/>
  <c r="S42" i="81" s="1"/>
  <c r="O42" i="81"/>
  <c r="P42" i="81" s="1"/>
  <c r="L42" i="81"/>
  <c r="M42" i="81" s="1"/>
  <c r="I42" i="81"/>
  <c r="J42" i="81" s="1"/>
  <c r="F42" i="81"/>
  <c r="G42" i="81" s="1"/>
  <c r="C42" i="81"/>
  <c r="D42" i="81" s="1"/>
  <c r="AD42" i="80"/>
  <c r="AE42" i="80" s="1"/>
  <c r="AA42" i="80"/>
  <c r="AB42" i="80" s="1"/>
  <c r="X42" i="80"/>
  <c r="Y42" i="80" s="1"/>
  <c r="U42" i="80"/>
  <c r="V42" i="80" s="1"/>
  <c r="R42" i="80"/>
  <c r="S42" i="80" s="1"/>
  <c r="O42" i="80"/>
  <c r="P42" i="80" s="1"/>
  <c r="L42" i="80"/>
  <c r="M42" i="80" s="1"/>
  <c r="I42" i="80"/>
  <c r="J42" i="80" s="1"/>
  <c r="F42" i="80"/>
  <c r="G42" i="80" s="1"/>
  <c r="C42" i="80"/>
  <c r="D42" i="80" s="1"/>
  <c r="AD42" i="79"/>
  <c r="AE42" i="79" s="1"/>
  <c r="AA42" i="79"/>
  <c r="AB42" i="79" s="1"/>
  <c r="X42" i="79"/>
  <c r="Y42" i="79" s="1"/>
  <c r="U42" i="79"/>
  <c r="V42" i="79" s="1"/>
  <c r="R42" i="79"/>
  <c r="S42" i="79" s="1"/>
  <c r="O42" i="79"/>
  <c r="P42" i="79" s="1"/>
  <c r="L42" i="79"/>
  <c r="M42" i="79" s="1"/>
  <c r="I42" i="79"/>
  <c r="J42" i="79" s="1"/>
  <c r="F42" i="79"/>
  <c r="G42" i="79" s="1"/>
  <c r="C42" i="79"/>
  <c r="D42" i="79" s="1"/>
  <c r="AD42" i="78"/>
  <c r="AE42" i="78" s="1"/>
  <c r="AA42" i="78"/>
  <c r="AB42" i="78" s="1"/>
  <c r="X42" i="78"/>
  <c r="Y42" i="78" s="1"/>
  <c r="U42" i="78"/>
  <c r="V42" i="78" s="1"/>
  <c r="R42" i="78"/>
  <c r="S42" i="78" s="1"/>
  <c r="O42" i="78"/>
  <c r="P42" i="78" s="1"/>
  <c r="L42" i="78"/>
  <c r="M42" i="78" s="1"/>
  <c r="I42" i="78"/>
  <c r="J42" i="78" s="1"/>
  <c r="F42" i="78"/>
  <c r="G42" i="78" s="1"/>
  <c r="C42" i="78"/>
  <c r="D42" i="78" s="1"/>
  <c r="AD42" i="77"/>
  <c r="AE42" i="77" s="1"/>
  <c r="AA42" i="77"/>
  <c r="AB42" i="77" s="1"/>
  <c r="X42" i="77"/>
  <c r="Y42" i="77" s="1"/>
  <c r="U42" i="77"/>
  <c r="V42" i="77" s="1"/>
  <c r="R42" i="77"/>
  <c r="S42" i="77" s="1"/>
  <c r="O42" i="77"/>
  <c r="P42" i="77" s="1"/>
  <c r="L42" i="77"/>
  <c r="M42" i="77" s="1"/>
  <c r="I42" i="77"/>
  <c r="J42" i="77" s="1"/>
  <c r="F42" i="77"/>
  <c r="G42" i="77" s="1"/>
  <c r="C42" i="77"/>
  <c r="D42" i="77" s="1"/>
  <c r="AD42" i="76"/>
  <c r="AE42" i="76" s="1"/>
  <c r="AA42" i="76"/>
  <c r="AB42" i="76" s="1"/>
  <c r="X42" i="76"/>
  <c r="Y42" i="76" s="1"/>
  <c r="U42" i="76"/>
  <c r="V42" i="76" s="1"/>
  <c r="R42" i="76"/>
  <c r="S42" i="76" s="1"/>
  <c r="O42" i="76"/>
  <c r="P42" i="76" s="1"/>
  <c r="L42" i="76"/>
  <c r="M42" i="76" s="1"/>
  <c r="I42" i="76"/>
  <c r="J42" i="76" s="1"/>
  <c r="F42" i="76"/>
  <c r="G42" i="76" s="1"/>
  <c r="C42" i="76"/>
  <c r="D42" i="76" s="1"/>
  <c r="AD42" i="75"/>
  <c r="AE42" i="75" s="1"/>
  <c r="AA42" i="75"/>
  <c r="AB42" i="75" s="1"/>
  <c r="X42" i="75"/>
  <c r="Y42" i="75" s="1"/>
  <c r="U42" i="75"/>
  <c r="V42" i="75" s="1"/>
  <c r="R42" i="75"/>
  <c r="S42" i="75" s="1"/>
  <c r="O42" i="75"/>
  <c r="P42" i="75" s="1"/>
  <c r="L42" i="75"/>
  <c r="M42" i="75" s="1"/>
  <c r="I42" i="75"/>
  <c r="J42" i="75" s="1"/>
  <c r="F42" i="75"/>
  <c r="G42" i="75" s="1"/>
  <c r="C42" i="75"/>
  <c r="D42" i="75" s="1"/>
  <c r="AD42" i="74"/>
  <c r="AE42" i="74" s="1"/>
  <c r="AA42" i="74"/>
  <c r="AB42" i="74" s="1"/>
  <c r="X42" i="74"/>
  <c r="Y42" i="74" s="1"/>
  <c r="U42" i="74"/>
  <c r="V42" i="74" s="1"/>
  <c r="R42" i="74"/>
  <c r="S42" i="74" s="1"/>
  <c r="O42" i="74"/>
  <c r="P42" i="74" s="1"/>
  <c r="L42" i="74"/>
  <c r="M42" i="74" s="1"/>
  <c r="I42" i="74"/>
  <c r="J42" i="74" s="1"/>
  <c r="F42" i="74"/>
  <c r="G42" i="74" s="1"/>
  <c r="C42" i="74"/>
  <c r="D42" i="74" s="1"/>
  <c r="AD42" i="73"/>
  <c r="AE42" i="73" s="1"/>
  <c r="AA42" i="73"/>
  <c r="AB42" i="73" s="1"/>
  <c r="X42" i="73"/>
  <c r="Y42" i="73" s="1"/>
  <c r="U42" i="73"/>
  <c r="V42" i="73" s="1"/>
  <c r="R42" i="73"/>
  <c r="S42" i="73" s="1"/>
  <c r="O42" i="73"/>
  <c r="P42" i="73" s="1"/>
  <c r="L42" i="73"/>
  <c r="M42" i="73" s="1"/>
  <c r="I42" i="73"/>
  <c r="J42" i="73" s="1"/>
  <c r="F42" i="73"/>
  <c r="G42" i="73" s="1"/>
  <c r="C42" i="73"/>
  <c r="D42" i="73" s="1"/>
  <c r="AD42" i="72"/>
  <c r="AE42" i="72" s="1"/>
  <c r="AA42" i="72"/>
  <c r="AB42" i="72" s="1"/>
  <c r="X42" i="72"/>
  <c r="Y42" i="72" s="1"/>
  <c r="U42" i="72"/>
  <c r="V42" i="72" s="1"/>
  <c r="R42" i="72"/>
  <c r="S42" i="72" s="1"/>
  <c r="O42" i="72"/>
  <c r="P42" i="72" s="1"/>
  <c r="L42" i="72"/>
  <c r="M42" i="72" s="1"/>
  <c r="I42" i="72"/>
  <c r="J42" i="72" s="1"/>
  <c r="F42" i="72"/>
  <c r="G42" i="72" s="1"/>
  <c r="C42" i="72"/>
  <c r="D42" i="72" s="1"/>
  <c r="AD42" i="71"/>
  <c r="AE42" i="71" s="1"/>
  <c r="AA42" i="71"/>
  <c r="AB42" i="71" s="1"/>
  <c r="X42" i="71"/>
  <c r="Y42" i="71" s="1"/>
  <c r="FL90" i="4"/>
  <c r="AK99" i="63" l="1"/>
  <c r="BH87" i="4" s="1"/>
  <c r="BI85" i="4"/>
  <c r="BI86" i="4" s="1"/>
  <c r="BI71" i="4"/>
  <c r="BI72" i="4" s="1"/>
  <c r="BI75" i="4" s="1"/>
  <c r="BI70" i="4"/>
  <c r="H25" i="80"/>
  <c r="H28" i="80" s="1"/>
  <c r="K25" i="80"/>
  <c r="K28" i="80" s="1"/>
  <c r="M86" i="4"/>
  <c r="M87" i="4" s="1"/>
  <c r="M90" i="4" s="1"/>
  <c r="L36" i="70"/>
  <c r="M36" i="70" s="1"/>
  <c r="L36" i="52"/>
  <c r="M36" i="52" s="1"/>
  <c r="L36" i="54"/>
  <c r="M36" i="54" s="1"/>
  <c r="L36" i="75"/>
  <c r="M36" i="75" s="1"/>
  <c r="L36" i="71"/>
  <c r="L36" i="49"/>
  <c r="L36" i="78"/>
  <c r="L36" i="60"/>
  <c r="L36" i="62"/>
  <c r="AD38" i="81"/>
  <c r="AE38" i="81" s="1"/>
  <c r="AA38" i="81"/>
  <c r="AB38" i="81" s="1"/>
  <c r="X38" i="81"/>
  <c r="Y38" i="81" s="1"/>
  <c r="U38" i="81"/>
  <c r="V38" i="81" s="1"/>
  <c r="R38" i="81"/>
  <c r="S38" i="81" s="1"/>
  <c r="O38" i="81"/>
  <c r="P38" i="81" s="1"/>
  <c r="L38" i="81"/>
  <c r="I38" i="81"/>
  <c r="J38" i="81" s="1"/>
  <c r="F38" i="81"/>
  <c r="G38" i="81" s="1"/>
  <c r="C38" i="81"/>
  <c r="D38" i="81" s="1"/>
  <c r="AA38" i="80"/>
  <c r="AB38" i="80" s="1"/>
  <c r="U38" i="80"/>
  <c r="V38" i="80" s="1"/>
  <c r="O38" i="80"/>
  <c r="P38" i="80" s="1"/>
  <c r="L38" i="80"/>
  <c r="F38" i="80"/>
  <c r="G38" i="80" s="1"/>
  <c r="AD38" i="79"/>
  <c r="AE38" i="79" s="1"/>
  <c r="AA38" i="79"/>
  <c r="AB38" i="79" s="1"/>
  <c r="X38" i="79"/>
  <c r="Y38" i="79" s="1"/>
  <c r="U38" i="79"/>
  <c r="V38" i="79" s="1"/>
  <c r="R38" i="79"/>
  <c r="S38" i="79" s="1"/>
  <c r="O38" i="79"/>
  <c r="P38" i="79" s="1"/>
  <c r="L38" i="79"/>
  <c r="I38" i="79"/>
  <c r="J38" i="79" s="1"/>
  <c r="F38" i="79"/>
  <c r="G38" i="79" s="1"/>
  <c r="C38" i="79"/>
  <c r="D38" i="79" s="1"/>
  <c r="X38" i="80"/>
  <c r="Y38" i="80" s="1"/>
  <c r="C38" i="80"/>
  <c r="D38" i="80" s="1"/>
  <c r="AD38" i="78"/>
  <c r="AE38" i="78" s="1"/>
  <c r="AA38" i="78"/>
  <c r="AB38" i="78" s="1"/>
  <c r="X38" i="78"/>
  <c r="Y38" i="78" s="1"/>
  <c r="U38" i="78"/>
  <c r="V38" i="78" s="1"/>
  <c r="R38" i="78"/>
  <c r="S38" i="78" s="1"/>
  <c r="O38" i="78"/>
  <c r="P38" i="78" s="1"/>
  <c r="L38" i="78"/>
  <c r="I38" i="78"/>
  <c r="J38" i="78" s="1"/>
  <c r="F38" i="78"/>
  <c r="G38" i="78" s="1"/>
  <c r="C38" i="78"/>
  <c r="D38" i="78" s="1"/>
  <c r="AD38" i="77"/>
  <c r="AE38" i="77" s="1"/>
  <c r="AA38" i="77"/>
  <c r="AB38" i="77" s="1"/>
  <c r="X38" i="77"/>
  <c r="Y38" i="77" s="1"/>
  <c r="U38" i="77"/>
  <c r="V38" i="77" s="1"/>
  <c r="R38" i="77"/>
  <c r="S38" i="77" s="1"/>
  <c r="O38" i="77"/>
  <c r="P38" i="77" s="1"/>
  <c r="L38" i="77"/>
  <c r="I38" i="77"/>
  <c r="J38" i="77" s="1"/>
  <c r="F38" i="77"/>
  <c r="G38" i="77" s="1"/>
  <c r="C38" i="77"/>
  <c r="D38" i="77" s="1"/>
  <c r="AD38" i="76"/>
  <c r="AE38" i="76" s="1"/>
  <c r="AA38" i="76"/>
  <c r="AB38" i="76" s="1"/>
  <c r="X38" i="76"/>
  <c r="Y38" i="76" s="1"/>
  <c r="U38" i="76"/>
  <c r="V38" i="76" s="1"/>
  <c r="R38" i="76"/>
  <c r="S38" i="76" s="1"/>
  <c r="O38" i="76"/>
  <c r="P38" i="76" s="1"/>
  <c r="AD38" i="80"/>
  <c r="AE38" i="80" s="1"/>
  <c r="L38" i="76"/>
  <c r="M38" i="76" s="1"/>
  <c r="F38" i="76"/>
  <c r="G38" i="76" s="1"/>
  <c r="AD38" i="75"/>
  <c r="AE38" i="75" s="1"/>
  <c r="X38" i="75"/>
  <c r="Y38" i="75" s="1"/>
  <c r="R38" i="75"/>
  <c r="S38" i="75" s="1"/>
  <c r="I38" i="75"/>
  <c r="J38" i="75" s="1"/>
  <c r="C38" i="75"/>
  <c r="D38" i="75" s="1"/>
  <c r="R38" i="80"/>
  <c r="S38" i="80" s="1"/>
  <c r="I38" i="80"/>
  <c r="J38" i="80" s="1"/>
  <c r="I38" i="76"/>
  <c r="J38" i="76" s="1"/>
  <c r="AA38" i="75"/>
  <c r="AB38" i="75" s="1"/>
  <c r="O38" i="75"/>
  <c r="P38" i="75" s="1"/>
  <c r="L38" i="75"/>
  <c r="AD38" i="74"/>
  <c r="AE38" i="74" s="1"/>
  <c r="X38" i="74"/>
  <c r="Y38" i="74" s="1"/>
  <c r="R38" i="74"/>
  <c r="S38" i="74" s="1"/>
  <c r="I38" i="74"/>
  <c r="J38" i="74" s="1"/>
  <c r="C38" i="74"/>
  <c r="D38" i="74" s="1"/>
  <c r="AD38" i="73"/>
  <c r="AE38" i="73" s="1"/>
  <c r="X38" i="73"/>
  <c r="Y38" i="73" s="1"/>
  <c r="R38" i="73"/>
  <c r="S38" i="73" s="1"/>
  <c r="I38" i="73"/>
  <c r="J38" i="73" s="1"/>
  <c r="C38" i="73"/>
  <c r="D38" i="73" s="1"/>
  <c r="AD38" i="72"/>
  <c r="AE38" i="72" s="1"/>
  <c r="AA38" i="72"/>
  <c r="AB38" i="72" s="1"/>
  <c r="X38" i="72"/>
  <c r="Y38" i="72" s="1"/>
  <c r="U38" i="72"/>
  <c r="V38" i="72" s="1"/>
  <c r="R38" i="72"/>
  <c r="S38" i="72" s="1"/>
  <c r="O38" i="72"/>
  <c r="P38" i="72" s="1"/>
  <c r="L38" i="72"/>
  <c r="I38" i="72"/>
  <c r="J38" i="72" s="1"/>
  <c r="F38" i="72"/>
  <c r="G38" i="72" s="1"/>
  <c r="C38" i="72"/>
  <c r="D38" i="72" s="1"/>
  <c r="L38" i="66"/>
  <c r="M38" i="66" s="1"/>
  <c r="I38" i="66"/>
  <c r="J38" i="66" s="1"/>
  <c r="F38" i="66"/>
  <c r="G38" i="66" s="1"/>
  <c r="C38" i="66"/>
  <c r="D38" i="66" s="1"/>
  <c r="AA38" i="74"/>
  <c r="AB38" i="74" s="1"/>
  <c r="O38" i="74"/>
  <c r="P38" i="74" s="1"/>
  <c r="L38" i="74"/>
  <c r="U38" i="73"/>
  <c r="V38" i="73" s="1"/>
  <c r="F38" i="73"/>
  <c r="G38" i="73" s="1"/>
  <c r="AA38" i="71"/>
  <c r="AB38" i="71" s="1"/>
  <c r="U38" i="71"/>
  <c r="V38" i="71" s="1"/>
  <c r="O38" i="71"/>
  <c r="P38" i="71" s="1"/>
  <c r="L38" i="71"/>
  <c r="F38" i="71"/>
  <c r="G38" i="71" s="1"/>
  <c r="AD38" i="70"/>
  <c r="AE38" i="70" s="1"/>
  <c r="X38" i="70"/>
  <c r="Y38" i="70" s="1"/>
  <c r="R38" i="70"/>
  <c r="S38" i="70" s="1"/>
  <c r="I38" i="70"/>
  <c r="J38" i="70" s="1"/>
  <c r="C38" i="70"/>
  <c r="D38" i="70" s="1"/>
  <c r="AD38" i="69"/>
  <c r="AE38" i="69" s="1"/>
  <c r="X38" i="69"/>
  <c r="Y38" i="69" s="1"/>
  <c r="R38" i="69"/>
  <c r="S38" i="69" s="1"/>
  <c r="I38" i="69"/>
  <c r="J38" i="69" s="1"/>
  <c r="C38" i="69"/>
  <c r="D38" i="69" s="1"/>
  <c r="AD38" i="68"/>
  <c r="AE38" i="68" s="1"/>
  <c r="X38" i="68"/>
  <c r="Y38" i="68" s="1"/>
  <c r="R38" i="68"/>
  <c r="S38" i="68" s="1"/>
  <c r="I38" i="68"/>
  <c r="J38" i="68" s="1"/>
  <c r="C38" i="68"/>
  <c r="D38" i="68" s="1"/>
  <c r="AD38" i="67"/>
  <c r="AE38" i="67" s="1"/>
  <c r="X38" i="67"/>
  <c r="Y38" i="67" s="1"/>
  <c r="R38" i="67"/>
  <c r="S38" i="67" s="1"/>
  <c r="I38" i="67"/>
  <c r="J38" i="67" s="1"/>
  <c r="C38" i="67"/>
  <c r="D38" i="67" s="1"/>
  <c r="AD38" i="66"/>
  <c r="AE38" i="66" s="1"/>
  <c r="X38" i="66"/>
  <c r="Y38" i="66" s="1"/>
  <c r="R38" i="66"/>
  <c r="S38" i="66" s="1"/>
  <c r="AD38" i="64"/>
  <c r="AE38" i="64" s="1"/>
  <c r="AA38" i="64"/>
  <c r="AB38" i="64" s="1"/>
  <c r="X38" i="64"/>
  <c r="Y38" i="64" s="1"/>
  <c r="U38" i="64"/>
  <c r="V38" i="64" s="1"/>
  <c r="R38" i="64"/>
  <c r="S38" i="64" s="1"/>
  <c r="O38" i="64"/>
  <c r="P38" i="64" s="1"/>
  <c r="L38" i="64"/>
  <c r="I38" i="64"/>
  <c r="J38" i="64" s="1"/>
  <c r="F38" i="64"/>
  <c r="G38" i="64" s="1"/>
  <c r="C38" i="64"/>
  <c r="D38" i="64" s="1"/>
  <c r="L38" i="60"/>
  <c r="M38" i="60" s="1"/>
  <c r="I38" i="60"/>
  <c r="J38" i="60" s="1"/>
  <c r="F38" i="60"/>
  <c r="G38" i="60" s="1"/>
  <c r="C38" i="60"/>
  <c r="D38" i="60" s="1"/>
  <c r="C38" i="76"/>
  <c r="D38" i="76" s="1"/>
  <c r="AA38" i="73"/>
  <c r="AB38" i="73" s="1"/>
  <c r="AD38" i="71"/>
  <c r="AE38" i="71" s="1"/>
  <c r="R38" i="71"/>
  <c r="S38" i="71" s="1"/>
  <c r="I38" i="71"/>
  <c r="J38" i="71" s="1"/>
  <c r="AA38" i="70"/>
  <c r="AB38" i="70" s="1"/>
  <c r="O38" i="70"/>
  <c r="P38" i="70" s="1"/>
  <c r="L38" i="70"/>
  <c r="U38" i="69"/>
  <c r="V38" i="69" s="1"/>
  <c r="F38" i="69"/>
  <c r="G38" i="69" s="1"/>
  <c r="AA38" i="68"/>
  <c r="AB38" i="68" s="1"/>
  <c r="O38" i="68"/>
  <c r="P38" i="68" s="1"/>
  <c r="L38" i="68"/>
  <c r="U38" i="67"/>
  <c r="V38" i="67" s="1"/>
  <c r="F38" i="67"/>
  <c r="G38" i="67" s="1"/>
  <c r="AA38" i="66"/>
  <c r="AB38" i="66" s="1"/>
  <c r="O38" i="66"/>
  <c r="P38" i="66" s="1"/>
  <c r="AD38" i="65"/>
  <c r="AE38" i="65" s="1"/>
  <c r="X38" i="65"/>
  <c r="Y38" i="65" s="1"/>
  <c r="R38" i="65"/>
  <c r="S38" i="65" s="1"/>
  <c r="I38" i="65"/>
  <c r="J38" i="65" s="1"/>
  <c r="C38" i="65"/>
  <c r="D38" i="65" s="1"/>
  <c r="AD38" i="63"/>
  <c r="AE38" i="63" s="1"/>
  <c r="X38" i="63"/>
  <c r="Y38" i="63" s="1"/>
  <c r="R38" i="63"/>
  <c r="S38" i="63" s="1"/>
  <c r="I38" i="63"/>
  <c r="J38" i="63" s="1"/>
  <c r="C38" i="63"/>
  <c r="D38" i="63" s="1"/>
  <c r="AD38" i="62"/>
  <c r="AE38" i="62" s="1"/>
  <c r="X38" i="62"/>
  <c r="Y38" i="62" s="1"/>
  <c r="R38" i="62"/>
  <c r="S38" i="62" s="1"/>
  <c r="I38" i="62"/>
  <c r="J38" i="62" s="1"/>
  <c r="C38" i="62"/>
  <c r="D38" i="62" s="1"/>
  <c r="AA38" i="60"/>
  <c r="AB38" i="60" s="1"/>
  <c r="U38" i="60"/>
  <c r="V38" i="60" s="1"/>
  <c r="O38" i="60"/>
  <c r="P38" i="60" s="1"/>
  <c r="AD38" i="59"/>
  <c r="AE38" i="59" s="1"/>
  <c r="AA38" i="59"/>
  <c r="AB38" i="59" s="1"/>
  <c r="X38" i="59"/>
  <c r="Y38" i="59" s="1"/>
  <c r="U38" i="59"/>
  <c r="V38" i="59" s="1"/>
  <c r="R38" i="59"/>
  <c r="S38" i="59" s="1"/>
  <c r="O38" i="59"/>
  <c r="P38" i="59" s="1"/>
  <c r="L38" i="59"/>
  <c r="I38" i="59"/>
  <c r="J38" i="59" s="1"/>
  <c r="F38" i="59"/>
  <c r="G38" i="59" s="1"/>
  <c r="C38" i="59"/>
  <c r="D38" i="59" s="1"/>
  <c r="AD38" i="58"/>
  <c r="AE38" i="58" s="1"/>
  <c r="AA38" i="58"/>
  <c r="AB38" i="58" s="1"/>
  <c r="X38" i="58"/>
  <c r="Y38" i="58" s="1"/>
  <c r="U38" i="58"/>
  <c r="V38" i="58" s="1"/>
  <c r="R38" i="58"/>
  <c r="S38" i="58" s="1"/>
  <c r="O38" i="58"/>
  <c r="P38" i="58" s="1"/>
  <c r="L38" i="58"/>
  <c r="I38" i="58"/>
  <c r="J38" i="58" s="1"/>
  <c r="F38" i="58"/>
  <c r="G38" i="58" s="1"/>
  <c r="C38" i="58"/>
  <c r="D38" i="58" s="1"/>
  <c r="AD38" i="57"/>
  <c r="AE38" i="57" s="1"/>
  <c r="AA38" i="57"/>
  <c r="AB38" i="57" s="1"/>
  <c r="X38" i="57"/>
  <c r="Y38" i="57" s="1"/>
  <c r="U38" i="57"/>
  <c r="V38" i="57" s="1"/>
  <c r="R38" i="57"/>
  <c r="S38" i="57" s="1"/>
  <c r="O38" i="57"/>
  <c r="P38" i="57" s="1"/>
  <c r="L38" i="57"/>
  <c r="I38" i="57"/>
  <c r="J38" i="57" s="1"/>
  <c r="F38" i="57"/>
  <c r="G38" i="57" s="1"/>
  <c r="C38" i="57"/>
  <c r="D38" i="57" s="1"/>
  <c r="AD38" i="56"/>
  <c r="AE38" i="56" s="1"/>
  <c r="AA38" i="56"/>
  <c r="AB38" i="56" s="1"/>
  <c r="X38" i="56"/>
  <c r="Y38" i="56" s="1"/>
  <c r="U38" i="56"/>
  <c r="V38" i="56" s="1"/>
  <c r="R38" i="56"/>
  <c r="S38" i="56" s="1"/>
  <c r="O38" i="56"/>
  <c r="P38" i="56" s="1"/>
  <c r="L38" i="56"/>
  <c r="I38" i="56"/>
  <c r="J38" i="56" s="1"/>
  <c r="F38" i="56"/>
  <c r="G38" i="56" s="1"/>
  <c r="C38" i="56"/>
  <c r="D38" i="56" s="1"/>
  <c r="AD38" i="53"/>
  <c r="AE38" i="53" s="1"/>
  <c r="AA38" i="53"/>
  <c r="AB38" i="53" s="1"/>
  <c r="X38" i="53"/>
  <c r="Y38" i="53" s="1"/>
  <c r="U38" i="53"/>
  <c r="V38" i="53" s="1"/>
  <c r="R38" i="53"/>
  <c r="S38" i="53" s="1"/>
  <c r="O38" i="53"/>
  <c r="P38" i="53" s="1"/>
  <c r="L38" i="53"/>
  <c r="I38" i="53"/>
  <c r="J38" i="53" s="1"/>
  <c r="F38" i="53"/>
  <c r="G38" i="53" s="1"/>
  <c r="C38" i="53"/>
  <c r="D38" i="53" s="1"/>
  <c r="U38" i="75"/>
  <c r="V38" i="75" s="1"/>
  <c r="F38" i="75"/>
  <c r="G38" i="75" s="1"/>
  <c r="U38" i="74"/>
  <c r="V38" i="74" s="1"/>
  <c r="F38" i="74"/>
  <c r="G38" i="74" s="1"/>
  <c r="O38" i="73"/>
  <c r="P38" i="73" s="1"/>
  <c r="L38" i="73"/>
  <c r="X38" i="71"/>
  <c r="Y38" i="71" s="1"/>
  <c r="C38" i="71"/>
  <c r="D38" i="71" s="1"/>
  <c r="U38" i="70"/>
  <c r="V38" i="70" s="1"/>
  <c r="F38" i="70"/>
  <c r="G38" i="70" s="1"/>
  <c r="AA38" i="69"/>
  <c r="AB38" i="69" s="1"/>
  <c r="O38" i="69"/>
  <c r="P38" i="69" s="1"/>
  <c r="L38" i="69"/>
  <c r="U38" i="68"/>
  <c r="V38" i="68" s="1"/>
  <c r="F38" i="68"/>
  <c r="G38" i="68" s="1"/>
  <c r="AA38" i="67"/>
  <c r="AB38" i="67" s="1"/>
  <c r="O38" i="67"/>
  <c r="P38" i="67" s="1"/>
  <c r="L38" i="67"/>
  <c r="U38" i="66"/>
  <c r="V38" i="66" s="1"/>
  <c r="AA38" i="65"/>
  <c r="AB38" i="65" s="1"/>
  <c r="O38" i="65"/>
  <c r="P38" i="65" s="1"/>
  <c r="L38" i="65"/>
  <c r="AA38" i="63"/>
  <c r="AB38" i="63" s="1"/>
  <c r="O38" i="63"/>
  <c r="P38" i="63" s="1"/>
  <c r="L38" i="63"/>
  <c r="U38" i="62"/>
  <c r="V38" i="62" s="1"/>
  <c r="F38" i="62"/>
  <c r="G38" i="62" s="1"/>
  <c r="X38" i="60"/>
  <c r="Y38" i="60" s="1"/>
  <c r="AD38" i="55"/>
  <c r="AE38" i="55" s="1"/>
  <c r="X38" i="55"/>
  <c r="Y38" i="55" s="1"/>
  <c r="R38" i="55"/>
  <c r="S38" i="55" s="1"/>
  <c r="I38" i="55"/>
  <c r="J38" i="55" s="1"/>
  <c r="C38" i="55"/>
  <c r="D38" i="55" s="1"/>
  <c r="AA38" i="54"/>
  <c r="AB38" i="54" s="1"/>
  <c r="U38" i="54"/>
  <c r="V38" i="54" s="1"/>
  <c r="O38" i="54"/>
  <c r="P38" i="54" s="1"/>
  <c r="L38" i="54"/>
  <c r="F38" i="54"/>
  <c r="G38" i="54" s="1"/>
  <c r="AA38" i="61"/>
  <c r="AB38" i="61" s="1"/>
  <c r="U38" i="61"/>
  <c r="V38" i="61" s="1"/>
  <c r="O38" i="61"/>
  <c r="P38" i="61" s="1"/>
  <c r="L38" i="61"/>
  <c r="F38" i="61"/>
  <c r="G38" i="61" s="1"/>
  <c r="AA38" i="51"/>
  <c r="AB38" i="51" s="1"/>
  <c r="U38" i="51"/>
  <c r="V38" i="51" s="1"/>
  <c r="O38" i="51"/>
  <c r="P38" i="51" s="1"/>
  <c r="L38" i="51"/>
  <c r="F38" i="51"/>
  <c r="G38" i="51" s="1"/>
  <c r="AA38" i="52"/>
  <c r="AB38" i="52" s="1"/>
  <c r="U38" i="52"/>
  <c r="V38" i="52" s="1"/>
  <c r="O38" i="52"/>
  <c r="P38" i="52" s="1"/>
  <c r="L38" i="52"/>
  <c r="F38" i="52"/>
  <c r="G38" i="52" s="1"/>
  <c r="AA38" i="50"/>
  <c r="AB38" i="50" s="1"/>
  <c r="U38" i="50"/>
  <c r="V38" i="50" s="1"/>
  <c r="O38" i="50"/>
  <c r="P38" i="50" s="1"/>
  <c r="L38" i="50"/>
  <c r="F38" i="50"/>
  <c r="G38" i="50" s="1"/>
  <c r="AA38" i="49"/>
  <c r="AB38" i="49" s="1"/>
  <c r="U38" i="49"/>
  <c r="V38" i="49" s="1"/>
  <c r="O38" i="49"/>
  <c r="P38" i="49" s="1"/>
  <c r="L38" i="49"/>
  <c r="F38" i="49"/>
  <c r="G38" i="49" s="1"/>
  <c r="U38" i="65"/>
  <c r="V38" i="65" s="1"/>
  <c r="F38" i="65"/>
  <c r="G38" i="65" s="1"/>
  <c r="U38" i="63"/>
  <c r="V38" i="63" s="1"/>
  <c r="F38" i="63"/>
  <c r="G38" i="63" s="1"/>
  <c r="AA38" i="62"/>
  <c r="AB38" i="62" s="1"/>
  <c r="O38" i="62"/>
  <c r="P38" i="62" s="1"/>
  <c r="L38" i="62"/>
  <c r="AD38" i="60"/>
  <c r="AE38" i="60" s="1"/>
  <c r="R38" i="60"/>
  <c r="S38" i="60" s="1"/>
  <c r="AA38" i="55"/>
  <c r="AB38" i="55" s="1"/>
  <c r="U38" i="55"/>
  <c r="V38" i="55" s="1"/>
  <c r="O38" i="55"/>
  <c r="P38" i="55" s="1"/>
  <c r="L38" i="55"/>
  <c r="F38" i="55"/>
  <c r="G38" i="55" s="1"/>
  <c r="AD38" i="54"/>
  <c r="AE38" i="54" s="1"/>
  <c r="X38" i="54"/>
  <c r="Y38" i="54" s="1"/>
  <c r="R38" i="54"/>
  <c r="S38" i="54" s="1"/>
  <c r="I38" i="54"/>
  <c r="J38" i="54" s="1"/>
  <c r="C38" i="54"/>
  <c r="D38" i="54" s="1"/>
  <c r="AD38" i="61"/>
  <c r="AE38" i="61" s="1"/>
  <c r="X38" i="61"/>
  <c r="Y38" i="61" s="1"/>
  <c r="R38" i="61"/>
  <c r="S38" i="61" s="1"/>
  <c r="I38" i="61"/>
  <c r="J38" i="61" s="1"/>
  <c r="C38" i="61"/>
  <c r="D38" i="61" s="1"/>
  <c r="AD38" i="51"/>
  <c r="AE38" i="51" s="1"/>
  <c r="X38" i="51"/>
  <c r="Y38" i="51" s="1"/>
  <c r="R38" i="51"/>
  <c r="S38" i="51" s="1"/>
  <c r="I38" i="51"/>
  <c r="J38" i="51" s="1"/>
  <c r="C38" i="51"/>
  <c r="D38" i="51" s="1"/>
  <c r="AD38" i="52"/>
  <c r="AE38" i="52" s="1"/>
  <c r="X38" i="52"/>
  <c r="Y38" i="52" s="1"/>
  <c r="R38" i="52"/>
  <c r="S38" i="52" s="1"/>
  <c r="I38" i="52"/>
  <c r="J38" i="52" s="1"/>
  <c r="C38" i="52"/>
  <c r="D38" i="52" s="1"/>
  <c r="AD38" i="50"/>
  <c r="AE38" i="50" s="1"/>
  <c r="X38" i="50"/>
  <c r="Y38" i="50" s="1"/>
  <c r="R38" i="50"/>
  <c r="S38" i="50" s="1"/>
  <c r="I38" i="50"/>
  <c r="J38" i="50" s="1"/>
  <c r="C38" i="50"/>
  <c r="D38" i="50" s="1"/>
  <c r="AD38" i="49"/>
  <c r="AE38" i="49" s="1"/>
  <c r="X38" i="49"/>
  <c r="Y38" i="49" s="1"/>
  <c r="R38" i="49"/>
  <c r="S38" i="49" s="1"/>
  <c r="I38" i="49"/>
  <c r="J38" i="49" s="1"/>
  <c r="C38" i="49"/>
  <c r="D38" i="49" s="1"/>
  <c r="L37" i="52"/>
  <c r="M37" i="52" s="1"/>
  <c r="L37" i="54"/>
  <c r="M37" i="54" s="1"/>
  <c r="L37" i="75"/>
  <c r="M37" i="75" s="1"/>
  <c r="L37" i="71"/>
  <c r="M37" i="71" s="1"/>
  <c r="L37" i="49"/>
  <c r="M37" i="49" s="1"/>
  <c r="L37" i="78"/>
  <c r="M37" i="78" s="1"/>
  <c r="L37" i="55"/>
  <c r="M37" i="55" s="1"/>
  <c r="L37" i="60"/>
  <c r="M37" i="60" s="1"/>
  <c r="L37" i="62"/>
  <c r="M37" i="62" s="1"/>
  <c r="L37" i="70"/>
  <c r="M37" i="70" s="1"/>
  <c r="G65" i="3"/>
  <c r="AD39" i="81"/>
  <c r="AE39" i="81" s="1"/>
  <c r="AA39" i="81"/>
  <c r="AB39" i="81" s="1"/>
  <c r="X39" i="81"/>
  <c r="Y39" i="81" s="1"/>
  <c r="U39" i="81"/>
  <c r="V39" i="81" s="1"/>
  <c r="R39" i="81"/>
  <c r="S39" i="81" s="1"/>
  <c r="O39" i="81"/>
  <c r="P39" i="81" s="1"/>
  <c r="L39" i="81"/>
  <c r="I39" i="81"/>
  <c r="J39" i="81" s="1"/>
  <c r="F39" i="81"/>
  <c r="G39" i="81" s="1"/>
  <c r="C39" i="81"/>
  <c r="D39" i="81" s="1"/>
  <c r="AD39" i="80"/>
  <c r="AE39" i="80" s="1"/>
  <c r="X39" i="80"/>
  <c r="Y39" i="80" s="1"/>
  <c r="R39" i="80"/>
  <c r="S39" i="80" s="1"/>
  <c r="I39" i="80"/>
  <c r="J39" i="80" s="1"/>
  <c r="C39" i="80"/>
  <c r="D39" i="80" s="1"/>
  <c r="AD39" i="79"/>
  <c r="AE39" i="79" s="1"/>
  <c r="AA39" i="79"/>
  <c r="AB39" i="79" s="1"/>
  <c r="X39" i="79"/>
  <c r="Y39" i="79" s="1"/>
  <c r="U39" i="79"/>
  <c r="V39" i="79" s="1"/>
  <c r="R39" i="79"/>
  <c r="S39" i="79" s="1"/>
  <c r="O39" i="79"/>
  <c r="P39" i="79" s="1"/>
  <c r="L39" i="79"/>
  <c r="I39" i="79"/>
  <c r="J39" i="79" s="1"/>
  <c r="F39" i="79"/>
  <c r="G39" i="79" s="1"/>
  <c r="C39" i="79"/>
  <c r="D39" i="79" s="1"/>
  <c r="U39" i="80"/>
  <c r="V39" i="80" s="1"/>
  <c r="F39" i="80"/>
  <c r="G39" i="80" s="1"/>
  <c r="AD39" i="78"/>
  <c r="AE39" i="78" s="1"/>
  <c r="AA39" i="78"/>
  <c r="AB39" i="78" s="1"/>
  <c r="X39" i="78"/>
  <c r="Y39" i="78" s="1"/>
  <c r="U39" i="78"/>
  <c r="V39" i="78" s="1"/>
  <c r="R39" i="78"/>
  <c r="S39" i="78" s="1"/>
  <c r="O39" i="78"/>
  <c r="P39" i="78" s="1"/>
  <c r="L39" i="78"/>
  <c r="I39" i="78"/>
  <c r="J39" i="78" s="1"/>
  <c r="F39" i="78"/>
  <c r="G39" i="78" s="1"/>
  <c r="C39" i="78"/>
  <c r="D39" i="78" s="1"/>
  <c r="L39" i="77"/>
  <c r="M39" i="77" s="1"/>
  <c r="I39" i="77"/>
  <c r="J39" i="77" s="1"/>
  <c r="F39" i="77"/>
  <c r="G39" i="77" s="1"/>
  <c r="C39" i="77"/>
  <c r="D39" i="77" s="1"/>
  <c r="AD39" i="76"/>
  <c r="AE39" i="76" s="1"/>
  <c r="AA39" i="76"/>
  <c r="AB39" i="76" s="1"/>
  <c r="X39" i="76"/>
  <c r="Y39" i="76" s="1"/>
  <c r="U39" i="76"/>
  <c r="V39" i="76" s="1"/>
  <c r="R39" i="76"/>
  <c r="S39" i="76" s="1"/>
  <c r="O39" i="76"/>
  <c r="P39" i="76" s="1"/>
  <c r="L39" i="76"/>
  <c r="I39" i="76"/>
  <c r="J39" i="76" s="1"/>
  <c r="F39" i="76"/>
  <c r="G39" i="76" s="1"/>
  <c r="C39" i="76"/>
  <c r="D39" i="76" s="1"/>
  <c r="AA39" i="80"/>
  <c r="AB39" i="80" s="1"/>
  <c r="AA39" i="77"/>
  <c r="AB39" i="77" s="1"/>
  <c r="U39" i="77"/>
  <c r="V39" i="77" s="1"/>
  <c r="O39" i="77"/>
  <c r="P39" i="77" s="1"/>
  <c r="AA39" i="75"/>
  <c r="AB39" i="75" s="1"/>
  <c r="U39" i="75"/>
  <c r="V39" i="75" s="1"/>
  <c r="O39" i="75"/>
  <c r="P39" i="75" s="1"/>
  <c r="L39" i="75"/>
  <c r="F39" i="75"/>
  <c r="G39" i="75" s="1"/>
  <c r="X39" i="77"/>
  <c r="Y39" i="77" s="1"/>
  <c r="AD39" i="75"/>
  <c r="AE39" i="75" s="1"/>
  <c r="R39" i="75"/>
  <c r="S39" i="75" s="1"/>
  <c r="I39" i="75"/>
  <c r="J39" i="75" s="1"/>
  <c r="AA39" i="74"/>
  <c r="AB39" i="74" s="1"/>
  <c r="U39" i="74"/>
  <c r="V39" i="74" s="1"/>
  <c r="O39" i="74"/>
  <c r="P39" i="74" s="1"/>
  <c r="L39" i="74"/>
  <c r="F39" i="74"/>
  <c r="G39" i="74" s="1"/>
  <c r="AA39" i="73"/>
  <c r="AB39" i="73" s="1"/>
  <c r="U39" i="73"/>
  <c r="V39" i="73" s="1"/>
  <c r="O39" i="73"/>
  <c r="P39" i="73" s="1"/>
  <c r="L39" i="73"/>
  <c r="F39" i="73"/>
  <c r="G39" i="73" s="1"/>
  <c r="AD39" i="72"/>
  <c r="AE39" i="72" s="1"/>
  <c r="AA39" i="72"/>
  <c r="AB39" i="72" s="1"/>
  <c r="X39" i="72"/>
  <c r="Y39" i="72" s="1"/>
  <c r="U39" i="72"/>
  <c r="V39" i="72" s="1"/>
  <c r="R39" i="72"/>
  <c r="S39" i="72" s="1"/>
  <c r="O39" i="72"/>
  <c r="P39" i="72" s="1"/>
  <c r="L39" i="72"/>
  <c r="I39" i="72"/>
  <c r="J39" i="72" s="1"/>
  <c r="F39" i="72"/>
  <c r="G39" i="72" s="1"/>
  <c r="C39" i="72"/>
  <c r="D39" i="72" s="1"/>
  <c r="O39" i="80"/>
  <c r="P39" i="80" s="1"/>
  <c r="L39" i="80"/>
  <c r="R39" i="77"/>
  <c r="S39" i="77" s="1"/>
  <c r="X39" i="75"/>
  <c r="Y39" i="75" s="1"/>
  <c r="C39" i="75"/>
  <c r="D39" i="75" s="1"/>
  <c r="AD39" i="74"/>
  <c r="AE39" i="74" s="1"/>
  <c r="R39" i="74"/>
  <c r="S39" i="74" s="1"/>
  <c r="I39" i="74"/>
  <c r="J39" i="74" s="1"/>
  <c r="X39" i="73"/>
  <c r="Y39" i="73" s="1"/>
  <c r="C39" i="73"/>
  <c r="D39" i="73" s="1"/>
  <c r="AD39" i="71"/>
  <c r="AE39" i="71" s="1"/>
  <c r="X39" i="71"/>
  <c r="Y39" i="71" s="1"/>
  <c r="R39" i="71"/>
  <c r="S39" i="71" s="1"/>
  <c r="I39" i="71"/>
  <c r="J39" i="71" s="1"/>
  <c r="C39" i="71"/>
  <c r="D39" i="71" s="1"/>
  <c r="AA39" i="70"/>
  <c r="AB39" i="70" s="1"/>
  <c r="U39" i="70"/>
  <c r="V39" i="70" s="1"/>
  <c r="O39" i="70"/>
  <c r="P39" i="70" s="1"/>
  <c r="L39" i="70"/>
  <c r="F39" i="70"/>
  <c r="G39" i="70" s="1"/>
  <c r="AA39" i="69"/>
  <c r="AB39" i="69" s="1"/>
  <c r="U39" i="69"/>
  <c r="V39" i="69" s="1"/>
  <c r="O39" i="69"/>
  <c r="P39" i="69" s="1"/>
  <c r="L39" i="69"/>
  <c r="F39" i="69"/>
  <c r="G39" i="69" s="1"/>
  <c r="AA39" i="68"/>
  <c r="AB39" i="68" s="1"/>
  <c r="U39" i="68"/>
  <c r="V39" i="68" s="1"/>
  <c r="O39" i="68"/>
  <c r="P39" i="68" s="1"/>
  <c r="L39" i="68"/>
  <c r="F39" i="68"/>
  <c r="G39" i="68" s="1"/>
  <c r="AA39" i="67"/>
  <c r="AB39" i="67" s="1"/>
  <c r="U39" i="67"/>
  <c r="V39" i="67" s="1"/>
  <c r="O39" i="67"/>
  <c r="P39" i="67" s="1"/>
  <c r="L39" i="67"/>
  <c r="F39" i="67"/>
  <c r="G39" i="67" s="1"/>
  <c r="AA39" i="66"/>
  <c r="AB39" i="66" s="1"/>
  <c r="U39" i="66"/>
  <c r="V39" i="66" s="1"/>
  <c r="O39" i="66"/>
  <c r="P39" i="66" s="1"/>
  <c r="L39" i="66"/>
  <c r="F39" i="66"/>
  <c r="G39" i="66" s="1"/>
  <c r="AD39" i="64"/>
  <c r="AE39" i="64" s="1"/>
  <c r="AA39" i="64"/>
  <c r="AB39" i="64" s="1"/>
  <c r="X39" i="64"/>
  <c r="Y39" i="64" s="1"/>
  <c r="U39" i="64"/>
  <c r="V39" i="64" s="1"/>
  <c r="R39" i="64"/>
  <c r="S39" i="64" s="1"/>
  <c r="O39" i="64"/>
  <c r="P39" i="64" s="1"/>
  <c r="L39" i="64"/>
  <c r="I39" i="64"/>
  <c r="J39" i="64" s="1"/>
  <c r="F39" i="64"/>
  <c r="G39" i="64" s="1"/>
  <c r="C39" i="64"/>
  <c r="D39" i="64" s="1"/>
  <c r="X39" i="74"/>
  <c r="Y39" i="74" s="1"/>
  <c r="C39" i="74"/>
  <c r="D39" i="74" s="1"/>
  <c r="AD39" i="73"/>
  <c r="AE39" i="73" s="1"/>
  <c r="AA39" i="71"/>
  <c r="AB39" i="71" s="1"/>
  <c r="O39" i="71"/>
  <c r="P39" i="71" s="1"/>
  <c r="L39" i="71"/>
  <c r="AD39" i="70"/>
  <c r="AE39" i="70" s="1"/>
  <c r="R39" i="70"/>
  <c r="S39" i="70" s="1"/>
  <c r="I39" i="70"/>
  <c r="J39" i="70" s="1"/>
  <c r="X39" i="69"/>
  <c r="Y39" i="69" s="1"/>
  <c r="C39" i="69"/>
  <c r="D39" i="69" s="1"/>
  <c r="AD39" i="68"/>
  <c r="AE39" i="68" s="1"/>
  <c r="R39" i="68"/>
  <c r="S39" i="68" s="1"/>
  <c r="I39" i="68"/>
  <c r="J39" i="68" s="1"/>
  <c r="X39" i="67"/>
  <c r="Y39" i="67" s="1"/>
  <c r="C39" i="67"/>
  <c r="D39" i="67" s="1"/>
  <c r="AD39" i="66"/>
  <c r="AE39" i="66" s="1"/>
  <c r="R39" i="66"/>
  <c r="S39" i="66" s="1"/>
  <c r="I39" i="66"/>
  <c r="J39" i="66" s="1"/>
  <c r="AA39" i="65"/>
  <c r="AB39" i="65" s="1"/>
  <c r="U39" i="65"/>
  <c r="V39" i="65" s="1"/>
  <c r="O39" i="65"/>
  <c r="P39" i="65" s="1"/>
  <c r="L39" i="65"/>
  <c r="F39" i="65"/>
  <c r="G39" i="65" s="1"/>
  <c r="AA39" i="63"/>
  <c r="AB39" i="63" s="1"/>
  <c r="U39" i="63"/>
  <c r="V39" i="63" s="1"/>
  <c r="O39" i="63"/>
  <c r="P39" i="63" s="1"/>
  <c r="L39" i="63"/>
  <c r="F39" i="63"/>
  <c r="G39" i="63" s="1"/>
  <c r="AA39" i="62"/>
  <c r="AB39" i="62" s="1"/>
  <c r="U39" i="62"/>
  <c r="V39" i="62" s="1"/>
  <c r="O39" i="62"/>
  <c r="P39" i="62" s="1"/>
  <c r="L39" i="62"/>
  <c r="F39" i="62"/>
  <c r="G39" i="62" s="1"/>
  <c r="AD39" i="60"/>
  <c r="AE39" i="60" s="1"/>
  <c r="X39" i="60"/>
  <c r="Y39" i="60" s="1"/>
  <c r="R39" i="60"/>
  <c r="S39" i="60" s="1"/>
  <c r="I39" i="60"/>
  <c r="J39" i="60" s="1"/>
  <c r="C39" i="60"/>
  <c r="D39" i="60" s="1"/>
  <c r="AD39" i="59"/>
  <c r="AE39" i="59" s="1"/>
  <c r="AA39" i="59"/>
  <c r="AB39" i="59" s="1"/>
  <c r="X39" i="59"/>
  <c r="Y39" i="59" s="1"/>
  <c r="U39" i="59"/>
  <c r="V39" i="59" s="1"/>
  <c r="R39" i="59"/>
  <c r="S39" i="59" s="1"/>
  <c r="O39" i="59"/>
  <c r="P39" i="59" s="1"/>
  <c r="L39" i="59"/>
  <c r="I39" i="59"/>
  <c r="J39" i="59" s="1"/>
  <c r="F39" i="59"/>
  <c r="G39" i="59" s="1"/>
  <c r="C39" i="59"/>
  <c r="D39" i="59" s="1"/>
  <c r="AD39" i="58"/>
  <c r="AE39" i="58" s="1"/>
  <c r="AA39" i="58"/>
  <c r="AB39" i="58" s="1"/>
  <c r="X39" i="58"/>
  <c r="Y39" i="58" s="1"/>
  <c r="U39" i="58"/>
  <c r="V39" i="58" s="1"/>
  <c r="R39" i="58"/>
  <c r="S39" i="58" s="1"/>
  <c r="O39" i="58"/>
  <c r="P39" i="58" s="1"/>
  <c r="L39" i="58"/>
  <c r="I39" i="58"/>
  <c r="J39" i="58" s="1"/>
  <c r="F39" i="58"/>
  <c r="G39" i="58" s="1"/>
  <c r="C39" i="58"/>
  <c r="D39" i="58" s="1"/>
  <c r="AD39" i="57"/>
  <c r="AE39" i="57" s="1"/>
  <c r="AA39" i="57"/>
  <c r="AB39" i="57" s="1"/>
  <c r="X39" i="57"/>
  <c r="Y39" i="57" s="1"/>
  <c r="U39" i="57"/>
  <c r="V39" i="57" s="1"/>
  <c r="R39" i="57"/>
  <c r="S39" i="57" s="1"/>
  <c r="O39" i="57"/>
  <c r="P39" i="57" s="1"/>
  <c r="L39" i="57"/>
  <c r="I39" i="57"/>
  <c r="J39" i="57" s="1"/>
  <c r="F39" i="57"/>
  <c r="G39" i="57" s="1"/>
  <c r="C39" i="57"/>
  <c r="D39" i="57" s="1"/>
  <c r="AD39" i="56"/>
  <c r="AE39" i="56" s="1"/>
  <c r="AA39" i="56"/>
  <c r="AB39" i="56" s="1"/>
  <c r="X39" i="56"/>
  <c r="Y39" i="56" s="1"/>
  <c r="U39" i="56"/>
  <c r="V39" i="56" s="1"/>
  <c r="R39" i="56"/>
  <c r="S39" i="56" s="1"/>
  <c r="O39" i="56"/>
  <c r="P39" i="56" s="1"/>
  <c r="L39" i="56"/>
  <c r="I39" i="56"/>
  <c r="J39" i="56" s="1"/>
  <c r="F39" i="56"/>
  <c r="G39" i="56" s="1"/>
  <c r="C39" i="56"/>
  <c r="D39" i="56" s="1"/>
  <c r="AD39" i="53"/>
  <c r="AE39" i="53" s="1"/>
  <c r="AA39" i="53"/>
  <c r="AB39" i="53" s="1"/>
  <c r="X39" i="53"/>
  <c r="Y39" i="53" s="1"/>
  <c r="U39" i="53"/>
  <c r="V39" i="53" s="1"/>
  <c r="R39" i="53"/>
  <c r="S39" i="53" s="1"/>
  <c r="O39" i="53"/>
  <c r="P39" i="53" s="1"/>
  <c r="L39" i="53"/>
  <c r="I39" i="53"/>
  <c r="J39" i="53" s="1"/>
  <c r="F39" i="53"/>
  <c r="G39" i="53" s="1"/>
  <c r="C39" i="53"/>
  <c r="D39" i="53" s="1"/>
  <c r="AD39" i="77"/>
  <c r="AE39" i="77" s="1"/>
  <c r="R39" i="73"/>
  <c r="S39" i="73" s="1"/>
  <c r="I39" i="73"/>
  <c r="J39" i="73" s="1"/>
  <c r="U39" i="71"/>
  <c r="V39" i="71" s="1"/>
  <c r="F39" i="71"/>
  <c r="G39" i="71" s="1"/>
  <c r="X39" i="70"/>
  <c r="Y39" i="70" s="1"/>
  <c r="C39" i="70"/>
  <c r="D39" i="70" s="1"/>
  <c r="AD39" i="69"/>
  <c r="AE39" i="69" s="1"/>
  <c r="R39" i="69"/>
  <c r="S39" i="69" s="1"/>
  <c r="I39" i="69"/>
  <c r="J39" i="69" s="1"/>
  <c r="X39" i="68"/>
  <c r="Y39" i="68" s="1"/>
  <c r="C39" i="68"/>
  <c r="D39" i="68" s="1"/>
  <c r="AD39" i="67"/>
  <c r="AE39" i="67" s="1"/>
  <c r="R39" i="67"/>
  <c r="S39" i="67" s="1"/>
  <c r="I39" i="67"/>
  <c r="J39" i="67" s="1"/>
  <c r="X39" i="66"/>
  <c r="Y39" i="66" s="1"/>
  <c r="C39" i="66"/>
  <c r="D39" i="66" s="1"/>
  <c r="AD39" i="65"/>
  <c r="AE39" i="65" s="1"/>
  <c r="R39" i="65"/>
  <c r="S39" i="65" s="1"/>
  <c r="I39" i="65"/>
  <c r="J39" i="65" s="1"/>
  <c r="AD39" i="63"/>
  <c r="AE39" i="63" s="1"/>
  <c r="R39" i="63"/>
  <c r="S39" i="63" s="1"/>
  <c r="I39" i="63"/>
  <c r="J39" i="63" s="1"/>
  <c r="X39" i="62"/>
  <c r="Y39" i="62" s="1"/>
  <c r="C39" i="62"/>
  <c r="D39" i="62" s="1"/>
  <c r="U39" i="60"/>
  <c r="V39" i="60" s="1"/>
  <c r="F39" i="60"/>
  <c r="G39" i="60" s="1"/>
  <c r="AA39" i="55"/>
  <c r="AB39" i="55" s="1"/>
  <c r="U39" i="55"/>
  <c r="V39" i="55" s="1"/>
  <c r="O39" i="55"/>
  <c r="P39" i="55" s="1"/>
  <c r="L39" i="55"/>
  <c r="F39" i="55"/>
  <c r="G39" i="55" s="1"/>
  <c r="AD39" i="54"/>
  <c r="AE39" i="54" s="1"/>
  <c r="X39" i="54"/>
  <c r="Y39" i="54" s="1"/>
  <c r="R39" i="54"/>
  <c r="S39" i="54" s="1"/>
  <c r="I39" i="54"/>
  <c r="J39" i="54" s="1"/>
  <c r="C39" i="54"/>
  <c r="D39" i="54" s="1"/>
  <c r="AD39" i="61"/>
  <c r="AE39" i="61" s="1"/>
  <c r="X39" i="61"/>
  <c r="Y39" i="61" s="1"/>
  <c r="R39" i="61"/>
  <c r="S39" i="61" s="1"/>
  <c r="I39" i="61"/>
  <c r="J39" i="61" s="1"/>
  <c r="C39" i="61"/>
  <c r="D39" i="61" s="1"/>
  <c r="AD39" i="51"/>
  <c r="AE39" i="51" s="1"/>
  <c r="X39" i="51"/>
  <c r="Y39" i="51" s="1"/>
  <c r="R39" i="51"/>
  <c r="S39" i="51" s="1"/>
  <c r="I39" i="51"/>
  <c r="J39" i="51" s="1"/>
  <c r="C39" i="51"/>
  <c r="D39" i="51" s="1"/>
  <c r="AD39" i="52"/>
  <c r="AE39" i="52" s="1"/>
  <c r="X39" i="52"/>
  <c r="Y39" i="52" s="1"/>
  <c r="R39" i="52"/>
  <c r="S39" i="52" s="1"/>
  <c r="I39" i="52"/>
  <c r="J39" i="52" s="1"/>
  <c r="C39" i="52"/>
  <c r="D39" i="52" s="1"/>
  <c r="AD39" i="50"/>
  <c r="AE39" i="50" s="1"/>
  <c r="X39" i="50"/>
  <c r="Y39" i="50" s="1"/>
  <c r="R39" i="50"/>
  <c r="S39" i="50" s="1"/>
  <c r="I39" i="50"/>
  <c r="J39" i="50" s="1"/>
  <c r="C39" i="50"/>
  <c r="D39" i="50" s="1"/>
  <c r="AD39" i="49"/>
  <c r="AE39" i="49" s="1"/>
  <c r="X39" i="49"/>
  <c r="Y39" i="49" s="1"/>
  <c r="R39" i="49"/>
  <c r="S39" i="49" s="1"/>
  <c r="I39" i="49"/>
  <c r="J39" i="49" s="1"/>
  <c r="C39" i="49"/>
  <c r="D39" i="49" s="1"/>
  <c r="X39" i="65"/>
  <c r="Y39" i="65" s="1"/>
  <c r="C39" i="65"/>
  <c r="D39" i="65" s="1"/>
  <c r="X39" i="63"/>
  <c r="Y39" i="63" s="1"/>
  <c r="C39" i="63"/>
  <c r="D39" i="63" s="1"/>
  <c r="AD39" i="62"/>
  <c r="AE39" i="62" s="1"/>
  <c r="R39" i="62"/>
  <c r="S39" i="62" s="1"/>
  <c r="I39" i="62"/>
  <c r="J39" i="62" s="1"/>
  <c r="AA39" i="60"/>
  <c r="AB39" i="60" s="1"/>
  <c r="O39" i="60"/>
  <c r="P39" i="60" s="1"/>
  <c r="L39" i="60"/>
  <c r="AD39" i="55"/>
  <c r="AE39" i="55" s="1"/>
  <c r="X39" i="55"/>
  <c r="Y39" i="55" s="1"/>
  <c r="R39" i="55"/>
  <c r="S39" i="55" s="1"/>
  <c r="I39" i="55"/>
  <c r="J39" i="55" s="1"/>
  <c r="C39" i="55"/>
  <c r="D39" i="55" s="1"/>
  <c r="AA39" i="54"/>
  <c r="AB39" i="54" s="1"/>
  <c r="U39" i="54"/>
  <c r="V39" i="54" s="1"/>
  <c r="O39" i="54"/>
  <c r="P39" i="54" s="1"/>
  <c r="L39" i="54"/>
  <c r="F39" i="54"/>
  <c r="G39" i="54" s="1"/>
  <c r="AA39" i="61"/>
  <c r="AB39" i="61" s="1"/>
  <c r="U39" i="61"/>
  <c r="V39" i="61" s="1"/>
  <c r="O39" i="61"/>
  <c r="P39" i="61" s="1"/>
  <c r="L39" i="61"/>
  <c r="F39" i="61"/>
  <c r="G39" i="61" s="1"/>
  <c r="AA39" i="51"/>
  <c r="AB39" i="51" s="1"/>
  <c r="U39" i="51"/>
  <c r="V39" i="51" s="1"/>
  <c r="O39" i="51"/>
  <c r="P39" i="51" s="1"/>
  <c r="L39" i="51"/>
  <c r="F39" i="51"/>
  <c r="G39" i="51" s="1"/>
  <c r="AA39" i="52"/>
  <c r="AB39" i="52" s="1"/>
  <c r="U39" i="52"/>
  <c r="V39" i="52" s="1"/>
  <c r="O39" i="52"/>
  <c r="P39" i="52" s="1"/>
  <c r="L39" i="52"/>
  <c r="F39" i="52"/>
  <c r="G39" i="52" s="1"/>
  <c r="AA39" i="50"/>
  <c r="AB39" i="50" s="1"/>
  <c r="U39" i="50"/>
  <c r="V39" i="50" s="1"/>
  <c r="O39" i="50"/>
  <c r="P39" i="50" s="1"/>
  <c r="L39" i="50"/>
  <c r="F39" i="50"/>
  <c r="G39" i="50" s="1"/>
  <c r="AA39" i="49"/>
  <c r="AB39" i="49" s="1"/>
  <c r="U39" i="49"/>
  <c r="V39" i="49" s="1"/>
  <c r="O39" i="49"/>
  <c r="P39" i="49" s="1"/>
  <c r="L39" i="49"/>
  <c r="F39" i="49"/>
  <c r="G39" i="49" s="1"/>
  <c r="CC71" i="4"/>
  <c r="CC72" i="4" s="1"/>
  <c r="CC75" i="4" s="1"/>
  <c r="AG86" i="4"/>
  <c r="AG87" i="4" s="1"/>
  <c r="AG90" i="4" s="1"/>
  <c r="I86" i="4"/>
  <c r="I87" i="4" s="1"/>
  <c r="I90" i="4" s="1"/>
  <c r="AD53" i="80"/>
  <c r="AE53" i="80" s="1"/>
  <c r="AA53" i="80"/>
  <c r="AB53" i="80" s="1"/>
  <c r="X53" i="80"/>
  <c r="Y53" i="80" s="1"/>
  <c r="U53" i="80"/>
  <c r="V53" i="80" s="1"/>
  <c r="R53" i="80"/>
  <c r="S53" i="80" s="1"/>
  <c r="O53" i="80"/>
  <c r="P53" i="80" s="1"/>
  <c r="L53" i="80"/>
  <c r="M53" i="80" s="1"/>
  <c r="I53" i="80"/>
  <c r="J53" i="80" s="1"/>
  <c r="F53" i="80"/>
  <c r="G53" i="80" s="1"/>
  <c r="C53" i="80"/>
  <c r="D53" i="80" s="1"/>
  <c r="AA53" i="79"/>
  <c r="AB53" i="79" s="1"/>
  <c r="U53" i="79"/>
  <c r="V53" i="79" s="1"/>
  <c r="O53" i="79"/>
  <c r="P53" i="79" s="1"/>
  <c r="I53" i="79"/>
  <c r="J53" i="79" s="1"/>
  <c r="C53" i="79"/>
  <c r="D53" i="79" s="1"/>
  <c r="AD53" i="79"/>
  <c r="AE53" i="79" s="1"/>
  <c r="X53" i="79"/>
  <c r="Y53" i="79" s="1"/>
  <c r="R53" i="79"/>
  <c r="S53" i="79" s="1"/>
  <c r="L53" i="79"/>
  <c r="M53" i="79" s="1"/>
  <c r="F53" i="79"/>
  <c r="G53" i="79" s="1"/>
  <c r="AA53" i="78"/>
  <c r="AB53" i="78" s="1"/>
  <c r="U53" i="78"/>
  <c r="V53" i="78" s="1"/>
  <c r="O53" i="78"/>
  <c r="P53" i="78" s="1"/>
  <c r="I53" i="78"/>
  <c r="J53" i="78" s="1"/>
  <c r="C53" i="78"/>
  <c r="D53" i="78" s="1"/>
  <c r="AA53" i="77"/>
  <c r="AB53" i="77" s="1"/>
  <c r="U53" i="77"/>
  <c r="V53" i="77" s="1"/>
  <c r="O53" i="77"/>
  <c r="P53" i="77" s="1"/>
  <c r="I53" i="77"/>
  <c r="J53" i="77" s="1"/>
  <c r="C53" i="77"/>
  <c r="D53" i="77" s="1"/>
  <c r="AD53" i="76"/>
  <c r="AE53" i="76" s="1"/>
  <c r="X53" i="76"/>
  <c r="Y53" i="76" s="1"/>
  <c r="R53" i="76"/>
  <c r="S53" i="76" s="1"/>
  <c r="L53" i="76"/>
  <c r="M53" i="76" s="1"/>
  <c r="F53" i="76"/>
  <c r="G53" i="76" s="1"/>
  <c r="AD53" i="78"/>
  <c r="AE53" i="78" s="1"/>
  <c r="X53" i="78"/>
  <c r="Y53" i="78" s="1"/>
  <c r="R53" i="78"/>
  <c r="S53" i="78" s="1"/>
  <c r="L53" i="78"/>
  <c r="M53" i="78" s="1"/>
  <c r="F53" i="78"/>
  <c r="G53" i="78" s="1"/>
  <c r="AD53" i="77"/>
  <c r="AE53" i="77" s="1"/>
  <c r="X53" i="77"/>
  <c r="Y53" i="77" s="1"/>
  <c r="R53" i="77"/>
  <c r="S53" i="77" s="1"/>
  <c r="L53" i="77"/>
  <c r="M53" i="77" s="1"/>
  <c r="F53" i="77"/>
  <c r="G53" i="77" s="1"/>
  <c r="AA53" i="76"/>
  <c r="AB53" i="76" s="1"/>
  <c r="U53" i="76"/>
  <c r="V53" i="76" s="1"/>
  <c r="O53" i="76"/>
  <c r="P53" i="76" s="1"/>
  <c r="I53" i="76"/>
  <c r="J53" i="76" s="1"/>
  <c r="C53" i="76"/>
  <c r="D53" i="76" s="1"/>
  <c r="AA53" i="75"/>
  <c r="AB53" i="75" s="1"/>
  <c r="U53" i="75"/>
  <c r="V53" i="75" s="1"/>
  <c r="O53" i="75"/>
  <c r="P53" i="75" s="1"/>
  <c r="I53" i="75"/>
  <c r="J53" i="75" s="1"/>
  <c r="C53" i="75"/>
  <c r="D53" i="75" s="1"/>
  <c r="X53" i="75"/>
  <c r="Y53" i="75" s="1"/>
  <c r="L53" i="75"/>
  <c r="M53" i="75" s="1"/>
  <c r="AD53" i="74"/>
  <c r="AE53" i="74" s="1"/>
  <c r="AA53" i="74"/>
  <c r="AB53" i="74" s="1"/>
  <c r="X53" i="74"/>
  <c r="Y53" i="74" s="1"/>
  <c r="U53" i="74"/>
  <c r="V53" i="74" s="1"/>
  <c r="R53" i="74"/>
  <c r="S53" i="74" s="1"/>
  <c r="O53" i="74"/>
  <c r="P53" i="74" s="1"/>
  <c r="L53" i="74"/>
  <c r="M53" i="74" s="1"/>
  <c r="I53" i="74"/>
  <c r="J53" i="74" s="1"/>
  <c r="F53" i="74"/>
  <c r="G53" i="74" s="1"/>
  <c r="C53" i="74"/>
  <c r="D53" i="74" s="1"/>
  <c r="AD53" i="73"/>
  <c r="AE53" i="73" s="1"/>
  <c r="AA53" i="73"/>
  <c r="AB53" i="73" s="1"/>
  <c r="X53" i="73"/>
  <c r="Y53" i="73" s="1"/>
  <c r="U53" i="73"/>
  <c r="V53" i="73" s="1"/>
  <c r="R53" i="73"/>
  <c r="S53" i="73" s="1"/>
  <c r="O53" i="73"/>
  <c r="P53" i="73" s="1"/>
  <c r="L53" i="73"/>
  <c r="M53" i="73" s="1"/>
  <c r="I53" i="73"/>
  <c r="J53" i="73" s="1"/>
  <c r="F53" i="73"/>
  <c r="G53" i="73" s="1"/>
  <c r="C53" i="73"/>
  <c r="D53" i="73" s="1"/>
  <c r="AD53" i="75"/>
  <c r="AE53" i="75" s="1"/>
  <c r="R53" i="75"/>
  <c r="S53" i="75" s="1"/>
  <c r="F53" i="75"/>
  <c r="G53" i="75" s="1"/>
  <c r="AD53" i="72"/>
  <c r="AE53" i="72" s="1"/>
  <c r="AA53" i="72"/>
  <c r="AB53" i="72" s="1"/>
  <c r="X53" i="72"/>
  <c r="Y53" i="72" s="1"/>
  <c r="U53" i="72"/>
  <c r="V53" i="72" s="1"/>
  <c r="R53" i="72"/>
  <c r="S53" i="72" s="1"/>
  <c r="O53" i="72"/>
  <c r="P53" i="72" s="1"/>
  <c r="L53" i="72"/>
  <c r="M53" i="72" s="1"/>
  <c r="I53" i="72"/>
  <c r="J53" i="72" s="1"/>
  <c r="F53" i="72"/>
  <c r="G53" i="72" s="1"/>
  <c r="C53" i="72"/>
  <c r="D53" i="72" s="1"/>
  <c r="AA53" i="70"/>
  <c r="AB53" i="70" s="1"/>
  <c r="U53" i="70"/>
  <c r="V53" i="70" s="1"/>
  <c r="O53" i="70"/>
  <c r="P53" i="70" s="1"/>
  <c r="I53" i="70"/>
  <c r="J53" i="70" s="1"/>
  <c r="C53" i="70"/>
  <c r="D53" i="70" s="1"/>
  <c r="AD53" i="71"/>
  <c r="AE53" i="71" s="1"/>
  <c r="AA53" i="71"/>
  <c r="AB53" i="71" s="1"/>
  <c r="X53" i="71"/>
  <c r="Y53" i="71" s="1"/>
  <c r="U53" i="71"/>
  <c r="V53" i="71" s="1"/>
  <c r="R53" i="71"/>
  <c r="S53" i="71" s="1"/>
  <c r="O53" i="71"/>
  <c r="P53" i="71" s="1"/>
  <c r="L53" i="71"/>
  <c r="M53" i="71" s="1"/>
  <c r="I53" i="71"/>
  <c r="J53" i="71" s="1"/>
  <c r="F53" i="71"/>
  <c r="G53" i="71" s="1"/>
  <c r="C53" i="71"/>
  <c r="D53" i="71" s="1"/>
  <c r="AD53" i="70"/>
  <c r="AE53" i="70" s="1"/>
  <c r="X53" i="70"/>
  <c r="Y53" i="70" s="1"/>
  <c r="R53" i="70"/>
  <c r="S53" i="70" s="1"/>
  <c r="L53" i="70"/>
  <c r="M53" i="70" s="1"/>
  <c r="F53" i="70"/>
  <c r="G53" i="70" s="1"/>
  <c r="AD53" i="69"/>
  <c r="AE53" i="69" s="1"/>
  <c r="AA53" i="69"/>
  <c r="AB53" i="69" s="1"/>
  <c r="X53" i="69"/>
  <c r="Y53" i="69" s="1"/>
  <c r="U53" i="69"/>
  <c r="V53" i="69" s="1"/>
  <c r="R53" i="69"/>
  <c r="S53" i="69" s="1"/>
  <c r="O53" i="69"/>
  <c r="P53" i="69" s="1"/>
  <c r="L53" i="69"/>
  <c r="M53" i="69" s="1"/>
  <c r="I53" i="69"/>
  <c r="J53" i="69" s="1"/>
  <c r="C53" i="69"/>
  <c r="D53" i="69" s="1"/>
  <c r="AD53" i="68"/>
  <c r="AE53" i="68" s="1"/>
  <c r="AA53" i="68"/>
  <c r="AB53" i="68" s="1"/>
  <c r="X53" i="68"/>
  <c r="Y53" i="68" s="1"/>
  <c r="U53" i="68"/>
  <c r="V53" i="68" s="1"/>
  <c r="R53" i="68"/>
  <c r="S53" i="68" s="1"/>
  <c r="O53" i="68"/>
  <c r="P53" i="68" s="1"/>
  <c r="L53" i="68"/>
  <c r="M53" i="68" s="1"/>
  <c r="I53" i="68"/>
  <c r="J53" i="68" s="1"/>
  <c r="F53" i="68"/>
  <c r="G53" i="68" s="1"/>
  <c r="C53" i="68"/>
  <c r="D53" i="68" s="1"/>
  <c r="AA53" i="66"/>
  <c r="AB53" i="66" s="1"/>
  <c r="U53" i="66"/>
  <c r="V53" i="66" s="1"/>
  <c r="O53" i="66"/>
  <c r="P53" i="66" s="1"/>
  <c r="I53" i="66"/>
  <c r="J53" i="66" s="1"/>
  <c r="C53" i="66"/>
  <c r="D53" i="66" s="1"/>
  <c r="AD53" i="65"/>
  <c r="AE53" i="65" s="1"/>
  <c r="AA53" i="65"/>
  <c r="AB53" i="65" s="1"/>
  <c r="X53" i="65"/>
  <c r="Y53" i="65" s="1"/>
  <c r="U53" i="65"/>
  <c r="V53" i="65" s="1"/>
  <c r="R53" i="65"/>
  <c r="S53" i="65" s="1"/>
  <c r="O53" i="65"/>
  <c r="P53" i="65" s="1"/>
  <c r="L53" i="65"/>
  <c r="M53" i="65" s="1"/>
  <c r="I53" i="65"/>
  <c r="J53" i="65" s="1"/>
  <c r="F53" i="65"/>
  <c r="G53" i="65" s="1"/>
  <c r="C53" i="65"/>
  <c r="D53" i="65" s="1"/>
  <c r="AD53" i="64"/>
  <c r="AE53" i="64" s="1"/>
  <c r="X53" i="64"/>
  <c r="Y53" i="64" s="1"/>
  <c r="R53" i="64"/>
  <c r="S53" i="64" s="1"/>
  <c r="L53" i="64"/>
  <c r="M53" i="64" s="1"/>
  <c r="F53" i="64"/>
  <c r="G53" i="64" s="1"/>
  <c r="AD53" i="63"/>
  <c r="AE53" i="63" s="1"/>
  <c r="X53" i="63"/>
  <c r="Y53" i="63" s="1"/>
  <c r="R53" i="63"/>
  <c r="S53" i="63" s="1"/>
  <c r="L53" i="63"/>
  <c r="M53" i="63" s="1"/>
  <c r="F53" i="63"/>
  <c r="G53" i="63" s="1"/>
  <c r="AD53" i="62"/>
  <c r="AE53" i="62" s="1"/>
  <c r="X53" i="62"/>
  <c r="Y53" i="62" s="1"/>
  <c r="R53" i="62"/>
  <c r="S53" i="62" s="1"/>
  <c r="L53" i="62"/>
  <c r="M53" i="62" s="1"/>
  <c r="F53" i="62"/>
  <c r="G53" i="62" s="1"/>
  <c r="F53" i="69"/>
  <c r="G53" i="69" s="1"/>
  <c r="AD53" i="67"/>
  <c r="AE53" i="67" s="1"/>
  <c r="AA53" i="67"/>
  <c r="AB53" i="67" s="1"/>
  <c r="X53" i="67"/>
  <c r="Y53" i="67" s="1"/>
  <c r="U53" i="67"/>
  <c r="V53" i="67" s="1"/>
  <c r="R53" i="67"/>
  <c r="S53" i="67" s="1"/>
  <c r="O53" i="67"/>
  <c r="P53" i="67" s="1"/>
  <c r="L53" i="67"/>
  <c r="M53" i="67" s="1"/>
  <c r="I53" i="67"/>
  <c r="J53" i="67" s="1"/>
  <c r="F53" i="67"/>
  <c r="G53" i="67" s="1"/>
  <c r="C53" i="67"/>
  <c r="D53" i="67" s="1"/>
  <c r="AD53" i="66"/>
  <c r="AE53" i="66" s="1"/>
  <c r="X53" i="66"/>
  <c r="Y53" i="66" s="1"/>
  <c r="R53" i="66"/>
  <c r="S53" i="66" s="1"/>
  <c r="L53" i="66"/>
  <c r="M53" i="66" s="1"/>
  <c r="F53" i="66"/>
  <c r="G53" i="66" s="1"/>
  <c r="AA53" i="64"/>
  <c r="AB53" i="64" s="1"/>
  <c r="U53" i="64"/>
  <c r="V53" i="64" s="1"/>
  <c r="O53" i="64"/>
  <c r="P53" i="64" s="1"/>
  <c r="I53" i="64"/>
  <c r="J53" i="64" s="1"/>
  <c r="C53" i="64"/>
  <c r="D53" i="64" s="1"/>
  <c r="AA53" i="63"/>
  <c r="AB53" i="63" s="1"/>
  <c r="U53" i="63"/>
  <c r="V53" i="63" s="1"/>
  <c r="O53" i="63"/>
  <c r="P53" i="63" s="1"/>
  <c r="I53" i="63"/>
  <c r="J53" i="63" s="1"/>
  <c r="C53" i="63"/>
  <c r="D53" i="63" s="1"/>
  <c r="AA53" i="62"/>
  <c r="AB53" i="62" s="1"/>
  <c r="U53" i="62"/>
  <c r="V53" i="62" s="1"/>
  <c r="O53" i="62"/>
  <c r="P53" i="62" s="1"/>
  <c r="I53" i="62"/>
  <c r="J53" i="62" s="1"/>
  <c r="C53" i="62"/>
  <c r="D53" i="62" s="1"/>
  <c r="AA53" i="59"/>
  <c r="AB53" i="59" s="1"/>
  <c r="U53" i="59"/>
  <c r="V53" i="59" s="1"/>
  <c r="O53" i="59"/>
  <c r="P53" i="59" s="1"/>
  <c r="I53" i="59"/>
  <c r="J53" i="59" s="1"/>
  <c r="C53" i="59"/>
  <c r="D53" i="59" s="1"/>
  <c r="AA53" i="55"/>
  <c r="AB53" i="55" s="1"/>
  <c r="U53" i="55"/>
  <c r="V53" i="55" s="1"/>
  <c r="O53" i="55"/>
  <c r="P53" i="55" s="1"/>
  <c r="I53" i="55"/>
  <c r="J53" i="55" s="1"/>
  <c r="C53" i="55"/>
  <c r="D53" i="55" s="1"/>
  <c r="AD53" i="60"/>
  <c r="AE53" i="60" s="1"/>
  <c r="AA53" i="60"/>
  <c r="AB53" i="60" s="1"/>
  <c r="X53" i="60"/>
  <c r="Y53" i="60" s="1"/>
  <c r="U53" i="60"/>
  <c r="V53" i="60" s="1"/>
  <c r="R53" i="60"/>
  <c r="S53" i="60" s="1"/>
  <c r="O53" i="60"/>
  <c r="P53" i="60" s="1"/>
  <c r="L53" i="60"/>
  <c r="M53" i="60" s="1"/>
  <c r="I53" i="60"/>
  <c r="J53" i="60" s="1"/>
  <c r="F53" i="60"/>
  <c r="G53" i="60" s="1"/>
  <c r="C53" i="60"/>
  <c r="D53" i="60" s="1"/>
  <c r="AD53" i="59"/>
  <c r="AE53" i="59" s="1"/>
  <c r="X53" i="59"/>
  <c r="Y53" i="59" s="1"/>
  <c r="R53" i="59"/>
  <c r="S53" i="59" s="1"/>
  <c r="L53" i="59"/>
  <c r="M53" i="59" s="1"/>
  <c r="F53" i="59"/>
  <c r="G53" i="59" s="1"/>
  <c r="AD53" i="58"/>
  <c r="AE53" i="58" s="1"/>
  <c r="AA53" i="58"/>
  <c r="AB53" i="58" s="1"/>
  <c r="X53" i="58"/>
  <c r="Y53" i="58" s="1"/>
  <c r="U53" i="58"/>
  <c r="V53" i="58" s="1"/>
  <c r="R53" i="58"/>
  <c r="S53" i="58" s="1"/>
  <c r="O53" i="58"/>
  <c r="P53" i="58" s="1"/>
  <c r="L53" i="58"/>
  <c r="M53" i="58" s="1"/>
  <c r="I53" i="58"/>
  <c r="J53" i="58" s="1"/>
  <c r="F53" i="58"/>
  <c r="G53" i="58" s="1"/>
  <c r="C53" i="58"/>
  <c r="D53" i="58" s="1"/>
  <c r="AD53" i="57"/>
  <c r="AE53" i="57" s="1"/>
  <c r="AA53" i="57"/>
  <c r="AB53" i="57" s="1"/>
  <c r="X53" i="57"/>
  <c r="Y53" i="57" s="1"/>
  <c r="U53" i="57"/>
  <c r="V53" i="57" s="1"/>
  <c r="R53" i="57"/>
  <c r="S53" i="57" s="1"/>
  <c r="O53" i="57"/>
  <c r="P53" i="57" s="1"/>
  <c r="L53" i="57"/>
  <c r="M53" i="57" s="1"/>
  <c r="I53" i="57"/>
  <c r="J53" i="57" s="1"/>
  <c r="F53" i="57"/>
  <c r="G53" i="57" s="1"/>
  <c r="C53" i="57"/>
  <c r="D53" i="57" s="1"/>
  <c r="AD53" i="56"/>
  <c r="AE53" i="56" s="1"/>
  <c r="AA53" i="56"/>
  <c r="AB53" i="56" s="1"/>
  <c r="X53" i="56"/>
  <c r="Y53" i="56" s="1"/>
  <c r="U53" i="56"/>
  <c r="V53" i="56" s="1"/>
  <c r="R53" i="56"/>
  <c r="S53" i="56" s="1"/>
  <c r="O53" i="56"/>
  <c r="P53" i="56" s="1"/>
  <c r="L53" i="56"/>
  <c r="M53" i="56" s="1"/>
  <c r="I53" i="56"/>
  <c r="J53" i="56" s="1"/>
  <c r="F53" i="56"/>
  <c r="G53" i="56" s="1"/>
  <c r="C53" i="56"/>
  <c r="D53" i="56" s="1"/>
  <c r="AD53" i="55"/>
  <c r="AE53" i="55" s="1"/>
  <c r="X53" i="55"/>
  <c r="Y53" i="55" s="1"/>
  <c r="R53" i="55"/>
  <c r="S53" i="55" s="1"/>
  <c r="L53" i="55"/>
  <c r="M53" i="55" s="1"/>
  <c r="F53" i="55"/>
  <c r="G53" i="55" s="1"/>
  <c r="AD53" i="54"/>
  <c r="AE53" i="54" s="1"/>
  <c r="AA53" i="54"/>
  <c r="AB53" i="54" s="1"/>
  <c r="X53" i="54"/>
  <c r="Y53" i="54" s="1"/>
  <c r="U53" i="54"/>
  <c r="V53" i="54" s="1"/>
  <c r="R53" i="54"/>
  <c r="S53" i="54" s="1"/>
  <c r="O53" i="54"/>
  <c r="P53" i="54" s="1"/>
  <c r="L53" i="54"/>
  <c r="M53" i="54" s="1"/>
  <c r="I53" i="54"/>
  <c r="J53" i="54" s="1"/>
  <c r="F53" i="54"/>
  <c r="G53" i="54" s="1"/>
  <c r="C53" i="54"/>
  <c r="D53" i="54" s="1"/>
  <c r="AD53" i="61"/>
  <c r="AE53" i="61" s="1"/>
  <c r="X53" i="61"/>
  <c r="Y53" i="61" s="1"/>
  <c r="R53" i="61"/>
  <c r="S53" i="61" s="1"/>
  <c r="L53" i="61"/>
  <c r="M53" i="61" s="1"/>
  <c r="F53" i="61"/>
  <c r="G53" i="61" s="1"/>
  <c r="AA53" i="51"/>
  <c r="AB53" i="51" s="1"/>
  <c r="U53" i="51"/>
  <c r="V53" i="51" s="1"/>
  <c r="O53" i="51"/>
  <c r="P53" i="51" s="1"/>
  <c r="I53" i="51"/>
  <c r="J53" i="51" s="1"/>
  <c r="C53" i="51"/>
  <c r="D53" i="51" s="1"/>
  <c r="AD53" i="50"/>
  <c r="AE53" i="50" s="1"/>
  <c r="AA53" i="50"/>
  <c r="AB53" i="50" s="1"/>
  <c r="X53" i="50"/>
  <c r="Y53" i="50" s="1"/>
  <c r="U53" i="50"/>
  <c r="V53" i="50" s="1"/>
  <c r="R53" i="50"/>
  <c r="S53" i="50" s="1"/>
  <c r="O53" i="50"/>
  <c r="P53" i="50" s="1"/>
  <c r="L53" i="50"/>
  <c r="M53" i="50" s="1"/>
  <c r="I53" i="50"/>
  <c r="J53" i="50" s="1"/>
  <c r="F53" i="50"/>
  <c r="G53" i="50" s="1"/>
  <c r="C53" i="50"/>
  <c r="D53" i="50" s="1"/>
  <c r="AD53" i="53"/>
  <c r="AE53" i="53" s="1"/>
  <c r="AA53" i="53"/>
  <c r="AB53" i="53" s="1"/>
  <c r="X53" i="53"/>
  <c r="Y53" i="53" s="1"/>
  <c r="U53" i="53"/>
  <c r="V53" i="53" s="1"/>
  <c r="R53" i="53"/>
  <c r="S53" i="53" s="1"/>
  <c r="O53" i="53"/>
  <c r="P53" i="53" s="1"/>
  <c r="L53" i="53"/>
  <c r="M53" i="53" s="1"/>
  <c r="I53" i="53"/>
  <c r="J53" i="53" s="1"/>
  <c r="F53" i="53"/>
  <c r="G53" i="53" s="1"/>
  <c r="C53" i="53"/>
  <c r="D53" i="53" s="1"/>
  <c r="AA53" i="61"/>
  <c r="AB53" i="61" s="1"/>
  <c r="U53" i="61"/>
  <c r="V53" i="61" s="1"/>
  <c r="O53" i="61"/>
  <c r="P53" i="61" s="1"/>
  <c r="I53" i="61"/>
  <c r="J53" i="61" s="1"/>
  <c r="C53" i="61"/>
  <c r="D53" i="61" s="1"/>
  <c r="AD53" i="51"/>
  <c r="AE53" i="51" s="1"/>
  <c r="X53" i="51"/>
  <c r="Y53" i="51" s="1"/>
  <c r="R53" i="51"/>
  <c r="S53" i="51" s="1"/>
  <c r="L53" i="51"/>
  <c r="M53" i="51" s="1"/>
  <c r="F53" i="51"/>
  <c r="G53" i="51" s="1"/>
  <c r="AD53" i="52"/>
  <c r="AE53" i="52" s="1"/>
  <c r="AA53" i="52"/>
  <c r="AB53" i="52" s="1"/>
  <c r="X53" i="52"/>
  <c r="Y53" i="52" s="1"/>
  <c r="U53" i="52"/>
  <c r="V53" i="52" s="1"/>
  <c r="R53" i="52"/>
  <c r="S53" i="52" s="1"/>
  <c r="O53" i="52"/>
  <c r="P53" i="52" s="1"/>
  <c r="L53" i="52"/>
  <c r="M53" i="52" s="1"/>
  <c r="I53" i="52"/>
  <c r="J53" i="52" s="1"/>
  <c r="F53" i="52"/>
  <c r="G53" i="52" s="1"/>
  <c r="C53" i="52"/>
  <c r="D53" i="52" s="1"/>
  <c r="AD53" i="49"/>
  <c r="AE53" i="49" s="1"/>
  <c r="AA53" i="49"/>
  <c r="AB53" i="49" s="1"/>
  <c r="X53" i="49"/>
  <c r="Y53" i="49" s="1"/>
  <c r="U53" i="49"/>
  <c r="V53" i="49" s="1"/>
  <c r="R53" i="49"/>
  <c r="S53" i="49" s="1"/>
  <c r="O53" i="49"/>
  <c r="P53" i="49" s="1"/>
  <c r="L53" i="49"/>
  <c r="M53" i="49" s="1"/>
  <c r="I53" i="49"/>
  <c r="J53" i="49" s="1"/>
  <c r="F53" i="49"/>
  <c r="G53" i="49" s="1"/>
  <c r="C53" i="49"/>
  <c r="D53" i="49" s="1"/>
  <c r="AD52" i="80"/>
  <c r="AE52" i="80" s="1"/>
  <c r="AA52" i="80"/>
  <c r="AB52" i="80" s="1"/>
  <c r="X52" i="80"/>
  <c r="Y52" i="80" s="1"/>
  <c r="U52" i="80"/>
  <c r="V52" i="80" s="1"/>
  <c r="R52" i="80"/>
  <c r="S52" i="80" s="1"/>
  <c r="O52" i="80"/>
  <c r="P52" i="80" s="1"/>
  <c r="L52" i="80"/>
  <c r="M52" i="80" s="1"/>
  <c r="I52" i="80"/>
  <c r="J52" i="80" s="1"/>
  <c r="F52" i="80"/>
  <c r="G52" i="80" s="1"/>
  <c r="C52" i="80"/>
  <c r="D52" i="80" s="1"/>
  <c r="AA52" i="79"/>
  <c r="AB52" i="79" s="1"/>
  <c r="U52" i="79"/>
  <c r="V52" i="79" s="1"/>
  <c r="O52" i="79"/>
  <c r="P52" i="79" s="1"/>
  <c r="I52" i="79"/>
  <c r="J52" i="79" s="1"/>
  <c r="C52" i="79"/>
  <c r="D52" i="79" s="1"/>
  <c r="AD52" i="79"/>
  <c r="AE52" i="79" s="1"/>
  <c r="X52" i="79"/>
  <c r="Y52" i="79" s="1"/>
  <c r="R52" i="79"/>
  <c r="S52" i="79" s="1"/>
  <c r="L52" i="79"/>
  <c r="M52" i="79" s="1"/>
  <c r="F52" i="79"/>
  <c r="G52" i="79" s="1"/>
  <c r="AA52" i="78"/>
  <c r="AB52" i="78" s="1"/>
  <c r="U52" i="78"/>
  <c r="V52" i="78" s="1"/>
  <c r="O52" i="78"/>
  <c r="P52" i="78" s="1"/>
  <c r="I52" i="78"/>
  <c r="J52" i="78" s="1"/>
  <c r="C52" i="78"/>
  <c r="D52" i="78" s="1"/>
  <c r="AA52" i="77"/>
  <c r="AB52" i="77" s="1"/>
  <c r="U52" i="77"/>
  <c r="V52" i="77" s="1"/>
  <c r="O52" i="77"/>
  <c r="P52" i="77" s="1"/>
  <c r="I52" i="77"/>
  <c r="J52" i="77" s="1"/>
  <c r="C52" i="77"/>
  <c r="D52" i="77" s="1"/>
  <c r="AD52" i="76"/>
  <c r="AE52" i="76" s="1"/>
  <c r="X52" i="76"/>
  <c r="Y52" i="76" s="1"/>
  <c r="R52" i="76"/>
  <c r="S52" i="76" s="1"/>
  <c r="AD52" i="78"/>
  <c r="AE52" i="78" s="1"/>
  <c r="X52" i="78"/>
  <c r="Y52" i="78" s="1"/>
  <c r="R52" i="78"/>
  <c r="S52" i="78" s="1"/>
  <c r="L52" i="78"/>
  <c r="M52" i="78" s="1"/>
  <c r="F52" i="78"/>
  <c r="G52" i="78" s="1"/>
  <c r="AD52" i="77"/>
  <c r="AE52" i="77" s="1"/>
  <c r="X52" i="77"/>
  <c r="Y52" i="77" s="1"/>
  <c r="R52" i="77"/>
  <c r="S52" i="77" s="1"/>
  <c r="L52" i="77"/>
  <c r="M52" i="77" s="1"/>
  <c r="F52" i="77"/>
  <c r="G52" i="77" s="1"/>
  <c r="AA52" i="76"/>
  <c r="AB52" i="76" s="1"/>
  <c r="U52" i="76"/>
  <c r="V52" i="76" s="1"/>
  <c r="O52" i="76"/>
  <c r="P52" i="76" s="1"/>
  <c r="I52" i="76"/>
  <c r="J52" i="76" s="1"/>
  <c r="C52" i="76"/>
  <c r="D52" i="76" s="1"/>
  <c r="AA52" i="75"/>
  <c r="AB52" i="75" s="1"/>
  <c r="L52" i="76"/>
  <c r="M52" i="76" s="1"/>
  <c r="AD52" i="75"/>
  <c r="AE52" i="75" s="1"/>
  <c r="U52" i="75"/>
  <c r="V52" i="75" s="1"/>
  <c r="O52" i="75"/>
  <c r="P52" i="75" s="1"/>
  <c r="I52" i="75"/>
  <c r="J52" i="75" s="1"/>
  <c r="C52" i="75"/>
  <c r="D52" i="75" s="1"/>
  <c r="AD52" i="74"/>
  <c r="AE52" i="74" s="1"/>
  <c r="AA52" i="74"/>
  <c r="AB52" i="74" s="1"/>
  <c r="X52" i="74"/>
  <c r="Y52" i="74" s="1"/>
  <c r="U52" i="74"/>
  <c r="V52" i="74" s="1"/>
  <c r="R52" i="74"/>
  <c r="S52" i="74" s="1"/>
  <c r="O52" i="74"/>
  <c r="P52" i="74" s="1"/>
  <c r="L52" i="74"/>
  <c r="M52" i="74" s="1"/>
  <c r="I52" i="74"/>
  <c r="J52" i="74" s="1"/>
  <c r="F52" i="74"/>
  <c r="G52" i="74" s="1"/>
  <c r="C52" i="74"/>
  <c r="D52" i="74" s="1"/>
  <c r="AD52" i="73"/>
  <c r="AE52" i="73" s="1"/>
  <c r="AA52" i="73"/>
  <c r="AB52" i="73" s="1"/>
  <c r="X52" i="73"/>
  <c r="Y52" i="73" s="1"/>
  <c r="U52" i="73"/>
  <c r="V52" i="73" s="1"/>
  <c r="R52" i="73"/>
  <c r="S52" i="73" s="1"/>
  <c r="O52" i="73"/>
  <c r="P52" i="73" s="1"/>
  <c r="L52" i="73"/>
  <c r="M52" i="73" s="1"/>
  <c r="I52" i="73"/>
  <c r="J52" i="73" s="1"/>
  <c r="F52" i="73"/>
  <c r="G52" i="73" s="1"/>
  <c r="C52" i="73"/>
  <c r="D52" i="73" s="1"/>
  <c r="F52" i="76"/>
  <c r="G52" i="76" s="1"/>
  <c r="X52" i="75"/>
  <c r="Y52" i="75" s="1"/>
  <c r="R52" i="75"/>
  <c r="S52" i="75" s="1"/>
  <c r="L52" i="75"/>
  <c r="M52" i="75" s="1"/>
  <c r="F52" i="75"/>
  <c r="G52" i="75" s="1"/>
  <c r="AD52" i="72"/>
  <c r="AE52" i="72" s="1"/>
  <c r="AA52" i="72"/>
  <c r="AB52" i="72" s="1"/>
  <c r="X52" i="72"/>
  <c r="Y52" i="72" s="1"/>
  <c r="U52" i="72"/>
  <c r="V52" i="72" s="1"/>
  <c r="R52" i="72"/>
  <c r="S52" i="72" s="1"/>
  <c r="O52" i="72"/>
  <c r="P52" i="72" s="1"/>
  <c r="L52" i="72"/>
  <c r="M52" i="72" s="1"/>
  <c r="I52" i="72"/>
  <c r="J52" i="72" s="1"/>
  <c r="F52" i="72"/>
  <c r="G52" i="72" s="1"/>
  <c r="C52" i="72"/>
  <c r="D52" i="72" s="1"/>
  <c r="AA52" i="70"/>
  <c r="AB52" i="70" s="1"/>
  <c r="U52" i="70"/>
  <c r="V52" i="70" s="1"/>
  <c r="O52" i="70"/>
  <c r="P52" i="70" s="1"/>
  <c r="I52" i="70"/>
  <c r="J52" i="70" s="1"/>
  <c r="C52" i="70"/>
  <c r="D52" i="70" s="1"/>
  <c r="AD52" i="71"/>
  <c r="AE52" i="71" s="1"/>
  <c r="AA52" i="71"/>
  <c r="AB52" i="71" s="1"/>
  <c r="X52" i="71"/>
  <c r="Y52" i="71" s="1"/>
  <c r="U52" i="71"/>
  <c r="V52" i="71" s="1"/>
  <c r="R52" i="71"/>
  <c r="S52" i="71" s="1"/>
  <c r="O52" i="71"/>
  <c r="P52" i="71" s="1"/>
  <c r="L52" i="71"/>
  <c r="M52" i="71" s="1"/>
  <c r="I52" i="71"/>
  <c r="J52" i="71" s="1"/>
  <c r="F52" i="71"/>
  <c r="G52" i="71" s="1"/>
  <c r="C52" i="71"/>
  <c r="D52" i="71" s="1"/>
  <c r="AD52" i="70"/>
  <c r="AE52" i="70" s="1"/>
  <c r="X52" i="70"/>
  <c r="Y52" i="70" s="1"/>
  <c r="R52" i="70"/>
  <c r="S52" i="70" s="1"/>
  <c r="L52" i="70"/>
  <c r="M52" i="70" s="1"/>
  <c r="F52" i="70"/>
  <c r="G52" i="70" s="1"/>
  <c r="AD52" i="69"/>
  <c r="AE52" i="69" s="1"/>
  <c r="AA52" i="69"/>
  <c r="AB52" i="69" s="1"/>
  <c r="X52" i="69"/>
  <c r="Y52" i="69" s="1"/>
  <c r="U52" i="69"/>
  <c r="V52" i="69" s="1"/>
  <c r="R52" i="69"/>
  <c r="S52" i="69" s="1"/>
  <c r="O52" i="69"/>
  <c r="P52" i="69" s="1"/>
  <c r="L52" i="69"/>
  <c r="M52" i="69" s="1"/>
  <c r="I52" i="69"/>
  <c r="J52" i="69" s="1"/>
  <c r="F52" i="69"/>
  <c r="G52" i="69" s="1"/>
  <c r="C52" i="69"/>
  <c r="D52" i="69" s="1"/>
  <c r="AD52" i="68"/>
  <c r="AE52" i="68" s="1"/>
  <c r="AA52" i="68"/>
  <c r="AB52" i="68" s="1"/>
  <c r="X52" i="68"/>
  <c r="Y52" i="68" s="1"/>
  <c r="U52" i="68"/>
  <c r="V52" i="68" s="1"/>
  <c r="R52" i="68"/>
  <c r="S52" i="68" s="1"/>
  <c r="O52" i="68"/>
  <c r="P52" i="68" s="1"/>
  <c r="L52" i="68"/>
  <c r="M52" i="68" s="1"/>
  <c r="I52" i="68"/>
  <c r="J52" i="68" s="1"/>
  <c r="F52" i="68"/>
  <c r="G52" i="68" s="1"/>
  <c r="C52" i="68"/>
  <c r="D52" i="68" s="1"/>
  <c r="AA52" i="66"/>
  <c r="AB52" i="66" s="1"/>
  <c r="U52" i="66"/>
  <c r="V52" i="66" s="1"/>
  <c r="O52" i="66"/>
  <c r="P52" i="66" s="1"/>
  <c r="I52" i="66"/>
  <c r="J52" i="66" s="1"/>
  <c r="C52" i="66"/>
  <c r="D52" i="66" s="1"/>
  <c r="AD52" i="65"/>
  <c r="AE52" i="65" s="1"/>
  <c r="AA52" i="65"/>
  <c r="AB52" i="65" s="1"/>
  <c r="X52" i="65"/>
  <c r="Y52" i="65" s="1"/>
  <c r="U52" i="65"/>
  <c r="V52" i="65" s="1"/>
  <c r="R52" i="65"/>
  <c r="S52" i="65" s="1"/>
  <c r="O52" i="65"/>
  <c r="P52" i="65" s="1"/>
  <c r="L52" i="65"/>
  <c r="M52" i="65" s="1"/>
  <c r="I52" i="65"/>
  <c r="J52" i="65" s="1"/>
  <c r="F52" i="65"/>
  <c r="G52" i="65" s="1"/>
  <c r="C52" i="65"/>
  <c r="D52" i="65" s="1"/>
  <c r="AD52" i="64"/>
  <c r="AE52" i="64" s="1"/>
  <c r="X52" i="64"/>
  <c r="Y52" i="64" s="1"/>
  <c r="R52" i="64"/>
  <c r="S52" i="64" s="1"/>
  <c r="L52" i="64"/>
  <c r="M52" i="64" s="1"/>
  <c r="F52" i="64"/>
  <c r="G52" i="64" s="1"/>
  <c r="AD52" i="63"/>
  <c r="AE52" i="63" s="1"/>
  <c r="X52" i="63"/>
  <c r="Y52" i="63" s="1"/>
  <c r="R52" i="63"/>
  <c r="S52" i="63" s="1"/>
  <c r="L52" i="63"/>
  <c r="M52" i="63" s="1"/>
  <c r="F52" i="63"/>
  <c r="G52" i="63" s="1"/>
  <c r="AD52" i="62"/>
  <c r="AE52" i="62" s="1"/>
  <c r="X52" i="62"/>
  <c r="Y52" i="62" s="1"/>
  <c r="R52" i="62"/>
  <c r="S52" i="62" s="1"/>
  <c r="L52" i="62"/>
  <c r="M52" i="62" s="1"/>
  <c r="F52" i="62"/>
  <c r="G52" i="62" s="1"/>
  <c r="AD52" i="67"/>
  <c r="AE52" i="67" s="1"/>
  <c r="AA52" i="67"/>
  <c r="AB52" i="67" s="1"/>
  <c r="X52" i="67"/>
  <c r="Y52" i="67" s="1"/>
  <c r="U52" i="67"/>
  <c r="V52" i="67" s="1"/>
  <c r="R52" i="67"/>
  <c r="S52" i="67" s="1"/>
  <c r="O52" i="67"/>
  <c r="P52" i="67" s="1"/>
  <c r="L52" i="67"/>
  <c r="M52" i="67" s="1"/>
  <c r="I52" i="67"/>
  <c r="J52" i="67" s="1"/>
  <c r="F52" i="67"/>
  <c r="G52" i="67" s="1"/>
  <c r="C52" i="67"/>
  <c r="D52" i="67" s="1"/>
  <c r="AD52" i="66"/>
  <c r="AE52" i="66" s="1"/>
  <c r="X52" i="66"/>
  <c r="Y52" i="66" s="1"/>
  <c r="R52" i="66"/>
  <c r="S52" i="66" s="1"/>
  <c r="L52" i="66"/>
  <c r="M52" i="66" s="1"/>
  <c r="F52" i="66"/>
  <c r="G52" i="66" s="1"/>
  <c r="AA52" i="64"/>
  <c r="AB52" i="64" s="1"/>
  <c r="U52" i="64"/>
  <c r="V52" i="64" s="1"/>
  <c r="O52" i="64"/>
  <c r="P52" i="64" s="1"/>
  <c r="I52" i="64"/>
  <c r="J52" i="64" s="1"/>
  <c r="C52" i="64"/>
  <c r="D52" i="64" s="1"/>
  <c r="AA52" i="63"/>
  <c r="AB52" i="63" s="1"/>
  <c r="U52" i="63"/>
  <c r="V52" i="63" s="1"/>
  <c r="O52" i="63"/>
  <c r="P52" i="63" s="1"/>
  <c r="I52" i="63"/>
  <c r="J52" i="63" s="1"/>
  <c r="C52" i="63"/>
  <c r="D52" i="63" s="1"/>
  <c r="AA52" i="62"/>
  <c r="AB52" i="62" s="1"/>
  <c r="U52" i="62"/>
  <c r="V52" i="62" s="1"/>
  <c r="O52" i="62"/>
  <c r="P52" i="62" s="1"/>
  <c r="I52" i="62"/>
  <c r="J52" i="62" s="1"/>
  <c r="C52" i="62"/>
  <c r="D52" i="62" s="1"/>
  <c r="AA52" i="59"/>
  <c r="AB52" i="59" s="1"/>
  <c r="U52" i="59"/>
  <c r="V52" i="59" s="1"/>
  <c r="O52" i="59"/>
  <c r="P52" i="59" s="1"/>
  <c r="I52" i="59"/>
  <c r="J52" i="59" s="1"/>
  <c r="C52" i="59"/>
  <c r="D52" i="59" s="1"/>
  <c r="AA52" i="55"/>
  <c r="AB52" i="55" s="1"/>
  <c r="U52" i="55"/>
  <c r="V52" i="55" s="1"/>
  <c r="O52" i="55"/>
  <c r="P52" i="55" s="1"/>
  <c r="I52" i="55"/>
  <c r="J52" i="55" s="1"/>
  <c r="C52" i="55"/>
  <c r="D52" i="55" s="1"/>
  <c r="AD52" i="60"/>
  <c r="AE52" i="60" s="1"/>
  <c r="AA52" i="60"/>
  <c r="AB52" i="60" s="1"/>
  <c r="X52" i="60"/>
  <c r="Y52" i="60" s="1"/>
  <c r="U52" i="60"/>
  <c r="V52" i="60" s="1"/>
  <c r="R52" i="60"/>
  <c r="S52" i="60" s="1"/>
  <c r="O52" i="60"/>
  <c r="P52" i="60" s="1"/>
  <c r="L52" i="60"/>
  <c r="M52" i="60" s="1"/>
  <c r="I52" i="60"/>
  <c r="J52" i="60" s="1"/>
  <c r="F52" i="60"/>
  <c r="G52" i="60" s="1"/>
  <c r="C52" i="60"/>
  <c r="D52" i="60" s="1"/>
  <c r="AD52" i="59"/>
  <c r="AE52" i="59" s="1"/>
  <c r="X52" i="59"/>
  <c r="Y52" i="59" s="1"/>
  <c r="R52" i="59"/>
  <c r="S52" i="59" s="1"/>
  <c r="L52" i="59"/>
  <c r="M52" i="59" s="1"/>
  <c r="F52" i="59"/>
  <c r="G52" i="59" s="1"/>
  <c r="AD52" i="58"/>
  <c r="AE52" i="58" s="1"/>
  <c r="AA52" i="58"/>
  <c r="AB52" i="58" s="1"/>
  <c r="X52" i="58"/>
  <c r="Y52" i="58" s="1"/>
  <c r="U52" i="58"/>
  <c r="V52" i="58" s="1"/>
  <c r="R52" i="58"/>
  <c r="S52" i="58" s="1"/>
  <c r="O52" i="58"/>
  <c r="P52" i="58" s="1"/>
  <c r="L52" i="58"/>
  <c r="M52" i="58" s="1"/>
  <c r="I52" i="58"/>
  <c r="J52" i="58" s="1"/>
  <c r="F52" i="58"/>
  <c r="G52" i="58" s="1"/>
  <c r="C52" i="58"/>
  <c r="D52" i="58" s="1"/>
  <c r="AD52" i="57"/>
  <c r="AE52" i="57" s="1"/>
  <c r="AA52" i="57"/>
  <c r="AB52" i="57" s="1"/>
  <c r="X52" i="57"/>
  <c r="Y52" i="57" s="1"/>
  <c r="U52" i="57"/>
  <c r="V52" i="57" s="1"/>
  <c r="R52" i="57"/>
  <c r="S52" i="57" s="1"/>
  <c r="O52" i="57"/>
  <c r="P52" i="57" s="1"/>
  <c r="L52" i="57"/>
  <c r="M52" i="57" s="1"/>
  <c r="I52" i="57"/>
  <c r="J52" i="57" s="1"/>
  <c r="F52" i="57"/>
  <c r="G52" i="57" s="1"/>
  <c r="C52" i="57"/>
  <c r="D52" i="57" s="1"/>
  <c r="AD52" i="56"/>
  <c r="AE52" i="56" s="1"/>
  <c r="AA52" i="56"/>
  <c r="AB52" i="56" s="1"/>
  <c r="X52" i="56"/>
  <c r="Y52" i="56" s="1"/>
  <c r="U52" i="56"/>
  <c r="V52" i="56" s="1"/>
  <c r="R52" i="56"/>
  <c r="S52" i="56" s="1"/>
  <c r="O52" i="56"/>
  <c r="P52" i="56" s="1"/>
  <c r="L52" i="56"/>
  <c r="M52" i="56" s="1"/>
  <c r="I52" i="56"/>
  <c r="J52" i="56" s="1"/>
  <c r="F52" i="56"/>
  <c r="G52" i="56" s="1"/>
  <c r="C52" i="56"/>
  <c r="D52" i="56" s="1"/>
  <c r="AD52" i="55"/>
  <c r="AE52" i="55" s="1"/>
  <c r="X52" i="55"/>
  <c r="Y52" i="55" s="1"/>
  <c r="R52" i="55"/>
  <c r="S52" i="55" s="1"/>
  <c r="L52" i="55"/>
  <c r="M52" i="55" s="1"/>
  <c r="F52" i="55"/>
  <c r="G52" i="55" s="1"/>
  <c r="AD52" i="54"/>
  <c r="AE52" i="54" s="1"/>
  <c r="AA52" i="54"/>
  <c r="AB52" i="54" s="1"/>
  <c r="X52" i="54"/>
  <c r="Y52" i="54" s="1"/>
  <c r="U52" i="54"/>
  <c r="V52" i="54" s="1"/>
  <c r="R52" i="54"/>
  <c r="S52" i="54" s="1"/>
  <c r="O52" i="54"/>
  <c r="P52" i="54" s="1"/>
  <c r="L52" i="54"/>
  <c r="M52" i="54" s="1"/>
  <c r="I52" i="54"/>
  <c r="J52" i="54" s="1"/>
  <c r="F52" i="54"/>
  <c r="G52" i="54" s="1"/>
  <c r="C52" i="54"/>
  <c r="D52" i="54" s="1"/>
  <c r="AD52" i="61"/>
  <c r="AE52" i="61" s="1"/>
  <c r="X52" i="61"/>
  <c r="Y52" i="61" s="1"/>
  <c r="R52" i="61"/>
  <c r="S52" i="61" s="1"/>
  <c r="L52" i="61"/>
  <c r="M52" i="61" s="1"/>
  <c r="F52" i="61"/>
  <c r="G52" i="61" s="1"/>
  <c r="AA52" i="51"/>
  <c r="AB52" i="51" s="1"/>
  <c r="U52" i="51"/>
  <c r="V52" i="51" s="1"/>
  <c r="O52" i="51"/>
  <c r="P52" i="51" s="1"/>
  <c r="I52" i="51"/>
  <c r="J52" i="51" s="1"/>
  <c r="C52" i="51"/>
  <c r="D52" i="51" s="1"/>
  <c r="AD52" i="50"/>
  <c r="AE52" i="50" s="1"/>
  <c r="AA52" i="50"/>
  <c r="AB52" i="50" s="1"/>
  <c r="X52" i="50"/>
  <c r="Y52" i="50" s="1"/>
  <c r="U52" i="50"/>
  <c r="V52" i="50" s="1"/>
  <c r="R52" i="50"/>
  <c r="S52" i="50" s="1"/>
  <c r="O52" i="50"/>
  <c r="P52" i="50" s="1"/>
  <c r="L52" i="50"/>
  <c r="M52" i="50" s="1"/>
  <c r="I52" i="50"/>
  <c r="J52" i="50" s="1"/>
  <c r="F52" i="50"/>
  <c r="G52" i="50" s="1"/>
  <c r="C52" i="50"/>
  <c r="D52" i="50" s="1"/>
  <c r="AD52" i="53"/>
  <c r="AE52" i="53" s="1"/>
  <c r="AA52" i="53"/>
  <c r="AB52" i="53" s="1"/>
  <c r="X52" i="53"/>
  <c r="Y52" i="53" s="1"/>
  <c r="U52" i="53"/>
  <c r="V52" i="53" s="1"/>
  <c r="R52" i="53"/>
  <c r="S52" i="53" s="1"/>
  <c r="O52" i="53"/>
  <c r="P52" i="53" s="1"/>
  <c r="L52" i="53"/>
  <c r="M52" i="53" s="1"/>
  <c r="I52" i="53"/>
  <c r="J52" i="53" s="1"/>
  <c r="F52" i="53"/>
  <c r="G52" i="53" s="1"/>
  <c r="C52" i="53"/>
  <c r="D52" i="53" s="1"/>
  <c r="AA52" i="61"/>
  <c r="AB52" i="61" s="1"/>
  <c r="U52" i="61"/>
  <c r="V52" i="61" s="1"/>
  <c r="O52" i="61"/>
  <c r="P52" i="61" s="1"/>
  <c r="I52" i="61"/>
  <c r="J52" i="61" s="1"/>
  <c r="C52" i="61"/>
  <c r="D52" i="61" s="1"/>
  <c r="AD52" i="51"/>
  <c r="AE52" i="51" s="1"/>
  <c r="X52" i="51"/>
  <c r="Y52" i="51" s="1"/>
  <c r="R52" i="51"/>
  <c r="S52" i="51" s="1"/>
  <c r="L52" i="51"/>
  <c r="M52" i="51" s="1"/>
  <c r="F52" i="51"/>
  <c r="G52" i="51" s="1"/>
  <c r="AD52" i="52"/>
  <c r="AE52" i="52" s="1"/>
  <c r="AA52" i="52"/>
  <c r="AB52" i="52" s="1"/>
  <c r="X52" i="52"/>
  <c r="Y52" i="52" s="1"/>
  <c r="U52" i="52"/>
  <c r="V52" i="52" s="1"/>
  <c r="R52" i="52"/>
  <c r="S52" i="52" s="1"/>
  <c r="O52" i="52"/>
  <c r="P52" i="52" s="1"/>
  <c r="L52" i="52"/>
  <c r="M52" i="52" s="1"/>
  <c r="I52" i="52"/>
  <c r="J52" i="52" s="1"/>
  <c r="F52" i="52"/>
  <c r="G52" i="52" s="1"/>
  <c r="C52" i="52"/>
  <c r="D52" i="52" s="1"/>
  <c r="AD52" i="49"/>
  <c r="AE52" i="49" s="1"/>
  <c r="AA52" i="49"/>
  <c r="AB52" i="49" s="1"/>
  <c r="X52" i="49"/>
  <c r="Y52" i="49" s="1"/>
  <c r="U52" i="49"/>
  <c r="V52" i="49" s="1"/>
  <c r="R52" i="49"/>
  <c r="S52" i="49" s="1"/>
  <c r="O52" i="49"/>
  <c r="P52" i="49" s="1"/>
  <c r="L52" i="49"/>
  <c r="M52" i="49" s="1"/>
  <c r="I52" i="49"/>
  <c r="J52" i="49" s="1"/>
  <c r="F52" i="49"/>
  <c r="G52" i="49" s="1"/>
  <c r="C52" i="49"/>
  <c r="D52" i="49" s="1"/>
  <c r="AA55" i="80"/>
  <c r="AB55" i="80" s="1"/>
  <c r="U55" i="80"/>
  <c r="V55" i="80" s="1"/>
  <c r="O55" i="80"/>
  <c r="P55" i="80" s="1"/>
  <c r="I55" i="80"/>
  <c r="J55" i="80" s="1"/>
  <c r="C55" i="80"/>
  <c r="D55" i="80" s="1"/>
  <c r="AA55" i="79"/>
  <c r="AB55" i="79" s="1"/>
  <c r="U55" i="79"/>
  <c r="V55" i="79" s="1"/>
  <c r="O55" i="79"/>
  <c r="P55" i="79" s="1"/>
  <c r="I55" i="79"/>
  <c r="J55" i="79" s="1"/>
  <c r="C55" i="79"/>
  <c r="D55" i="79" s="1"/>
  <c r="AD55" i="80"/>
  <c r="AE55" i="80" s="1"/>
  <c r="X55" i="80"/>
  <c r="Y55" i="80" s="1"/>
  <c r="R55" i="80"/>
  <c r="S55" i="80" s="1"/>
  <c r="L55" i="80"/>
  <c r="M55" i="80" s="1"/>
  <c r="F55" i="80"/>
  <c r="G55" i="80" s="1"/>
  <c r="AD55" i="79"/>
  <c r="AE55" i="79" s="1"/>
  <c r="X55" i="79"/>
  <c r="Y55" i="79" s="1"/>
  <c r="R55" i="79"/>
  <c r="S55" i="79" s="1"/>
  <c r="L55" i="79"/>
  <c r="M55" i="79" s="1"/>
  <c r="F55" i="79"/>
  <c r="G55" i="79" s="1"/>
  <c r="AA55" i="78"/>
  <c r="AB55" i="78" s="1"/>
  <c r="U55" i="78"/>
  <c r="V55" i="78" s="1"/>
  <c r="O55" i="78"/>
  <c r="P55" i="78" s="1"/>
  <c r="I55" i="78"/>
  <c r="J55" i="78" s="1"/>
  <c r="C55" i="78"/>
  <c r="D55" i="78" s="1"/>
  <c r="AA55" i="77"/>
  <c r="AB55" i="77" s="1"/>
  <c r="U55" i="77"/>
  <c r="V55" i="77" s="1"/>
  <c r="O55" i="77"/>
  <c r="P55" i="77" s="1"/>
  <c r="I55" i="77"/>
  <c r="J55" i="77" s="1"/>
  <c r="C55" i="77"/>
  <c r="D55" i="77" s="1"/>
  <c r="AD55" i="76"/>
  <c r="AE55" i="76" s="1"/>
  <c r="X55" i="76"/>
  <c r="Y55" i="76" s="1"/>
  <c r="R55" i="76"/>
  <c r="S55" i="76" s="1"/>
  <c r="L55" i="76"/>
  <c r="M55" i="76" s="1"/>
  <c r="F55" i="76"/>
  <c r="G55" i="76" s="1"/>
  <c r="AD55" i="78"/>
  <c r="AE55" i="78" s="1"/>
  <c r="X55" i="78"/>
  <c r="Y55" i="78" s="1"/>
  <c r="R55" i="78"/>
  <c r="S55" i="78" s="1"/>
  <c r="L55" i="78"/>
  <c r="M55" i="78" s="1"/>
  <c r="F55" i="78"/>
  <c r="G55" i="78" s="1"/>
  <c r="AD55" i="77"/>
  <c r="AE55" i="77" s="1"/>
  <c r="X55" i="77"/>
  <c r="Y55" i="77" s="1"/>
  <c r="R55" i="77"/>
  <c r="S55" i="77" s="1"/>
  <c r="L55" i="77"/>
  <c r="M55" i="77" s="1"/>
  <c r="F55" i="77"/>
  <c r="G55" i="77" s="1"/>
  <c r="AA55" i="76"/>
  <c r="AB55" i="76" s="1"/>
  <c r="U55" i="76"/>
  <c r="V55" i="76" s="1"/>
  <c r="O55" i="76"/>
  <c r="P55" i="76" s="1"/>
  <c r="I55" i="76"/>
  <c r="J55" i="76" s="1"/>
  <c r="C55" i="76"/>
  <c r="D55" i="76" s="1"/>
  <c r="AA55" i="75"/>
  <c r="AB55" i="75" s="1"/>
  <c r="U55" i="75"/>
  <c r="V55" i="75" s="1"/>
  <c r="O55" i="75"/>
  <c r="P55" i="75" s="1"/>
  <c r="I55" i="75"/>
  <c r="J55" i="75" s="1"/>
  <c r="C55" i="75"/>
  <c r="D55" i="75" s="1"/>
  <c r="AD55" i="75"/>
  <c r="AE55" i="75" s="1"/>
  <c r="R55" i="75"/>
  <c r="S55" i="75" s="1"/>
  <c r="F55" i="75"/>
  <c r="G55" i="75" s="1"/>
  <c r="AD55" i="74"/>
  <c r="AE55" i="74" s="1"/>
  <c r="AA55" i="74"/>
  <c r="AB55" i="74" s="1"/>
  <c r="X55" i="74"/>
  <c r="Y55" i="74" s="1"/>
  <c r="U55" i="74"/>
  <c r="V55" i="74" s="1"/>
  <c r="R55" i="74"/>
  <c r="S55" i="74" s="1"/>
  <c r="O55" i="74"/>
  <c r="P55" i="74" s="1"/>
  <c r="L55" i="74"/>
  <c r="M55" i="74" s="1"/>
  <c r="I55" i="74"/>
  <c r="J55" i="74" s="1"/>
  <c r="F55" i="74"/>
  <c r="G55" i="74" s="1"/>
  <c r="C55" i="74"/>
  <c r="D55" i="74" s="1"/>
  <c r="AD55" i="73"/>
  <c r="AE55" i="73" s="1"/>
  <c r="AA55" i="73"/>
  <c r="AB55" i="73" s="1"/>
  <c r="X55" i="73"/>
  <c r="Y55" i="73" s="1"/>
  <c r="U55" i="73"/>
  <c r="V55" i="73" s="1"/>
  <c r="R55" i="73"/>
  <c r="S55" i="73" s="1"/>
  <c r="O55" i="73"/>
  <c r="P55" i="73" s="1"/>
  <c r="L55" i="73"/>
  <c r="M55" i="73" s="1"/>
  <c r="I55" i="73"/>
  <c r="J55" i="73" s="1"/>
  <c r="F55" i="73"/>
  <c r="G55" i="73" s="1"/>
  <c r="C55" i="73"/>
  <c r="D55" i="73" s="1"/>
  <c r="X55" i="75"/>
  <c r="Y55" i="75" s="1"/>
  <c r="L55" i="75"/>
  <c r="M55" i="75" s="1"/>
  <c r="AD55" i="72"/>
  <c r="AE55" i="72" s="1"/>
  <c r="AA55" i="72"/>
  <c r="AB55" i="72" s="1"/>
  <c r="X55" i="72"/>
  <c r="Y55" i="72" s="1"/>
  <c r="U55" i="72"/>
  <c r="V55" i="72" s="1"/>
  <c r="R55" i="72"/>
  <c r="S55" i="72" s="1"/>
  <c r="O55" i="72"/>
  <c r="P55" i="72" s="1"/>
  <c r="L55" i="72"/>
  <c r="M55" i="72" s="1"/>
  <c r="I55" i="72"/>
  <c r="J55" i="72" s="1"/>
  <c r="F55" i="72"/>
  <c r="G55" i="72" s="1"/>
  <c r="C55" i="72"/>
  <c r="D55" i="72" s="1"/>
  <c r="AA55" i="70"/>
  <c r="AB55" i="70" s="1"/>
  <c r="U55" i="70"/>
  <c r="V55" i="70" s="1"/>
  <c r="O55" i="70"/>
  <c r="P55" i="70" s="1"/>
  <c r="I55" i="70"/>
  <c r="J55" i="70" s="1"/>
  <c r="C55" i="70"/>
  <c r="D55" i="70" s="1"/>
  <c r="AD55" i="71"/>
  <c r="AE55" i="71" s="1"/>
  <c r="AA55" i="71"/>
  <c r="AB55" i="71" s="1"/>
  <c r="X55" i="71"/>
  <c r="Y55" i="71" s="1"/>
  <c r="U55" i="71"/>
  <c r="V55" i="71" s="1"/>
  <c r="R55" i="71"/>
  <c r="S55" i="71" s="1"/>
  <c r="O55" i="71"/>
  <c r="P55" i="71" s="1"/>
  <c r="L55" i="71"/>
  <c r="M55" i="71" s="1"/>
  <c r="I55" i="71"/>
  <c r="J55" i="71" s="1"/>
  <c r="F55" i="71"/>
  <c r="G55" i="71" s="1"/>
  <c r="C55" i="71"/>
  <c r="D55" i="71" s="1"/>
  <c r="AD55" i="70"/>
  <c r="AE55" i="70" s="1"/>
  <c r="X55" i="70"/>
  <c r="Y55" i="70" s="1"/>
  <c r="R55" i="70"/>
  <c r="S55" i="70" s="1"/>
  <c r="L55" i="70"/>
  <c r="M55" i="70" s="1"/>
  <c r="F55" i="70"/>
  <c r="G55" i="70" s="1"/>
  <c r="AD55" i="69"/>
  <c r="AE55" i="69" s="1"/>
  <c r="AA55" i="69"/>
  <c r="AB55" i="69" s="1"/>
  <c r="X55" i="69"/>
  <c r="Y55" i="69" s="1"/>
  <c r="U55" i="69"/>
  <c r="V55" i="69" s="1"/>
  <c r="R55" i="69"/>
  <c r="S55" i="69" s="1"/>
  <c r="O55" i="69"/>
  <c r="P55" i="69" s="1"/>
  <c r="L55" i="69"/>
  <c r="M55" i="69" s="1"/>
  <c r="I55" i="69"/>
  <c r="J55" i="69" s="1"/>
  <c r="F55" i="69"/>
  <c r="G55" i="69" s="1"/>
  <c r="C55" i="69"/>
  <c r="D55" i="69" s="1"/>
  <c r="AD55" i="68"/>
  <c r="AE55" i="68" s="1"/>
  <c r="AA55" i="68"/>
  <c r="AB55" i="68" s="1"/>
  <c r="X55" i="68"/>
  <c r="Y55" i="68" s="1"/>
  <c r="U55" i="68"/>
  <c r="V55" i="68" s="1"/>
  <c r="R55" i="68"/>
  <c r="S55" i="68" s="1"/>
  <c r="O55" i="68"/>
  <c r="P55" i="68" s="1"/>
  <c r="L55" i="68"/>
  <c r="M55" i="68" s="1"/>
  <c r="I55" i="68"/>
  <c r="J55" i="68" s="1"/>
  <c r="F55" i="68"/>
  <c r="G55" i="68" s="1"/>
  <c r="C55" i="68"/>
  <c r="D55" i="68" s="1"/>
  <c r="AA55" i="66"/>
  <c r="AB55" i="66" s="1"/>
  <c r="U55" i="66"/>
  <c r="V55" i="66" s="1"/>
  <c r="O55" i="66"/>
  <c r="P55" i="66" s="1"/>
  <c r="I55" i="66"/>
  <c r="J55" i="66" s="1"/>
  <c r="C55" i="66"/>
  <c r="D55" i="66" s="1"/>
  <c r="AD55" i="65"/>
  <c r="AE55" i="65" s="1"/>
  <c r="AA55" i="65"/>
  <c r="AB55" i="65" s="1"/>
  <c r="X55" i="65"/>
  <c r="Y55" i="65" s="1"/>
  <c r="U55" i="65"/>
  <c r="V55" i="65" s="1"/>
  <c r="R55" i="65"/>
  <c r="S55" i="65" s="1"/>
  <c r="O55" i="65"/>
  <c r="P55" i="65" s="1"/>
  <c r="L55" i="65"/>
  <c r="M55" i="65" s="1"/>
  <c r="I55" i="65"/>
  <c r="J55" i="65" s="1"/>
  <c r="F55" i="65"/>
  <c r="G55" i="65" s="1"/>
  <c r="C55" i="65"/>
  <c r="D55" i="65" s="1"/>
  <c r="AD55" i="64"/>
  <c r="AE55" i="64" s="1"/>
  <c r="X55" i="64"/>
  <c r="Y55" i="64" s="1"/>
  <c r="R55" i="64"/>
  <c r="S55" i="64" s="1"/>
  <c r="L55" i="64"/>
  <c r="M55" i="64" s="1"/>
  <c r="F55" i="64"/>
  <c r="G55" i="64" s="1"/>
  <c r="AD55" i="63"/>
  <c r="AE55" i="63" s="1"/>
  <c r="X55" i="63"/>
  <c r="Y55" i="63" s="1"/>
  <c r="R55" i="63"/>
  <c r="S55" i="63" s="1"/>
  <c r="L55" i="63"/>
  <c r="M55" i="63" s="1"/>
  <c r="F55" i="63"/>
  <c r="G55" i="63" s="1"/>
  <c r="AD55" i="62"/>
  <c r="AE55" i="62" s="1"/>
  <c r="X55" i="62"/>
  <c r="Y55" i="62" s="1"/>
  <c r="R55" i="62"/>
  <c r="S55" i="62" s="1"/>
  <c r="L55" i="62"/>
  <c r="M55" i="62" s="1"/>
  <c r="F55" i="62"/>
  <c r="G55" i="62" s="1"/>
  <c r="AD55" i="60"/>
  <c r="AE55" i="60" s="1"/>
  <c r="AD55" i="67"/>
  <c r="AE55" i="67" s="1"/>
  <c r="AA55" i="67"/>
  <c r="AB55" i="67" s="1"/>
  <c r="X55" i="67"/>
  <c r="Y55" i="67" s="1"/>
  <c r="U55" i="67"/>
  <c r="V55" i="67" s="1"/>
  <c r="R55" i="67"/>
  <c r="S55" i="67" s="1"/>
  <c r="O55" i="67"/>
  <c r="P55" i="67" s="1"/>
  <c r="L55" i="67"/>
  <c r="M55" i="67" s="1"/>
  <c r="I55" i="67"/>
  <c r="J55" i="67" s="1"/>
  <c r="F55" i="67"/>
  <c r="G55" i="67" s="1"/>
  <c r="C55" i="67"/>
  <c r="D55" i="67" s="1"/>
  <c r="AD55" i="66"/>
  <c r="AE55" i="66" s="1"/>
  <c r="X55" i="66"/>
  <c r="Y55" i="66" s="1"/>
  <c r="R55" i="66"/>
  <c r="S55" i="66" s="1"/>
  <c r="L55" i="66"/>
  <c r="M55" i="66" s="1"/>
  <c r="F55" i="66"/>
  <c r="G55" i="66" s="1"/>
  <c r="AA55" i="64"/>
  <c r="AB55" i="64" s="1"/>
  <c r="U55" i="64"/>
  <c r="V55" i="64" s="1"/>
  <c r="O55" i="64"/>
  <c r="P55" i="64" s="1"/>
  <c r="I55" i="64"/>
  <c r="J55" i="64" s="1"/>
  <c r="C55" i="64"/>
  <c r="D55" i="64" s="1"/>
  <c r="AA55" i="63"/>
  <c r="AB55" i="63" s="1"/>
  <c r="U55" i="63"/>
  <c r="V55" i="63" s="1"/>
  <c r="O55" i="63"/>
  <c r="P55" i="63" s="1"/>
  <c r="I55" i="63"/>
  <c r="J55" i="63" s="1"/>
  <c r="C55" i="63"/>
  <c r="D55" i="63" s="1"/>
  <c r="AA55" i="62"/>
  <c r="AB55" i="62" s="1"/>
  <c r="U55" i="62"/>
  <c r="V55" i="62" s="1"/>
  <c r="O55" i="62"/>
  <c r="P55" i="62" s="1"/>
  <c r="I55" i="62"/>
  <c r="J55" i="62" s="1"/>
  <c r="C55" i="62"/>
  <c r="D55" i="62" s="1"/>
  <c r="AA55" i="59"/>
  <c r="AB55" i="59" s="1"/>
  <c r="U55" i="59"/>
  <c r="V55" i="59" s="1"/>
  <c r="O55" i="59"/>
  <c r="P55" i="59" s="1"/>
  <c r="I55" i="59"/>
  <c r="J55" i="59" s="1"/>
  <c r="C55" i="59"/>
  <c r="D55" i="59" s="1"/>
  <c r="AA55" i="55"/>
  <c r="AB55" i="55" s="1"/>
  <c r="U55" i="55"/>
  <c r="V55" i="55" s="1"/>
  <c r="O55" i="55"/>
  <c r="P55" i="55" s="1"/>
  <c r="I55" i="55"/>
  <c r="J55" i="55" s="1"/>
  <c r="C55" i="55"/>
  <c r="D55" i="55" s="1"/>
  <c r="AA55" i="60"/>
  <c r="AB55" i="60" s="1"/>
  <c r="X55" i="60"/>
  <c r="Y55" i="60" s="1"/>
  <c r="U55" i="60"/>
  <c r="V55" i="60" s="1"/>
  <c r="R55" i="60"/>
  <c r="S55" i="60" s="1"/>
  <c r="O55" i="60"/>
  <c r="P55" i="60" s="1"/>
  <c r="L55" i="60"/>
  <c r="M55" i="60" s="1"/>
  <c r="I55" i="60"/>
  <c r="J55" i="60" s="1"/>
  <c r="F55" i="60"/>
  <c r="G55" i="60" s="1"/>
  <c r="C55" i="60"/>
  <c r="D55" i="60" s="1"/>
  <c r="AD55" i="59"/>
  <c r="AE55" i="59" s="1"/>
  <c r="X55" i="59"/>
  <c r="Y55" i="59" s="1"/>
  <c r="R55" i="59"/>
  <c r="S55" i="59" s="1"/>
  <c r="L55" i="59"/>
  <c r="M55" i="59" s="1"/>
  <c r="F55" i="59"/>
  <c r="G55" i="59" s="1"/>
  <c r="AD55" i="58"/>
  <c r="AE55" i="58" s="1"/>
  <c r="AA55" i="58"/>
  <c r="AB55" i="58" s="1"/>
  <c r="X55" i="58"/>
  <c r="Y55" i="58" s="1"/>
  <c r="U55" i="58"/>
  <c r="V55" i="58" s="1"/>
  <c r="R55" i="58"/>
  <c r="S55" i="58" s="1"/>
  <c r="O55" i="58"/>
  <c r="P55" i="58" s="1"/>
  <c r="L55" i="58"/>
  <c r="M55" i="58" s="1"/>
  <c r="I55" i="58"/>
  <c r="J55" i="58" s="1"/>
  <c r="F55" i="58"/>
  <c r="G55" i="58" s="1"/>
  <c r="C55" i="58"/>
  <c r="D55" i="58" s="1"/>
  <c r="AD55" i="57"/>
  <c r="AE55" i="57" s="1"/>
  <c r="AA55" i="57"/>
  <c r="AB55" i="57" s="1"/>
  <c r="X55" i="57"/>
  <c r="Y55" i="57" s="1"/>
  <c r="U55" i="57"/>
  <c r="V55" i="57" s="1"/>
  <c r="R55" i="57"/>
  <c r="S55" i="57" s="1"/>
  <c r="O55" i="57"/>
  <c r="P55" i="57" s="1"/>
  <c r="L55" i="57"/>
  <c r="M55" i="57" s="1"/>
  <c r="I55" i="57"/>
  <c r="J55" i="57" s="1"/>
  <c r="F55" i="57"/>
  <c r="G55" i="57" s="1"/>
  <c r="C55" i="57"/>
  <c r="D55" i="57" s="1"/>
  <c r="AD55" i="56"/>
  <c r="AE55" i="56" s="1"/>
  <c r="AA55" i="56"/>
  <c r="AB55" i="56" s="1"/>
  <c r="X55" i="56"/>
  <c r="Y55" i="56" s="1"/>
  <c r="U55" i="56"/>
  <c r="V55" i="56" s="1"/>
  <c r="R55" i="56"/>
  <c r="S55" i="56" s="1"/>
  <c r="O55" i="56"/>
  <c r="P55" i="56" s="1"/>
  <c r="L55" i="56"/>
  <c r="M55" i="56" s="1"/>
  <c r="I55" i="56"/>
  <c r="J55" i="56" s="1"/>
  <c r="F55" i="56"/>
  <c r="G55" i="56" s="1"/>
  <c r="C55" i="56"/>
  <c r="D55" i="56" s="1"/>
  <c r="AD55" i="55"/>
  <c r="AE55" i="55" s="1"/>
  <c r="X55" i="55"/>
  <c r="Y55" i="55" s="1"/>
  <c r="R55" i="55"/>
  <c r="S55" i="55" s="1"/>
  <c r="L55" i="55"/>
  <c r="M55" i="55" s="1"/>
  <c r="F55" i="55"/>
  <c r="G55" i="55" s="1"/>
  <c r="AD55" i="54"/>
  <c r="AE55" i="54" s="1"/>
  <c r="AA55" i="54"/>
  <c r="AB55" i="54" s="1"/>
  <c r="X55" i="54"/>
  <c r="Y55" i="54" s="1"/>
  <c r="U55" i="54"/>
  <c r="V55" i="54" s="1"/>
  <c r="R55" i="54"/>
  <c r="S55" i="54" s="1"/>
  <c r="O55" i="54"/>
  <c r="P55" i="54" s="1"/>
  <c r="L55" i="54"/>
  <c r="M55" i="54" s="1"/>
  <c r="I55" i="54"/>
  <c r="J55" i="54" s="1"/>
  <c r="F55" i="54"/>
  <c r="G55" i="54" s="1"/>
  <c r="C55" i="54"/>
  <c r="D55" i="54" s="1"/>
  <c r="AD55" i="61"/>
  <c r="AE55" i="61" s="1"/>
  <c r="X55" i="61"/>
  <c r="Y55" i="61" s="1"/>
  <c r="R55" i="61"/>
  <c r="S55" i="61" s="1"/>
  <c r="L55" i="61"/>
  <c r="M55" i="61" s="1"/>
  <c r="F55" i="61"/>
  <c r="G55" i="61" s="1"/>
  <c r="AA55" i="51"/>
  <c r="AB55" i="51" s="1"/>
  <c r="U55" i="51"/>
  <c r="V55" i="51" s="1"/>
  <c r="O55" i="51"/>
  <c r="P55" i="51" s="1"/>
  <c r="I55" i="51"/>
  <c r="J55" i="51" s="1"/>
  <c r="C55" i="51"/>
  <c r="D55" i="51" s="1"/>
  <c r="AD55" i="50"/>
  <c r="AE55" i="50" s="1"/>
  <c r="AA55" i="50"/>
  <c r="AB55" i="50" s="1"/>
  <c r="X55" i="50"/>
  <c r="Y55" i="50" s="1"/>
  <c r="U55" i="50"/>
  <c r="V55" i="50" s="1"/>
  <c r="R55" i="50"/>
  <c r="S55" i="50" s="1"/>
  <c r="O55" i="50"/>
  <c r="P55" i="50" s="1"/>
  <c r="L55" i="50"/>
  <c r="M55" i="50" s="1"/>
  <c r="I55" i="50"/>
  <c r="J55" i="50" s="1"/>
  <c r="F55" i="50"/>
  <c r="G55" i="50" s="1"/>
  <c r="C55" i="50"/>
  <c r="D55" i="50" s="1"/>
  <c r="AD55" i="53"/>
  <c r="AE55" i="53" s="1"/>
  <c r="AA55" i="53"/>
  <c r="AB55" i="53" s="1"/>
  <c r="X55" i="53"/>
  <c r="Y55" i="53" s="1"/>
  <c r="U55" i="53"/>
  <c r="V55" i="53" s="1"/>
  <c r="R55" i="53"/>
  <c r="S55" i="53" s="1"/>
  <c r="O55" i="53"/>
  <c r="P55" i="53" s="1"/>
  <c r="L55" i="53"/>
  <c r="M55" i="53" s="1"/>
  <c r="I55" i="53"/>
  <c r="J55" i="53" s="1"/>
  <c r="F55" i="53"/>
  <c r="G55" i="53" s="1"/>
  <c r="C55" i="53"/>
  <c r="D55" i="53" s="1"/>
  <c r="AA55" i="61"/>
  <c r="AB55" i="61" s="1"/>
  <c r="U55" i="61"/>
  <c r="V55" i="61" s="1"/>
  <c r="O55" i="61"/>
  <c r="P55" i="61" s="1"/>
  <c r="I55" i="61"/>
  <c r="J55" i="61" s="1"/>
  <c r="C55" i="61"/>
  <c r="D55" i="61" s="1"/>
  <c r="AD55" i="51"/>
  <c r="AE55" i="51" s="1"/>
  <c r="X55" i="51"/>
  <c r="Y55" i="51" s="1"/>
  <c r="R55" i="51"/>
  <c r="S55" i="51" s="1"/>
  <c r="L55" i="51"/>
  <c r="M55" i="51" s="1"/>
  <c r="F55" i="51"/>
  <c r="G55" i="51" s="1"/>
  <c r="AD55" i="52"/>
  <c r="AE55" i="52" s="1"/>
  <c r="AA55" i="52"/>
  <c r="AB55" i="52" s="1"/>
  <c r="X55" i="52"/>
  <c r="Y55" i="52" s="1"/>
  <c r="U55" i="52"/>
  <c r="V55" i="52" s="1"/>
  <c r="R55" i="52"/>
  <c r="S55" i="52" s="1"/>
  <c r="O55" i="52"/>
  <c r="P55" i="52" s="1"/>
  <c r="L55" i="52"/>
  <c r="M55" i="52" s="1"/>
  <c r="I55" i="52"/>
  <c r="J55" i="52" s="1"/>
  <c r="F55" i="52"/>
  <c r="G55" i="52" s="1"/>
  <c r="C55" i="52"/>
  <c r="D55" i="52" s="1"/>
  <c r="AD55" i="49"/>
  <c r="AE55" i="49" s="1"/>
  <c r="AA55" i="49"/>
  <c r="AB55" i="49" s="1"/>
  <c r="X55" i="49"/>
  <c r="Y55" i="49" s="1"/>
  <c r="U55" i="49"/>
  <c r="V55" i="49" s="1"/>
  <c r="R55" i="49"/>
  <c r="S55" i="49" s="1"/>
  <c r="O55" i="49"/>
  <c r="P55" i="49" s="1"/>
  <c r="L55" i="49"/>
  <c r="M55" i="49" s="1"/>
  <c r="I55" i="49"/>
  <c r="J55" i="49" s="1"/>
  <c r="F55" i="49"/>
  <c r="G55" i="49" s="1"/>
  <c r="C55" i="49"/>
  <c r="D55" i="49" s="1"/>
  <c r="F163" i="3"/>
  <c r="G163" i="3" s="1"/>
  <c r="F164" i="3"/>
  <c r="G164" i="3" s="1"/>
  <c r="AD51" i="80"/>
  <c r="AE51" i="80" s="1"/>
  <c r="AA51" i="80"/>
  <c r="AB51" i="80" s="1"/>
  <c r="X51" i="80"/>
  <c r="Y51" i="80" s="1"/>
  <c r="U51" i="80"/>
  <c r="V51" i="80" s="1"/>
  <c r="R51" i="80"/>
  <c r="S51" i="80" s="1"/>
  <c r="O51" i="80"/>
  <c r="P51" i="80" s="1"/>
  <c r="L51" i="80"/>
  <c r="M51" i="80" s="1"/>
  <c r="I51" i="80"/>
  <c r="J51" i="80" s="1"/>
  <c r="F51" i="80"/>
  <c r="G51" i="80" s="1"/>
  <c r="C51" i="80"/>
  <c r="D51" i="80" s="1"/>
  <c r="AA51" i="79"/>
  <c r="AB51" i="79" s="1"/>
  <c r="U51" i="79"/>
  <c r="V51" i="79" s="1"/>
  <c r="O51" i="79"/>
  <c r="P51" i="79" s="1"/>
  <c r="I51" i="79"/>
  <c r="J51" i="79" s="1"/>
  <c r="C51" i="79"/>
  <c r="D51" i="79" s="1"/>
  <c r="AD51" i="79"/>
  <c r="AE51" i="79" s="1"/>
  <c r="X51" i="79"/>
  <c r="Y51" i="79" s="1"/>
  <c r="R51" i="79"/>
  <c r="S51" i="79" s="1"/>
  <c r="L51" i="79"/>
  <c r="M51" i="79" s="1"/>
  <c r="F51" i="79"/>
  <c r="G51" i="79" s="1"/>
  <c r="AA51" i="78"/>
  <c r="AB51" i="78" s="1"/>
  <c r="U51" i="78"/>
  <c r="V51" i="78" s="1"/>
  <c r="O51" i="78"/>
  <c r="P51" i="78" s="1"/>
  <c r="I51" i="78"/>
  <c r="J51" i="78" s="1"/>
  <c r="C51" i="78"/>
  <c r="D51" i="78" s="1"/>
  <c r="AA51" i="77"/>
  <c r="AB51" i="77" s="1"/>
  <c r="U51" i="77"/>
  <c r="V51" i="77" s="1"/>
  <c r="O51" i="77"/>
  <c r="P51" i="77" s="1"/>
  <c r="I51" i="77"/>
  <c r="J51" i="77" s="1"/>
  <c r="C51" i="77"/>
  <c r="D51" i="77" s="1"/>
  <c r="AD51" i="78"/>
  <c r="AE51" i="78" s="1"/>
  <c r="X51" i="78"/>
  <c r="Y51" i="78" s="1"/>
  <c r="R51" i="78"/>
  <c r="S51" i="78" s="1"/>
  <c r="L51" i="78"/>
  <c r="M51" i="78" s="1"/>
  <c r="F51" i="78"/>
  <c r="G51" i="78" s="1"/>
  <c r="AD51" i="77"/>
  <c r="AE51" i="77" s="1"/>
  <c r="X51" i="77"/>
  <c r="Y51" i="77" s="1"/>
  <c r="R51" i="77"/>
  <c r="S51" i="77" s="1"/>
  <c r="L51" i="77"/>
  <c r="M51" i="77" s="1"/>
  <c r="F51" i="77"/>
  <c r="G51" i="77" s="1"/>
  <c r="AA51" i="76"/>
  <c r="AB51" i="76" s="1"/>
  <c r="U51" i="76"/>
  <c r="V51" i="76" s="1"/>
  <c r="O51" i="76"/>
  <c r="P51" i="76" s="1"/>
  <c r="I51" i="76"/>
  <c r="J51" i="76" s="1"/>
  <c r="C51" i="76"/>
  <c r="D51" i="76" s="1"/>
  <c r="AD51" i="76"/>
  <c r="AE51" i="76" s="1"/>
  <c r="R51" i="76"/>
  <c r="S51" i="76" s="1"/>
  <c r="F51" i="76"/>
  <c r="G51" i="76" s="1"/>
  <c r="AA51" i="75"/>
  <c r="AB51" i="75" s="1"/>
  <c r="U51" i="75"/>
  <c r="V51" i="75" s="1"/>
  <c r="O51" i="75"/>
  <c r="P51" i="75" s="1"/>
  <c r="I51" i="75"/>
  <c r="J51" i="75" s="1"/>
  <c r="C51" i="75"/>
  <c r="D51" i="75" s="1"/>
  <c r="AD51" i="74"/>
  <c r="AE51" i="74" s="1"/>
  <c r="AA51" i="74"/>
  <c r="AB51" i="74" s="1"/>
  <c r="X51" i="74"/>
  <c r="Y51" i="74" s="1"/>
  <c r="U51" i="74"/>
  <c r="V51" i="74" s="1"/>
  <c r="R51" i="74"/>
  <c r="S51" i="74" s="1"/>
  <c r="O51" i="74"/>
  <c r="P51" i="74" s="1"/>
  <c r="L51" i="74"/>
  <c r="M51" i="74" s="1"/>
  <c r="I51" i="74"/>
  <c r="J51" i="74" s="1"/>
  <c r="F51" i="74"/>
  <c r="G51" i="74" s="1"/>
  <c r="C51" i="74"/>
  <c r="D51" i="74" s="1"/>
  <c r="AD51" i="73"/>
  <c r="AE51" i="73" s="1"/>
  <c r="AA51" i="73"/>
  <c r="AB51" i="73" s="1"/>
  <c r="X51" i="73"/>
  <c r="Y51" i="73" s="1"/>
  <c r="U51" i="73"/>
  <c r="V51" i="73" s="1"/>
  <c r="R51" i="73"/>
  <c r="S51" i="73" s="1"/>
  <c r="O51" i="73"/>
  <c r="P51" i="73" s="1"/>
  <c r="L51" i="73"/>
  <c r="M51" i="73" s="1"/>
  <c r="I51" i="73"/>
  <c r="J51" i="73" s="1"/>
  <c r="F51" i="73"/>
  <c r="G51" i="73" s="1"/>
  <c r="C51" i="73"/>
  <c r="D51" i="73" s="1"/>
  <c r="X51" i="76"/>
  <c r="Y51" i="76" s="1"/>
  <c r="L51" i="76"/>
  <c r="M51" i="76" s="1"/>
  <c r="AD51" i="75"/>
  <c r="AE51" i="75" s="1"/>
  <c r="X51" i="75"/>
  <c r="Y51" i="75" s="1"/>
  <c r="R51" i="75"/>
  <c r="S51" i="75" s="1"/>
  <c r="L51" i="75"/>
  <c r="M51" i="75" s="1"/>
  <c r="F51" i="75"/>
  <c r="G51" i="75" s="1"/>
  <c r="AD51" i="72"/>
  <c r="AE51" i="72" s="1"/>
  <c r="AA51" i="72"/>
  <c r="AB51" i="72" s="1"/>
  <c r="X51" i="72"/>
  <c r="Y51" i="72" s="1"/>
  <c r="U51" i="72"/>
  <c r="V51" i="72" s="1"/>
  <c r="R51" i="72"/>
  <c r="S51" i="72" s="1"/>
  <c r="O51" i="72"/>
  <c r="P51" i="72" s="1"/>
  <c r="L51" i="72"/>
  <c r="M51" i="72" s="1"/>
  <c r="I51" i="72"/>
  <c r="J51" i="72" s="1"/>
  <c r="F51" i="72"/>
  <c r="G51" i="72" s="1"/>
  <c r="C51" i="72"/>
  <c r="D51" i="72" s="1"/>
  <c r="AA51" i="70"/>
  <c r="AB51" i="70" s="1"/>
  <c r="U51" i="70"/>
  <c r="V51" i="70" s="1"/>
  <c r="O51" i="70"/>
  <c r="P51" i="70" s="1"/>
  <c r="I51" i="70"/>
  <c r="J51" i="70" s="1"/>
  <c r="C51" i="70"/>
  <c r="D51" i="70" s="1"/>
  <c r="AD51" i="71"/>
  <c r="AE51" i="71" s="1"/>
  <c r="AA51" i="71"/>
  <c r="AB51" i="71" s="1"/>
  <c r="X51" i="71"/>
  <c r="Y51" i="71" s="1"/>
  <c r="U51" i="71"/>
  <c r="V51" i="71" s="1"/>
  <c r="R51" i="71"/>
  <c r="S51" i="71" s="1"/>
  <c r="O51" i="71"/>
  <c r="P51" i="71" s="1"/>
  <c r="L51" i="71"/>
  <c r="M51" i="71" s="1"/>
  <c r="I51" i="71"/>
  <c r="J51" i="71" s="1"/>
  <c r="F51" i="71"/>
  <c r="G51" i="71" s="1"/>
  <c r="C51" i="71"/>
  <c r="D51" i="71" s="1"/>
  <c r="AD51" i="70"/>
  <c r="AE51" i="70" s="1"/>
  <c r="X51" i="70"/>
  <c r="Y51" i="70" s="1"/>
  <c r="R51" i="70"/>
  <c r="S51" i="70" s="1"/>
  <c r="L51" i="70"/>
  <c r="M51" i="70" s="1"/>
  <c r="F51" i="70"/>
  <c r="G51" i="70" s="1"/>
  <c r="AD51" i="69"/>
  <c r="AE51" i="69" s="1"/>
  <c r="AA51" i="69"/>
  <c r="AB51" i="69" s="1"/>
  <c r="X51" i="69"/>
  <c r="Y51" i="69" s="1"/>
  <c r="U51" i="69"/>
  <c r="V51" i="69" s="1"/>
  <c r="R51" i="69"/>
  <c r="S51" i="69" s="1"/>
  <c r="O51" i="69"/>
  <c r="P51" i="69" s="1"/>
  <c r="L51" i="69"/>
  <c r="M51" i="69" s="1"/>
  <c r="I51" i="69"/>
  <c r="J51" i="69" s="1"/>
  <c r="F51" i="69"/>
  <c r="G51" i="69" s="1"/>
  <c r="C51" i="69"/>
  <c r="D51" i="69" s="1"/>
  <c r="AD51" i="68"/>
  <c r="AE51" i="68" s="1"/>
  <c r="AA51" i="68"/>
  <c r="AB51" i="68" s="1"/>
  <c r="X51" i="68"/>
  <c r="Y51" i="68" s="1"/>
  <c r="U51" i="68"/>
  <c r="V51" i="68" s="1"/>
  <c r="R51" i="68"/>
  <c r="S51" i="68" s="1"/>
  <c r="O51" i="68"/>
  <c r="P51" i="68" s="1"/>
  <c r="L51" i="68"/>
  <c r="M51" i="68" s="1"/>
  <c r="I51" i="68"/>
  <c r="J51" i="68" s="1"/>
  <c r="F51" i="68"/>
  <c r="G51" i="68" s="1"/>
  <c r="C51" i="68"/>
  <c r="D51" i="68" s="1"/>
  <c r="AA51" i="66"/>
  <c r="AB51" i="66" s="1"/>
  <c r="U51" i="66"/>
  <c r="V51" i="66" s="1"/>
  <c r="O51" i="66"/>
  <c r="P51" i="66" s="1"/>
  <c r="I51" i="66"/>
  <c r="J51" i="66" s="1"/>
  <c r="C51" i="66"/>
  <c r="D51" i="66" s="1"/>
  <c r="AD51" i="65"/>
  <c r="AE51" i="65" s="1"/>
  <c r="AA51" i="65"/>
  <c r="AB51" i="65" s="1"/>
  <c r="X51" i="65"/>
  <c r="Y51" i="65" s="1"/>
  <c r="U51" i="65"/>
  <c r="V51" i="65" s="1"/>
  <c r="R51" i="65"/>
  <c r="S51" i="65" s="1"/>
  <c r="O51" i="65"/>
  <c r="P51" i="65" s="1"/>
  <c r="L51" i="65"/>
  <c r="M51" i="65" s="1"/>
  <c r="I51" i="65"/>
  <c r="J51" i="65" s="1"/>
  <c r="F51" i="65"/>
  <c r="G51" i="65" s="1"/>
  <c r="C51" i="65"/>
  <c r="D51" i="65" s="1"/>
  <c r="AD51" i="64"/>
  <c r="AE51" i="64" s="1"/>
  <c r="X51" i="64"/>
  <c r="Y51" i="64" s="1"/>
  <c r="R51" i="64"/>
  <c r="S51" i="64" s="1"/>
  <c r="L51" i="64"/>
  <c r="M51" i="64" s="1"/>
  <c r="F51" i="64"/>
  <c r="G51" i="64" s="1"/>
  <c r="AD51" i="63"/>
  <c r="AE51" i="63" s="1"/>
  <c r="X51" i="63"/>
  <c r="Y51" i="63" s="1"/>
  <c r="R51" i="63"/>
  <c r="S51" i="63" s="1"/>
  <c r="L51" i="63"/>
  <c r="M51" i="63" s="1"/>
  <c r="F51" i="63"/>
  <c r="G51" i="63" s="1"/>
  <c r="AD51" i="62"/>
  <c r="AE51" i="62" s="1"/>
  <c r="X51" i="62"/>
  <c r="Y51" i="62" s="1"/>
  <c r="R51" i="62"/>
  <c r="S51" i="62" s="1"/>
  <c r="L51" i="62"/>
  <c r="M51" i="62" s="1"/>
  <c r="F51" i="62"/>
  <c r="G51" i="62" s="1"/>
  <c r="AD51" i="67"/>
  <c r="AE51" i="67" s="1"/>
  <c r="AA51" i="67"/>
  <c r="AB51" i="67" s="1"/>
  <c r="X51" i="67"/>
  <c r="Y51" i="67" s="1"/>
  <c r="U51" i="67"/>
  <c r="V51" i="67" s="1"/>
  <c r="R51" i="67"/>
  <c r="S51" i="67" s="1"/>
  <c r="O51" i="67"/>
  <c r="P51" i="67" s="1"/>
  <c r="L51" i="67"/>
  <c r="M51" i="67" s="1"/>
  <c r="I51" i="67"/>
  <c r="J51" i="67" s="1"/>
  <c r="F51" i="67"/>
  <c r="G51" i="67" s="1"/>
  <c r="C51" i="67"/>
  <c r="D51" i="67" s="1"/>
  <c r="AD51" i="66"/>
  <c r="AE51" i="66" s="1"/>
  <c r="X51" i="66"/>
  <c r="Y51" i="66" s="1"/>
  <c r="R51" i="66"/>
  <c r="S51" i="66" s="1"/>
  <c r="L51" i="66"/>
  <c r="M51" i="66" s="1"/>
  <c r="F51" i="66"/>
  <c r="G51" i="66" s="1"/>
  <c r="AA51" i="64"/>
  <c r="AB51" i="64" s="1"/>
  <c r="U51" i="64"/>
  <c r="V51" i="64" s="1"/>
  <c r="O51" i="64"/>
  <c r="P51" i="64" s="1"/>
  <c r="I51" i="64"/>
  <c r="J51" i="64" s="1"/>
  <c r="C51" i="64"/>
  <c r="D51" i="64" s="1"/>
  <c r="AA51" i="63"/>
  <c r="AB51" i="63" s="1"/>
  <c r="U51" i="63"/>
  <c r="V51" i="63" s="1"/>
  <c r="O51" i="63"/>
  <c r="P51" i="63" s="1"/>
  <c r="I51" i="63"/>
  <c r="J51" i="63" s="1"/>
  <c r="C51" i="63"/>
  <c r="D51" i="63" s="1"/>
  <c r="AA51" i="62"/>
  <c r="AB51" i="62" s="1"/>
  <c r="U51" i="62"/>
  <c r="V51" i="62" s="1"/>
  <c r="O51" i="62"/>
  <c r="P51" i="62" s="1"/>
  <c r="I51" i="62"/>
  <c r="J51" i="62" s="1"/>
  <c r="C51" i="62"/>
  <c r="D51" i="62" s="1"/>
  <c r="AA51" i="59"/>
  <c r="AB51" i="59" s="1"/>
  <c r="U51" i="59"/>
  <c r="V51" i="59" s="1"/>
  <c r="O51" i="59"/>
  <c r="P51" i="59" s="1"/>
  <c r="I51" i="59"/>
  <c r="J51" i="59" s="1"/>
  <c r="C51" i="59"/>
  <c r="D51" i="59" s="1"/>
  <c r="AA51" i="55"/>
  <c r="AB51" i="55" s="1"/>
  <c r="U51" i="55"/>
  <c r="V51" i="55" s="1"/>
  <c r="O51" i="55"/>
  <c r="P51" i="55" s="1"/>
  <c r="I51" i="55"/>
  <c r="J51" i="55" s="1"/>
  <c r="C51" i="55"/>
  <c r="D51" i="55" s="1"/>
  <c r="AD51" i="60"/>
  <c r="AE51" i="60" s="1"/>
  <c r="AA51" i="60"/>
  <c r="AB51" i="60" s="1"/>
  <c r="X51" i="60"/>
  <c r="Y51" i="60" s="1"/>
  <c r="U51" i="60"/>
  <c r="V51" i="60" s="1"/>
  <c r="R51" i="60"/>
  <c r="S51" i="60" s="1"/>
  <c r="O51" i="60"/>
  <c r="P51" i="60" s="1"/>
  <c r="L51" i="60"/>
  <c r="M51" i="60" s="1"/>
  <c r="I51" i="60"/>
  <c r="J51" i="60" s="1"/>
  <c r="F51" i="60"/>
  <c r="G51" i="60" s="1"/>
  <c r="C51" i="60"/>
  <c r="D51" i="60" s="1"/>
  <c r="AD51" i="59"/>
  <c r="AE51" i="59" s="1"/>
  <c r="X51" i="59"/>
  <c r="Y51" i="59" s="1"/>
  <c r="R51" i="59"/>
  <c r="S51" i="59" s="1"/>
  <c r="L51" i="59"/>
  <c r="M51" i="59" s="1"/>
  <c r="F51" i="59"/>
  <c r="G51" i="59" s="1"/>
  <c r="AD51" i="58"/>
  <c r="AE51" i="58" s="1"/>
  <c r="AA51" i="58"/>
  <c r="AB51" i="58" s="1"/>
  <c r="X51" i="58"/>
  <c r="Y51" i="58" s="1"/>
  <c r="U51" i="58"/>
  <c r="V51" i="58" s="1"/>
  <c r="R51" i="58"/>
  <c r="S51" i="58" s="1"/>
  <c r="O51" i="58"/>
  <c r="P51" i="58" s="1"/>
  <c r="L51" i="58"/>
  <c r="M51" i="58" s="1"/>
  <c r="I51" i="58"/>
  <c r="J51" i="58" s="1"/>
  <c r="F51" i="58"/>
  <c r="G51" i="58" s="1"/>
  <c r="C51" i="58"/>
  <c r="D51" i="58" s="1"/>
  <c r="AD51" i="57"/>
  <c r="AE51" i="57" s="1"/>
  <c r="AA51" i="57"/>
  <c r="AB51" i="57" s="1"/>
  <c r="X51" i="57"/>
  <c r="Y51" i="57" s="1"/>
  <c r="U51" i="57"/>
  <c r="V51" i="57" s="1"/>
  <c r="R51" i="57"/>
  <c r="S51" i="57" s="1"/>
  <c r="O51" i="57"/>
  <c r="P51" i="57" s="1"/>
  <c r="L51" i="57"/>
  <c r="M51" i="57" s="1"/>
  <c r="I51" i="57"/>
  <c r="J51" i="57" s="1"/>
  <c r="F51" i="57"/>
  <c r="G51" i="57" s="1"/>
  <c r="C51" i="57"/>
  <c r="D51" i="57" s="1"/>
  <c r="AD51" i="56"/>
  <c r="AE51" i="56" s="1"/>
  <c r="AA51" i="56"/>
  <c r="AB51" i="56" s="1"/>
  <c r="X51" i="56"/>
  <c r="Y51" i="56" s="1"/>
  <c r="U51" i="56"/>
  <c r="V51" i="56" s="1"/>
  <c r="R51" i="56"/>
  <c r="S51" i="56" s="1"/>
  <c r="O51" i="56"/>
  <c r="P51" i="56" s="1"/>
  <c r="L51" i="56"/>
  <c r="M51" i="56" s="1"/>
  <c r="I51" i="56"/>
  <c r="J51" i="56" s="1"/>
  <c r="F51" i="56"/>
  <c r="G51" i="56" s="1"/>
  <c r="C51" i="56"/>
  <c r="D51" i="56" s="1"/>
  <c r="AD51" i="55"/>
  <c r="AE51" i="55" s="1"/>
  <c r="X51" i="55"/>
  <c r="Y51" i="55" s="1"/>
  <c r="R51" i="55"/>
  <c r="S51" i="55" s="1"/>
  <c r="L51" i="55"/>
  <c r="M51" i="55" s="1"/>
  <c r="F51" i="55"/>
  <c r="G51" i="55" s="1"/>
  <c r="AD51" i="54"/>
  <c r="AE51" i="54" s="1"/>
  <c r="AA51" i="54"/>
  <c r="AB51" i="54" s="1"/>
  <c r="X51" i="54"/>
  <c r="Y51" i="54" s="1"/>
  <c r="U51" i="54"/>
  <c r="V51" i="54" s="1"/>
  <c r="R51" i="54"/>
  <c r="S51" i="54" s="1"/>
  <c r="O51" i="54"/>
  <c r="P51" i="54" s="1"/>
  <c r="L51" i="54"/>
  <c r="M51" i="54" s="1"/>
  <c r="I51" i="54"/>
  <c r="J51" i="54" s="1"/>
  <c r="F51" i="54"/>
  <c r="G51" i="54" s="1"/>
  <c r="C51" i="54"/>
  <c r="D51" i="54" s="1"/>
  <c r="AD51" i="61"/>
  <c r="AE51" i="61" s="1"/>
  <c r="X51" i="61"/>
  <c r="Y51" i="61" s="1"/>
  <c r="R51" i="61"/>
  <c r="S51" i="61" s="1"/>
  <c r="L51" i="61"/>
  <c r="M51" i="61" s="1"/>
  <c r="F51" i="61"/>
  <c r="G51" i="61" s="1"/>
  <c r="AA51" i="51"/>
  <c r="AB51" i="51" s="1"/>
  <c r="U51" i="51"/>
  <c r="V51" i="51" s="1"/>
  <c r="O51" i="51"/>
  <c r="P51" i="51" s="1"/>
  <c r="I51" i="51"/>
  <c r="J51" i="51" s="1"/>
  <c r="C51" i="51"/>
  <c r="D51" i="51" s="1"/>
  <c r="AD51" i="50"/>
  <c r="AE51" i="50" s="1"/>
  <c r="AA51" i="50"/>
  <c r="AB51" i="50" s="1"/>
  <c r="X51" i="50"/>
  <c r="Y51" i="50" s="1"/>
  <c r="U51" i="50"/>
  <c r="V51" i="50" s="1"/>
  <c r="R51" i="50"/>
  <c r="S51" i="50" s="1"/>
  <c r="O51" i="50"/>
  <c r="P51" i="50" s="1"/>
  <c r="L51" i="50"/>
  <c r="M51" i="50" s="1"/>
  <c r="I51" i="50"/>
  <c r="J51" i="50" s="1"/>
  <c r="F51" i="50"/>
  <c r="G51" i="50" s="1"/>
  <c r="C51" i="50"/>
  <c r="D51" i="50" s="1"/>
  <c r="AD51" i="53"/>
  <c r="AE51" i="53" s="1"/>
  <c r="AA51" i="53"/>
  <c r="AB51" i="53" s="1"/>
  <c r="X51" i="53"/>
  <c r="Y51" i="53" s="1"/>
  <c r="U51" i="53"/>
  <c r="V51" i="53" s="1"/>
  <c r="R51" i="53"/>
  <c r="S51" i="53" s="1"/>
  <c r="O51" i="53"/>
  <c r="P51" i="53" s="1"/>
  <c r="L51" i="53"/>
  <c r="M51" i="53" s="1"/>
  <c r="I51" i="53"/>
  <c r="J51" i="53" s="1"/>
  <c r="F51" i="53"/>
  <c r="G51" i="53" s="1"/>
  <c r="C51" i="53"/>
  <c r="D51" i="53" s="1"/>
  <c r="AA51" i="61"/>
  <c r="AB51" i="61" s="1"/>
  <c r="U51" i="61"/>
  <c r="V51" i="61" s="1"/>
  <c r="O51" i="61"/>
  <c r="P51" i="61" s="1"/>
  <c r="I51" i="61"/>
  <c r="J51" i="61" s="1"/>
  <c r="C51" i="61"/>
  <c r="D51" i="61" s="1"/>
  <c r="AD51" i="51"/>
  <c r="AE51" i="51" s="1"/>
  <c r="X51" i="51"/>
  <c r="Y51" i="51" s="1"/>
  <c r="R51" i="51"/>
  <c r="S51" i="51" s="1"/>
  <c r="L51" i="51"/>
  <c r="M51" i="51" s="1"/>
  <c r="F51" i="51"/>
  <c r="G51" i="51" s="1"/>
  <c r="AD51" i="52"/>
  <c r="AE51" i="52" s="1"/>
  <c r="AA51" i="52"/>
  <c r="AB51" i="52" s="1"/>
  <c r="X51" i="52"/>
  <c r="Y51" i="52" s="1"/>
  <c r="U51" i="52"/>
  <c r="V51" i="52" s="1"/>
  <c r="R51" i="52"/>
  <c r="S51" i="52" s="1"/>
  <c r="O51" i="52"/>
  <c r="P51" i="52" s="1"/>
  <c r="L51" i="52"/>
  <c r="M51" i="52" s="1"/>
  <c r="I51" i="52"/>
  <c r="J51" i="52" s="1"/>
  <c r="F51" i="52"/>
  <c r="G51" i="52" s="1"/>
  <c r="C51" i="52"/>
  <c r="D51" i="52" s="1"/>
  <c r="AD51" i="49"/>
  <c r="AE51" i="49" s="1"/>
  <c r="AA51" i="49"/>
  <c r="AB51" i="49" s="1"/>
  <c r="X51" i="49"/>
  <c r="Y51" i="49" s="1"/>
  <c r="U51" i="49"/>
  <c r="V51" i="49" s="1"/>
  <c r="R51" i="49"/>
  <c r="S51" i="49" s="1"/>
  <c r="O51" i="49"/>
  <c r="P51" i="49" s="1"/>
  <c r="L51" i="49"/>
  <c r="M51" i="49" s="1"/>
  <c r="I51" i="49"/>
  <c r="J51" i="49" s="1"/>
  <c r="F51" i="49"/>
  <c r="G51" i="49" s="1"/>
  <c r="C51" i="49"/>
  <c r="D51" i="49" s="1"/>
  <c r="AW86" i="4"/>
  <c r="AW87" i="4" s="1"/>
  <c r="AW90" i="4" s="1"/>
  <c r="AD56" i="81"/>
  <c r="AE56" i="81" s="1"/>
  <c r="AA56" i="81"/>
  <c r="AB56" i="81" s="1"/>
  <c r="X56" i="81"/>
  <c r="Y56" i="81" s="1"/>
  <c r="U56" i="81"/>
  <c r="V56" i="81" s="1"/>
  <c r="R56" i="81"/>
  <c r="S56" i="81" s="1"/>
  <c r="O56" i="81"/>
  <c r="P56" i="81" s="1"/>
  <c r="L56" i="81"/>
  <c r="M56" i="81" s="1"/>
  <c r="I56" i="81"/>
  <c r="J56" i="81" s="1"/>
  <c r="F56" i="81"/>
  <c r="G56" i="81" s="1"/>
  <c r="C56" i="81"/>
  <c r="D56" i="81" s="1"/>
  <c r="AA56" i="80"/>
  <c r="AB56" i="80" s="1"/>
  <c r="U56" i="80"/>
  <c r="V56" i="80" s="1"/>
  <c r="O56" i="80"/>
  <c r="P56" i="80" s="1"/>
  <c r="I56" i="80"/>
  <c r="J56" i="80" s="1"/>
  <c r="C56" i="80"/>
  <c r="D56" i="80" s="1"/>
  <c r="AD56" i="80"/>
  <c r="AE56" i="80" s="1"/>
  <c r="R56" i="80"/>
  <c r="S56" i="80" s="1"/>
  <c r="F56" i="80"/>
  <c r="G56" i="80" s="1"/>
  <c r="L56" i="80"/>
  <c r="M56" i="80" s="1"/>
  <c r="AD56" i="79"/>
  <c r="AE56" i="79" s="1"/>
  <c r="X56" i="79"/>
  <c r="Y56" i="79" s="1"/>
  <c r="R56" i="79"/>
  <c r="S56" i="79" s="1"/>
  <c r="L56" i="79"/>
  <c r="M56" i="79" s="1"/>
  <c r="F56" i="79"/>
  <c r="G56" i="79" s="1"/>
  <c r="AA56" i="78"/>
  <c r="AB56" i="78" s="1"/>
  <c r="U56" i="78"/>
  <c r="V56" i="78" s="1"/>
  <c r="O56" i="78"/>
  <c r="P56" i="78" s="1"/>
  <c r="I56" i="78"/>
  <c r="J56" i="78" s="1"/>
  <c r="C56" i="78"/>
  <c r="D56" i="78" s="1"/>
  <c r="AA56" i="79"/>
  <c r="AB56" i="79" s="1"/>
  <c r="O56" i="79"/>
  <c r="P56" i="79" s="1"/>
  <c r="C56" i="79"/>
  <c r="D56" i="79" s="1"/>
  <c r="AD56" i="78"/>
  <c r="AE56" i="78" s="1"/>
  <c r="R56" i="78"/>
  <c r="S56" i="78" s="1"/>
  <c r="F56" i="78"/>
  <c r="G56" i="78" s="1"/>
  <c r="AA56" i="77"/>
  <c r="AB56" i="77" s="1"/>
  <c r="U56" i="77"/>
  <c r="V56" i="77" s="1"/>
  <c r="O56" i="77"/>
  <c r="P56" i="77" s="1"/>
  <c r="I56" i="77"/>
  <c r="J56" i="77" s="1"/>
  <c r="C56" i="77"/>
  <c r="D56" i="77" s="1"/>
  <c r="AA56" i="76"/>
  <c r="AB56" i="76" s="1"/>
  <c r="U56" i="76"/>
  <c r="V56" i="76" s="1"/>
  <c r="O56" i="76"/>
  <c r="P56" i="76" s="1"/>
  <c r="I56" i="76"/>
  <c r="J56" i="76" s="1"/>
  <c r="C56" i="76"/>
  <c r="D56" i="76" s="1"/>
  <c r="AD56" i="74"/>
  <c r="AE56" i="74" s="1"/>
  <c r="AA56" i="74"/>
  <c r="AB56" i="74" s="1"/>
  <c r="X56" i="74"/>
  <c r="Y56" i="74" s="1"/>
  <c r="U56" i="74"/>
  <c r="V56" i="74" s="1"/>
  <c r="R56" i="74"/>
  <c r="S56" i="74" s="1"/>
  <c r="O56" i="74"/>
  <c r="P56" i="74" s="1"/>
  <c r="L56" i="74"/>
  <c r="M56" i="74" s="1"/>
  <c r="I56" i="74"/>
  <c r="J56" i="74" s="1"/>
  <c r="F56" i="74"/>
  <c r="G56" i="74" s="1"/>
  <c r="C56" i="74"/>
  <c r="D56" i="74" s="1"/>
  <c r="AD56" i="73"/>
  <c r="AE56" i="73" s="1"/>
  <c r="AA56" i="73"/>
  <c r="AB56" i="73" s="1"/>
  <c r="X56" i="73"/>
  <c r="Y56" i="73" s="1"/>
  <c r="U56" i="73"/>
  <c r="V56" i="73" s="1"/>
  <c r="R56" i="73"/>
  <c r="S56" i="73" s="1"/>
  <c r="O56" i="73"/>
  <c r="P56" i="73" s="1"/>
  <c r="L56" i="73"/>
  <c r="M56" i="73" s="1"/>
  <c r="I56" i="73"/>
  <c r="J56" i="73" s="1"/>
  <c r="F56" i="73"/>
  <c r="G56" i="73" s="1"/>
  <c r="C56" i="73"/>
  <c r="D56" i="73" s="1"/>
  <c r="AD56" i="72"/>
  <c r="AE56" i="72" s="1"/>
  <c r="AA56" i="72"/>
  <c r="AB56" i="72" s="1"/>
  <c r="X56" i="72"/>
  <c r="Y56" i="72" s="1"/>
  <c r="U56" i="72"/>
  <c r="V56" i="72" s="1"/>
  <c r="R56" i="72"/>
  <c r="S56" i="72" s="1"/>
  <c r="O56" i="72"/>
  <c r="P56" i="72" s="1"/>
  <c r="L56" i="72"/>
  <c r="M56" i="72" s="1"/>
  <c r="I56" i="72"/>
  <c r="J56" i="72" s="1"/>
  <c r="F56" i="72"/>
  <c r="G56" i="72" s="1"/>
  <c r="C56" i="72"/>
  <c r="D56" i="72" s="1"/>
  <c r="AD56" i="71"/>
  <c r="AE56" i="71" s="1"/>
  <c r="AA56" i="71"/>
  <c r="AB56" i="71" s="1"/>
  <c r="X56" i="71"/>
  <c r="Y56" i="71" s="1"/>
  <c r="U56" i="71"/>
  <c r="V56" i="71" s="1"/>
  <c r="R56" i="71"/>
  <c r="S56" i="71" s="1"/>
  <c r="O56" i="71"/>
  <c r="P56" i="71" s="1"/>
  <c r="L56" i="71"/>
  <c r="M56" i="71" s="1"/>
  <c r="I56" i="71"/>
  <c r="J56" i="71" s="1"/>
  <c r="F56" i="71"/>
  <c r="G56" i="71" s="1"/>
  <c r="C56" i="71"/>
  <c r="D56" i="71" s="1"/>
  <c r="AD56" i="70"/>
  <c r="AE56" i="70" s="1"/>
  <c r="X56" i="80"/>
  <c r="Y56" i="80" s="1"/>
  <c r="I56" i="79"/>
  <c r="J56" i="79" s="1"/>
  <c r="X56" i="78"/>
  <c r="Y56" i="78" s="1"/>
  <c r="X56" i="77"/>
  <c r="Y56" i="77" s="1"/>
  <c r="L56" i="77"/>
  <c r="M56" i="77" s="1"/>
  <c r="AD56" i="76"/>
  <c r="AE56" i="76" s="1"/>
  <c r="R56" i="76"/>
  <c r="S56" i="76" s="1"/>
  <c r="F56" i="76"/>
  <c r="G56" i="76" s="1"/>
  <c r="AD56" i="75"/>
  <c r="AE56" i="75" s="1"/>
  <c r="X56" i="75"/>
  <c r="Y56" i="75" s="1"/>
  <c r="R56" i="75"/>
  <c r="S56" i="75" s="1"/>
  <c r="L56" i="75"/>
  <c r="M56" i="75" s="1"/>
  <c r="F56" i="75"/>
  <c r="G56" i="75" s="1"/>
  <c r="AD56" i="69"/>
  <c r="AE56" i="69" s="1"/>
  <c r="AA56" i="69"/>
  <c r="AB56" i="69" s="1"/>
  <c r="X56" i="69"/>
  <c r="Y56" i="69" s="1"/>
  <c r="U56" i="69"/>
  <c r="V56" i="69" s="1"/>
  <c r="R56" i="69"/>
  <c r="S56" i="69" s="1"/>
  <c r="O56" i="69"/>
  <c r="P56" i="69" s="1"/>
  <c r="L56" i="69"/>
  <c r="M56" i="69" s="1"/>
  <c r="I56" i="69"/>
  <c r="J56" i="69" s="1"/>
  <c r="F56" i="69"/>
  <c r="G56" i="69" s="1"/>
  <c r="C56" i="69"/>
  <c r="D56" i="69" s="1"/>
  <c r="AD56" i="68"/>
  <c r="AE56" i="68" s="1"/>
  <c r="AA56" i="68"/>
  <c r="AB56" i="68" s="1"/>
  <c r="X56" i="68"/>
  <c r="Y56" i="68" s="1"/>
  <c r="U56" i="68"/>
  <c r="V56" i="68" s="1"/>
  <c r="R56" i="68"/>
  <c r="S56" i="68" s="1"/>
  <c r="O56" i="68"/>
  <c r="P56" i="68" s="1"/>
  <c r="L56" i="68"/>
  <c r="M56" i="68" s="1"/>
  <c r="I56" i="68"/>
  <c r="J56" i="68" s="1"/>
  <c r="F56" i="68"/>
  <c r="G56" i="68" s="1"/>
  <c r="C56" i="68"/>
  <c r="D56" i="68" s="1"/>
  <c r="AD56" i="67"/>
  <c r="AE56" i="67" s="1"/>
  <c r="AA56" i="67"/>
  <c r="AB56" i="67" s="1"/>
  <c r="X56" i="67"/>
  <c r="Y56" i="67" s="1"/>
  <c r="U56" i="67"/>
  <c r="V56" i="67" s="1"/>
  <c r="R56" i="67"/>
  <c r="S56" i="67" s="1"/>
  <c r="O56" i="67"/>
  <c r="P56" i="67" s="1"/>
  <c r="L56" i="67"/>
  <c r="M56" i="67" s="1"/>
  <c r="I56" i="67"/>
  <c r="J56" i="67" s="1"/>
  <c r="F56" i="67"/>
  <c r="G56" i="67" s="1"/>
  <c r="C56" i="67"/>
  <c r="D56" i="67" s="1"/>
  <c r="U56" i="79"/>
  <c r="V56" i="79" s="1"/>
  <c r="L56" i="78"/>
  <c r="M56" i="78" s="1"/>
  <c r="AD56" i="77"/>
  <c r="AE56" i="77" s="1"/>
  <c r="F56" i="77"/>
  <c r="G56" i="77" s="1"/>
  <c r="L56" i="76"/>
  <c r="M56" i="76" s="1"/>
  <c r="U56" i="75"/>
  <c r="V56" i="75" s="1"/>
  <c r="I56" i="75"/>
  <c r="J56" i="75" s="1"/>
  <c r="AA56" i="70"/>
  <c r="AB56" i="70" s="1"/>
  <c r="U56" i="70"/>
  <c r="V56" i="70" s="1"/>
  <c r="O56" i="70"/>
  <c r="P56" i="70" s="1"/>
  <c r="I56" i="70"/>
  <c r="J56" i="70" s="1"/>
  <c r="C56" i="70"/>
  <c r="D56" i="70" s="1"/>
  <c r="AD56" i="65"/>
  <c r="AE56" i="65" s="1"/>
  <c r="AA56" i="65"/>
  <c r="AB56" i="65" s="1"/>
  <c r="X56" i="65"/>
  <c r="Y56" i="65" s="1"/>
  <c r="U56" i="65"/>
  <c r="V56" i="65" s="1"/>
  <c r="R56" i="65"/>
  <c r="S56" i="65" s="1"/>
  <c r="O56" i="65"/>
  <c r="P56" i="65" s="1"/>
  <c r="L56" i="65"/>
  <c r="M56" i="65" s="1"/>
  <c r="I56" i="65"/>
  <c r="J56" i="65" s="1"/>
  <c r="F56" i="65"/>
  <c r="G56" i="65" s="1"/>
  <c r="C56" i="65"/>
  <c r="D56" i="65" s="1"/>
  <c r="AD56" i="60"/>
  <c r="AE56" i="60" s="1"/>
  <c r="AA56" i="60"/>
  <c r="AB56" i="60" s="1"/>
  <c r="X56" i="60"/>
  <c r="Y56" i="60" s="1"/>
  <c r="U56" i="60"/>
  <c r="V56" i="60" s="1"/>
  <c r="R56" i="60"/>
  <c r="S56" i="60" s="1"/>
  <c r="O56" i="60"/>
  <c r="P56" i="60" s="1"/>
  <c r="L56" i="60"/>
  <c r="M56" i="60" s="1"/>
  <c r="I56" i="60"/>
  <c r="J56" i="60" s="1"/>
  <c r="F56" i="60"/>
  <c r="G56" i="60" s="1"/>
  <c r="C56" i="60"/>
  <c r="D56" i="60" s="1"/>
  <c r="AD56" i="58"/>
  <c r="AE56" i="58" s="1"/>
  <c r="AA56" i="58"/>
  <c r="AB56" i="58" s="1"/>
  <c r="X56" i="58"/>
  <c r="Y56" i="58" s="1"/>
  <c r="U56" i="58"/>
  <c r="V56" i="58" s="1"/>
  <c r="R56" i="58"/>
  <c r="S56" i="58" s="1"/>
  <c r="O56" i="58"/>
  <c r="P56" i="58" s="1"/>
  <c r="L56" i="58"/>
  <c r="M56" i="58" s="1"/>
  <c r="I56" i="58"/>
  <c r="J56" i="58" s="1"/>
  <c r="F56" i="58"/>
  <c r="G56" i="58" s="1"/>
  <c r="C56" i="58"/>
  <c r="D56" i="58" s="1"/>
  <c r="X56" i="76"/>
  <c r="Y56" i="76" s="1"/>
  <c r="AA56" i="75"/>
  <c r="AB56" i="75" s="1"/>
  <c r="C56" i="75"/>
  <c r="D56" i="75" s="1"/>
  <c r="R56" i="70"/>
  <c r="S56" i="70" s="1"/>
  <c r="F56" i="70"/>
  <c r="G56" i="70" s="1"/>
  <c r="AD56" i="66"/>
  <c r="AE56" i="66" s="1"/>
  <c r="X56" i="66"/>
  <c r="Y56" i="66" s="1"/>
  <c r="R56" i="66"/>
  <c r="S56" i="66" s="1"/>
  <c r="L56" i="66"/>
  <c r="M56" i="66" s="1"/>
  <c r="F56" i="66"/>
  <c r="G56" i="66" s="1"/>
  <c r="AA56" i="64"/>
  <c r="AB56" i="64" s="1"/>
  <c r="U56" i="64"/>
  <c r="V56" i="64" s="1"/>
  <c r="O56" i="64"/>
  <c r="P56" i="64" s="1"/>
  <c r="I56" i="64"/>
  <c r="J56" i="64" s="1"/>
  <c r="C56" i="64"/>
  <c r="D56" i="64" s="1"/>
  <c r="AD56" i="63"/>
  <c r="AE56" i="63" s="1"/>
  <c r="X56" i="63"/>
  <c r="Y56" i="63" s="1"/>
  <c r="R56" i="63"/>
  <c r="S56" i="63" s="1"/>
  <c r="L56" i="63"/>
  <c r="M56" i="63" s="1"/>
  <c r="F56" i="63"/>
  <c r="G56" i="63" s="1"/>
  <c r="AA56" i="62"/>
  <c r="AB56" i="62" s="1"/>
  <c r="U56" i="62"/>
  <c r="V56" i="62" s="1"/>
  <c r="O56" i="62"/>
  <c r="P56" i="62" s="1"/>
  <c r="I56" i="62"/>
  <c r="J56" i="62" s="1"/>
  <c r="C56" i="62"/>
  <c r="D56" i="62" s="1"/>
  <c r="AD56" i="59"/>
  <c r="AE56" i="59" s="1"/>
  <c r="X56" i="59"/>
  <c r="Y56" i="59" s="1"/>
  <c r="R56" i="59"/>
  <c r="S56" i="59" s="1"/>
  <c r="L56" i="59"/>
  <c r="M56" i="59" s="1"/>
  <c r="F56" i="59"/>
  <c r="G56" i="59" s="1"/>
  <c r="AD56" i="57"/>
  <c r="AE56" i="57" s="1"/>
  <c r="AA56" i="57"/>
  <c r="AB56" i="57" s="1"/>
  <c r="X56" i="57"/>
  <c r="Y56" i="57" s="1"/>
  <c r="U56" i="57"/>
  <c r="V56" i="57" s="1"/>
  <c r="R56" i="57"/>
  <c r="S56" i="57" s="1"/>
  <c r="O56" i="57"/>
  <c r="P56" i="57" s="1"/>
  <c r="L56" i="57"/>
  <c r="M56" i="57" s="1"/>
  <c r="I56" i="57"/>
  <c r="J56" i="57" s="1"/>
  <c r="F56" i="57"/>
  <c r="G56" i="57" s="1"/>
  <c r="C56" i="57"/>
  <c r="D56" i="57" s="1"/>
  <c r="AD56" i="56"/>
  <c r="AE56" i="56" s="1"/>
  <c r="AA56" i="56"/>
  <c r="AB56" i="56" s="1"/>
  <c r="X56" i="56"/>
  <c r="Y56" i="56" s="1"/>
  <c r="U56" i="56"/>
  <c r="V56" i="56" s="1"/>
  <c r="R56" i="56"/>
  <c r="S56" i="56" s="1"/>
  <c r="O56" i="56"/>
  <c r="P56" i="56" s="1"/>
  <c r="L56" i="56"/>
  <c r="M56" i="56" s="1"/>
  <c r="I56" i="56"/>
  <c r="J56" i="56" s="1"/>
  <c r="F56" i="56"/>
  <c r="G56" i="56" s="1"/>
  <c r="C56" i="56"/>
  <c r="D56" i="56" s="1"/>
  <c r="AD56" i="54"/>
  <c r="AE56" i="54" s="1"/>
  <c r="AA56" i="54"/>
  <c r="AB56" i="54" s="1"/>
  <c r="X56" i="54"/>
  <c r="Y56" i="54" s="1"/>
  <c r="U56" i="54"/>
  <c r="V56" i="54" s="1"/>
  <c r="R56" i="54"/>
  <c r="S56" i="54" s="1"/>
  <c r="O56" i="54"/>
  <c r="P56" i="54" s="1"/>
  <c r="L56" i="54"/>
  <c r="M56" i="54" s="1"/>
  <c r="I56" i="54"/>
  <c r="J56" i="54" s="1"/>
  <c r="F56" i="54"/>
  <c r="G56" i="54" s="1"/>
  <c r="C56" i="54"/>
  <c r="D56" i="54" s="1"/>
  <c r="AD56" i="53"/>
  <c r="AE56" i="53" s="1"/>
  <c r="AA56" i="53"/>
  <c r="AB56" i="53" s="1"/>
  <c r="X56" i="53"/>
  <c r="Y56" i="53" s="1"/>
  <c r="U56" i="53"/>
  <c r="V56" i="53" s="1"/>
  <c r="R56" i="53"/>
  <c r="S56" i="53" s="1"/>
  <c r="O56" i="53"/>
  <c r="P56" i="53" s="1"/>
  <c r="L56" i="53"/>
  <c r="M56" i="53" s="1"/>
  <c r="I56" i="53"/>
  <c r="J56" i="53" s="1"/>
  <c r="F56" i="53"/>
  <c r="G56" i="53" s="1"/>
  <c r="C56" i="53"/>
  <c r="D56" i="53" s="1"/>
  <c r="R56" i="77"/>
  <c r="S56" i="77" s="1"/>
  <c r="X56" i="70"/>
  <c r="Y56" i="70" s="1"/>
  <c r="U56" i="66"/>
  <c r="V56" i="66" s="1"/>
  <c r="I56" i="66"/>
  <c r="J56" i="66" s="1"/>
  <c r="AD56" i="64"/>
  <c r="AE56" i="64" s="1"/>
  <c r="R56" i="64"/>
  <c r="S56" i="64" s="1"/>
  <c r="F56" i="64"/>
  <c r="G56" i="64" s="1"/>
  <c r="AA56" i="63"/>
  <c r="AB56" i="63" s="1"/>
  <c r="O56" i="63"/>
  <c r="P56" i="63" s="1"/>
  <c r="C56" i="63"/>
  <c r="D56" i="63" s="1"/>
  <c r="AD56" i="62"/>
  <c r="AE56" i="62" s="1"/>
  <c r="R56" i="62"/>
  <c r="S56" i="62" s="1"/>
  <c r="F56" i="62"/>
  <c r="G56" i="62" s="1"/>
  <c r="U56" i="59"/>
  <c r="V56" i="59" s="1"/>
  <c r="I56" i="59"/>
  <c r="J56" i="59" s="1"/>
  <c r="AD56" i="55"/>
  <c r="AE56" i="55" s="1"/>
  <c r="X56" i="55"/>
  <c r="Y56" i="55" s="1"/>
  <c r="R56" i="55"/>
  <c r="S56" i="55" s="1"/>
  <c r="L56" i="55"/>
  <c r="M56" i="55" s="1"/>
  <c r="F56" i="55"/>
  <c r="G56" i="55" s="1"/>
  <c r="AD56" i="61"/>
  <c r="AE56" i="61" s="1"/>
  <c r="X56" i="61"/>
  <c r="Y56" i="61" s="1"/>
  <c r="R56" i="61"/>
  <c r="S56" i="61" s="1"/>
  <c r="L56" i="61"/>
  <c r="M56" i="61" s="1"/>
  <c r="F56" i="61"/>
  <c r="G56" i="61" s="1"/>
  <c r="AA56" i="51"/>
  <c r="AB56" i="51" s="1"/>
  <c r="U56" i="51"/>
  <c r="V56" i="51" s="1"/>
  <c r="O56" i="51"/>
  <c r="P56" i="51" s="1"/>
  <c r="I56" i="51"/>
  <c r="J56" i="51" s="1"/>
  <c r="C56" i="51"/>
  <c r="D56" i="51" s="1"/>
  <c r="AD56" i="52"/>
  <c r="AE56" i="52" s="1"/>
  <c r="AA56" i="52"/>
  <c r="AB56" i="52" s="1"/>
  <c r="X56" i="52"/>
  <c r="Y56" i="52" s="1"/>
  <c r="U56" i="52"/>
  <c r="V56" i="52" s="1"/>
  <c r="R56" i="52"/>
  <c r="S56" i="52" s="1"/>
  <c r="O56" i="52"/>
  <c r="P56" i="52" s="1"/>
  <c r="L56" i="52"/>
  <c r="M56" i="52" s="1"/>
  <c r="I56" i="52"/>
  <c r="J56" i="52" s="1"/>
  <c r="F56" i="52"/>
  <c r="G56" i="52" s="1"/>
  <c r="C56" i="52"/>
  <c r="D56" i="52" s="1"/>
  <c r="AD56" i="50"/>
  <c r="AE56" i="50" s="1"/>
  <c r="AA56" i="50"/>
  <c r="AB56" i="50" s="1"/>
  <c r="X56" i="50"/>
  <c r="Y56" i="50" s="1"/>
  <c r="U56" i="50"/>
  <c r="V56" i="50" s="1"/>
  <c r="R56" i="50"/>
  <c r="S56" i="50" s="1"/>
  <c r="O56" i="50"/>
  <c r="P56" i="50" s="1"/>
  <c r="L56" i="50"/>
  <c r="M56" i="50" s="1"/>
  <c r="I56" i="50"/>
  <c r="J56" i="50" s="1"/>
  <c r="F56" i="50"/>
  <c r="G56" i="50" s="1"/>
  <c r="C56" i="50"/>
  <c r="D56" i="50" s="1"/>
  <c r="AD56" i="49"/>
  <c r="AE56" i="49" s="1"/>
  <c r="AA56" i="49"/>
  <c r="AB56" i="49" s="1"/>
  <c r="X56" i="49"/>
  <c r="Y56" i="49" s="1"/>
  <c r="U56" i="49"/>
  <c r="V56" i="49" s="1"/>
  <c r="R56" i="49"/>
  <c r="S56" i="49" s="1"/>
  <c r="O56" i="49"/>
  <c r="P56" i="49" s="1"/>
  <c r="L56" i="49"/>
  <c r="M56" i="49" s="1"/>
  <c r="I56" i="49"/>
  <c r="J56" i="49" s="1"/>
  <c r="F56" i="49"/>
  <c r="G56" i="49" s="1"/>
  <c r="C56" i="49"/>
  <c r="D56" i="49" s="1"/>
  <c r="O56" i="75"/>
  <c r="P56" i="75" s="1"/>
  <c r="L56" i="70"/>
  <c r="M56" i="70" s="1"/>
  <c r="AA56" i="66"/>
  <c r="AB56" i="66" s="1"/>
  <c r="O56" i="66"/>
  <c r="P56" i="66" s="1"/>
  <c r="C56" i="66"/>
  <c r="D56" i="66" s="1"/>
  <c r="X56" i="64"/>
  <c r="Y56" i="64" s="1"/>
  <c r="L56" i="64"/>
  <c r="M56" i="64" s="1"/>
  <c r="U56" i="63"/>
  <c r="V56" i="63" s="1"/>
  <c r="I56" i="63"/>
  <c r="J56" i="63" s="1"/>
  <c r="X56" i="62"/>
  <c r="Y56" i="62" s="1"/>
  <c r="L56" i="62"/>
  <c r="M56" i="62" s="1"/>
  <c r="AA56" i="59"/>
  <c r="AB56" i="59" s="1"/>
  <c r="O56" i="59"/>
  <c r="P56" i="59" s="1"/>
  <c r="C56" i="59"/>
  <c r="D56" i="59" s="1"/>
  <c r="AA56" i="55"/>
  <c r="AB56" i="55" s="1"/>
  <c r="U56" i="55"/>
  <c r="V56" i="55" s="1"/>
  <c r="O56" i="55"/>
  <c r="P56" i="55" s="1"/>
  <c r="I56" i="55"/>
  <c r="J56" i="55" s="1"/>
  <c r="C56" i="55"/>
  <c r="D56" i="55" s="1"/>
  <c r="AA56" i="61"/>
  <c r="AB56" i="61" s="1"/>
  <c r="U56" i="61"/>
  <c r="V56" i="61" s="1"/>
  <c r="O56" i="61"/>
  <c r="P56" i="61" s="1"/>
  <c r="I56" i="61"/>
  <c r="J56" i="61" s="1"/>
  <c r="C56" i="61"/>
  <c r="D56" i="61" s="1"/>
  <c r="AD56" i="51"/>
  <c r="AE56" i="51" s="1"/>
  <c r="X56" i="51"/>
  <c r="Y56" i="51" s="1"/>
  <c r="R56" i="51"/>
  <c r="S56" i="51" s="1"/>
  <c r="L56" i="51"/>
  <c r="M56" i="51" s="1"/>
  <c r="F56" i="51"/>
  <c r="G56" i="51" s="1"/>
  <c r="AD48" i="81"/>
  <c r="AE48" i="81" s="1"/>
  <c r="AA48" i="81"/>
  <c r="AB48" i="81" s="1"/>
  <c r="X48" i="81"/>
  <c r="Y48" i="81" s="1"/>
  <c r="U48" i="81"/>
  <c r="V48" i="81" s="1"/>
  <c r="R48" i="81"/>
  <c r="S48" i="81" s="1"/>
  <c r="O48" i="81"/>
  <c r="P48" i="81" s="1"/>
  <c r="L48" i="81"/>
  <c r="M48" i="81" s="1"/>
  <c r="I48" i="81"/>
  <c r="J48" i="81" s="1"/>
  <c r="F48" i="81"/>
  <c r="G48" i="81" s="1"/>
  <c r="C48" i="81"/>
  <c r="D48" i="81" s="1"/>
  <c r="AD48" i="80"/>
  <c r="AE48" i="80" s="1"/>
  <c r="AA48" i="80"/>
  <c r="AB48" i="80" s="1"/>
  <c r="X48" i="80"/>
  <c r="Y48" i="80" s="1"/>
  <c r="U48" i="80"/>
  <c r="V48" i="80" s="1"/>
  <c r="R48" i="80"/>
  <c r="S48" i="80" s="1"/>
  <c r="O48" i="80"/>
  <c r="P48" i="80" s="1"/>
  <c r="L48" i="80"/>
  <c r="M48" i="80" s="1"/>
  <c r="I48" i="80"/>
  <c r="J48" i="80" s="1"/>
  <c r="F48" i="80"/>
  <c r="G48" i="80" s="1"/>
  <c r="C48" i="80"/>
  <c r="D48" i="80" s="1"/>
  <c r="AD48" i="79"/>
  <c r="AE48" i="79" s="1"/>
  <c r="X48" i="79"/>
  <c r="Y48" i="79" s="1"/>
  <c r="R48" i="79"/>
  <c r="S48" i="79" s="1"/>
  <c r="L48" i="79"/>
  <c r="M48" i="79" s="1"/>
  <c r="F48" i="79"/>
  <c r="G48" i="79" s="1"/>
  <c r="AA48" i="78"/>
  <c r="AB48" i="78" s="1"/>
  <c r="U48" i="78"/>
  <c r="V48" i="78" s="1"/>
  <c r="O48" i="78"/>
  <c r="P48" i="78" s="1"/>
  <c r="I48" i="78"/>
  <c r="J48" i="78" s="1"/>
  <c r="C48" i="78"/>
  <c r="D48" i="78" s="1"/>
  <c r="AA48" i="79"/>
  <c r="AB48" i="79" s="1"/>
  <c r="O48" i="79"/>
  <c r="P48" i="79" s="1"/>
  <c r="C48" i="79"/>
  <c r="D48" i="79" s="1"/>
  <c r="AD48" i="78"/>
  <c r="AE48" i="78" s="1"/>
  <c r="R48" i="78"/>
  <c r="S48" i="78" s="1"/>
  <c r="F48" i="78"/>
  <c r="G48" i="78" s="1"/>
  <c r="AA48" i="77"/>
  <c r="AB48" i="77" s="1"/>
  <c r="U48" i="77"/>
  <c r="V48" i="77" s="1"/>
  <c r="O48" i="77"/>
  <c r="P48" i="77" s="1"/>
  <c r="I48" i="77"/>
  <c r="J48" i="77" s="1"/>
  <c r="C48" i="77"/>
  <c r="D48" i="77" s="1"/>
  <c r="AD48" i="74"/>
  <c r="AE48" i="74" s="1"/>
  <c r="AA48" i="74"/>
  <c r="AB48" i="74" s="1"/>
  <c r="X48" i="74"/>
  <c r="Y48" i="74" s="1"/>
  <c r="U48" i="74"/>
  <c r="V48" i="74" s="1"/>
  <c r="R48" i="74"/>
  <c r="S48" i="74" s="1"/>
  <c r="O48" i="74"/>
  <c r="P48" i="74" s="1"/>
  <c r="L48" i="74"/>
  <c r="M48" i="74" s="1"/>
  <c r="I48" i="74"/>
  <c r="J48" i="74" s="1"/>
  <c r="F48" i="74"/>
  <c r="G48" i="74" s="1"/>
  <c r="C48" i="74"/>
  <c r="D48" i="74" s="1"/>
  <c r="AD48" i="73"/>
  <c r="AE48" i="73" s="1"/>
  <c r="AA48" i="73"/>
  <c r="AB48" i="73" s="1"/>
  <c r="X48" i="73"/>
  <c r="Y48" i="73" s="1"/>
  <c r="U48" i="73"/>
  <c r="V48" i="73" s="1"/>
  <c r="R48" i="73"/>
  <c r="S48" i="73" s="1"/>
  <c r="O48" i="73"/>
  <c r="P48" i="73" s="1"/>
  <c r="L48" i="73"/>
  <c r="M48" i="73" s="1"/>
  <c r="I48" i="73"/>
  <c r="J48" i="73" s="1"/>
  <c r="F48" i="73"/>
  <c r="G48" i="73" s="1"/>
  <c r="C48" i="73"/>
  <c r="D48" i="73" s="1"/>
  <c r="AD48" i="72"/>
  <c r="AE48" i="72" s="1"/>
  <c r="AA48" i="72"/>
  <c r="AB48" i="72" s="1"/>
  <c r="X48" i="72"/>
  <c r="Y48" i="72" s="1"/>
  <c r="U48" i="72"/>
  <c r="V48" i="72" s="1"/>
  <c r="R48" i="72"/>
  <c r="S48" i="72" s="1"/>
  <c r="O48" i="72"/>
  <c r="P48" i="72" s="1"/>
  <c r="L48" i="72"/>
  <c r="M48" i="72" s="1"/>
  <c r="I48" i="72"/>
  <c r="J48" i="72" s="1"/>
  <c r="F48" i="72"/>
  <c r="G48" i="72" s="1"/>
  <c r="C48" i="72"/>
  <c r="D48" i="72" s="1"/>
  <c r="AD48" i="71"/>
  <c r="AE48" i="71" s="1"/>
  <c r="AA48" i="71"/>
  <c r="AB48" i="71" s="1"/>
  <c r="X48" i="71"/>
  <c r="Y48" i="71" s="1"/>
  <c r="U48" i="71"/>
  <c r="V48" i="71" s="1"/>
  <c r="R48" i="71"/>
  <c r="S48" i="71" s="1"/>
  <c r="O48" i="71"/>
  <c r="P48" i="71" s="1"/>
  <c r="L48" i="71"/>
  <c r="M48" i="71" s="1"/>
  <c r="I48" i="71"/>
  <c r="J48" i="71" s="1"/>
  <c r="F48" i="71"/>
  <c r="G48" i="71" s="1"/>
  <c r="C48" i="71"/>
  <c r="D48" i="71" s="1"/>
  <c r="I48" i="79"/>
  <c r="J48" i="79" s="1"/>
  <c r="X48" i="78"/>
  <c r="Y48" i="78" s="1"/>
  <c r="X48" i="77"/>
  <c r="Y48" i="77" s="1"/>
  <c r="L48" i="77"/>
  <c r="M48" i="77" s="1"/>
  <c r="AD48" i="76"/>
  <c r="AE48" i="76" s="1"/>
  <c r="X48" i="76"/>
  <c r="Y48" i="76" s="1"/>
  <c r="R48" i="76"/>
  <c r="S48" i="76" s="1"/>
  <c r="L48" i="76"/>
  <c r="M48" i="76" s="1"/>
  <c r="F48" i="76"/>
  <c r="G48" i="76" s="1"/>
  <c r="AD48" i="75"/>
  <c r="AE48" i="75" s="1"/>
  <c r="X48" i="75"/>
  <c r="Y48" i="75" s="1"/>
  <c r="R48" i="75"/>
  <c r="S48" i="75" s="1"/>
  <c r="L48" i="75"/>
  <c r="M48" i="75" s="1"/>
  <c r="F48" i="75"/>
  <c r="G48" i="75" s="1"/>
  <c r="AD48" i="69"/>
  <c r="AE48" i="69" s="1"/>
  <c r="AA48" i="69"/>
  <c r="AB48" i="69" s="1"/>
  <c r="X48" i="69"/>
  <c r="Y48" i="69" s="1"/>
  <c r="U48" i="69"/>
  <c r="V48" i="69" s="1"/>
  <c r="R48" i="69"/>
  <c r="S48" i="69" s="1"/>
  <c r="O48" i="69"/>
  <c r="P48" i="69" s="1"/>
  <c r="L48" i="69"/>
  <c r="M48" i="69" s="1"/>
  <c r="I48" i="69"/>
  <c r="J48" i="69" s="1"/>
  <c r="F48" i="69"/>
  <c r="G48" i="69" s="1"/>
  <c r="C48" i="69"/>
  <c r="D48" i="69" s="1"/>
  <c r="AD48" i="68"/>
  <c r="AE48" i="68" s="1"/>
  <c r="AA48" i="68"/>
  <c r="AB48" i="68" s="1"/>
  <c r="X48" i="68"/>
  <c r="Y48" i="68" s="1"/>
  <c r="U48" i="68"/>
  <c r="V48" i="68" s="1"/>
  <c r="R48" i="68"/>
  <c r="S48" i="68" s="1"/>
  <c r="O48" i="68"/>
  <c r="P48" i="68" s="1"/>
  <c r="L48" i="68"/>
  <c r="M48" i="68" s="1"/>
  <c r="I48" i="68"/>
  <c r="J48" i="68" s="1"/>
  <c r="F48" i="68"/>
  <c r="G48" i="68" s="1"/>
  <c r="C48" i="68"/>
  <c r="D48" i="68" s="1"/>
  <c r="AD48" i="67"/>
  <c r="AE48" i="67" s="1"/>
  <c r="AA48" i="67"/>
  <c r="AB48" i="67" s="1"/>
  <c r="X48" i="67"/>
  <c r="Y48" i="67" s="1"/>
  <c r="U48" i="67"/>
  <c r="V48" i="67" s="1"/>
  <c r="R48" i="67"/>
  <c r="S48" i="67" s="1"/>
  <c r="O48" i="67"/>
  <c r="P48" i="67" s="1"/>
  <c r="L48" i="67"/>
  <c r="M48" i="67" s="1"/>
  <c r="I48" i="67"/>
  <c r="J48" i="67" s="1"/>
  <c r="F48" i="67"/>
  <c r="G48" i="67" s="1"/>
  <c r="C48" i="67"/>
  <c r="D48" i="67" s="1"/>
  <c r="AD48" i="77"/>
  <c r="AE48" i="77" s="1"/>
  <c r="F48" i="77"/>
  <c r="G48" i="77" s="1"/>
  <c r="AA48" i="76"/>
  <c r="AB48" i="76" s="1"/>
  <c r="O48" i="76"/>
  <c r="P48" i="76" s="1"/>
  <c r="C48" i="76"/>
  <c r="D48" i="76" s="1"/>
  <c r="U48" i="75"/>
  <c r="V48" i="75" s="1"/>
  <c r="I48" i="75"/>
  <c r="J48" i="75" s="1"/>
  <c r="AA48" i="70"/>
  <c r="AB48" i="70" s="1"/>
  <c r="U48" i="70"/>
  <c r="V48" i="70" s="1"/>
  <c r="O48" i="70"/>
  <c r="P48" i="70" s="1"/>
  <c r="I48" i="70"/>
  <c r="J48" i="70" s="1"/>
  <c r="C48" i="70"/>
  <c r="D48" i="70" s="1"/>
  <c r="AD48" i="65"/>
  <c r="AE48" i="65" s="1"/>
  <c r="AA48" i="65"/>
  <c r="AB48" i="65" s="1"/>
  <c r="X48" i="65"/>
  <c r="Y48" i="65" s="1"/>
  <c r="U48" i="65"/>
  <c r="V48" i="65" s="1"/>
  <c r="R48" i="65"/>
  <c r="S48" i="65" s="1"/>
  <c r="O48" i="65"/>
  <c r="P48" i="65" s="1"/>
  <c r="L48" i="65"/>
  <c r="M48" i="65" s="1"/>
  <c r="I48" i="65"/>
  <c r="J48" i="65" s="1"/>
  <c r="F48" i="65"/>
  <c r="G48" i="65" s="1"/>
  <c r="C48" i="65"/>
  <c r="D48" i="65" s="1"/>
  <c r="AD48" i="60"/>
  <c r="AE48" i="60" s="1"/>
  <c r="AA48" i="60"/>
  <c r="AB48" i="60" s="1"/>
  <c r="X48" i="60"/>
  <c r="Y48" i="60" s="1"/>
  <c r="U48" i="60"/>
  <c r="V48" i="60" s="1"/>
  <c r="R48" i="60"/>
  <c r="S48" i="60" s="1"/>
  <c r="O48" i="60"/>
  <c r="P48" i="60" s="1"/>
  <c r="L48" i="60"/>
  <c r="M48" i="60" s="1"/>
  <c r="I48" i="60"/>
  <c r="J48" i="60" s="1"/>
  <c r="F48" i="60"/>
  <c r="G48" i="60" s="1"/>
  <c r="C48" i="60"/>
  <c r="D48" i="60" s="1"/>
  <c r="AD48" i="58"/>
  <c r="AE48" i="58" s="1"/>
  <c r="AA48" i="58"/>
  <c r="AB48" i="58" s="1"/>
  <c r="X48" i="58"/>
  <c r="Y48" i="58" s="1"/>
  <c r="U48" i="58"/>
  <c r="V48" i="58" s="1"/>
  <c r="R48" i="58"/>
  <c r="S48" i="58" s="1"/>
  <c r="O48" i="58"/>
  <c r="P48" i="58" s="1"/>
  <c r="L48" i="58"/>
  <c r="M48" i="58" s="1"/>
  <c r="I48" i="58"/>
  <c r="J48" i="58" s="1"/>
  <c r="F48" i="58"/>
  <c r="G48" i="58" s="1"/>
  <c r="C48" i="58"/>
  <c r="D48" i="58" s="1"/>
  <c r="U48" i="79"/>
  <c r="V48" i="79" s="1"/>
  <c r="L48" i="78"/>
  <c r="M48" i="78" s="1"/>
  <c r="R48" i="77"/>
  <c r="S48" i="77" s="1"/>
  <c r="U48" i="76"/>
  <c r="V48" i="76" s="1"/>
  <c r="AA48" i="75"/>
  <c r="AB48" i="75" s="1"/>
  <c r="C48" i="75"/>
  <c r="D48" i="75" s="1"/>
  <c r="AD48" i="70"/>
  <c r="AE48" i="70" s="1"/>
  <c r="R48" i="70"/>
  <c r="S48" i="70" s="1"/>
  <c r="F48" i="70"/>
  <c r="G48" i="70" s="1"/>
  <c r="AD48" i="66"/>
  <c r="AE48" i="66" s="1"/>
  <c r="X48" i="66"/>
  <c r="Y48" i="66" s="1"/>
  <c r="R48" i="66"/>
  <c r="S48" i="66" s="1"/>
  <c r="L48" i="66"/>
  <c r="M48" i="66" s="1"/>
  <c r="F48" i="66"/>
  <c r="G48" i="66" s="1"/>
  <c r="AA48" i="64"/>
  <c r="AB48" i="64" s="1"/>
  <c r="U48" i="64"/>
  <c r="V48" i="64" s="1"/>
  <c r="O48" i="64"/>
  <c r="P48" i="64" s="1"/>
  <c r="I48" i="64"/>
  <c r="J48" i="64" s="1"/>
  <c r="C48" i="64"/>
  <c r="D48" i="64" s="1"/>
  <c r="AD48" i="63"/>
  <c r="AE48" i="63" s="1"/>
  <c r="X48" i="63"/>
  <c r="Y48" i="63" s="1"/>
  <c r="R48" i="63"/>
  <c r="S48" i="63" s="1"/>
  <c r="L48" i="63"/>
  <c r="M48" i="63" s="1"/>
  <c r="F48" i="63"/>
  <c r="G48" i="63" s="1"/>
  <c r="AA48" i="62"/>
  <c r="AB48" i="62" s="1"/>
  <c r="U48" i="62"/>
  <c r="V48" i="62" s="1"/>
  <c r="O48" i="62"/>
  <c r="P48" i="62" s="1"/>
  <c r="I48" i="62"/>
  <c r="J48" i="62" s="1"/>
  <c r="C48" i="62"/>
  <c r="D48" i="62" s="1"/>
  <c r="AD48" i="59"/>
  <c r="AE48" i="59" s="1"/>
  <c r="X48" i="59"/>
  <c r="Y48" i="59" s="1"/>
  <c r="R48" i="59"/>
  <c r="S48" i="59" s="1"/>
  <c r="L48" i="59"/>
  <c r="M48" i="59" s="1"/>
  <c r="F48" i="59"/>
  <c r="G48" i="59" s="1"/>
  <c r="AD48" i="57"/>
  <c r="AE48" i="57" s="1"/>
  <c r="AA48" i="57"/>
  <c r="AB48" i="57" s="1"/>
  <c r="X48" i="57"/>
  <c r="Y48" i="57" s="1"/>
  <c r="U48" i="57"/>
  <c r="V48" i="57" s="1"/>
  <c r="R48" i="57"/>
  <c r="S48" i="57" s="1"/>
  <c r="O48" i="57"/>
  <c r="P48" i="57" s="1"/>
  <c r="L48" i="57"/>
  <c r="M48" i="57" s="1"/>
  <c r="I48" i="57"/>
  <c r="J48" i="57" s="1"/>
  <c r="F48" i="57"/>
  <c r="G48" i="57" s="1"/>
  <c r="C48" i="57"/>
  <c r="D48" i="57" s="1"/>
  <c r="AD48" i="56"/>
  <c r="AE48" i="56" s="1"/>
  <c r="AA48" i="56"/>
  <c r="AB48" i="56" s="1"/>
  <c r="X48" i="56"/>
  <c r="Y48" i="56" s="1"/>
  <c r="U48" i="56"/>
  <c r="V48" i="56" s="1"/>
  <c r="R48" i="56"/>
  <c r="S48" i="56" s="1"/>
  <c r="O48" i="56"/>
  <c r="P48" i="56" s="1"/>
  <c r="L48" i="56"/>
  <c r="M48" i="56" s="1"/>
  <c r="I48" i="56"/>
  <c r="J48" i="56" s="1"/>
  <c r="F48" i="56"/>
  <c r="G48" i="56" s="1"/>
  <c r="C48" i="56"/>
  <c r="D48" i="56" s="1"/>
  <c r="AD48" i="54"/>
  <c r="AE48" i="54" s="1"/>
  <c r="AA48" i="54"/>
  <c r="AB48" i="54" s="1"/>
  <c r="X48" i="54"/>
  <c r="Y48" i="54" s="1"/>
  <c r="U48" i="54"/>
  <c r="V48" i="54" s="1"/>
  <c r="R48" i="54"/>
  <c r="S48" i="54" s="1"/>
  <c r="O48" i="54"/>
  <c r="P48" i="54" s="1"/>
  <c r="L48" i="54"/>
  <c r="M48" i="54" s="1"/>
  <c r="I48" i="54"/>
  <c r="J48" i="54" s="1"/>
  <c r="F48" i="54"/>
  <c r="G48" i="54" s="1"/>
  <c r="C48" i="54"/>
  <c r="D48" i="54" s="1"/>
  <c r="AD48" i="53"/>
  <c r="AE48" i="53" s="1"/>
  <c r="AA48" i="53"/>
  <c r="AB48" i="53" s="1"/>
  <c r="X48" i="53"/>
  <c r="Y48" i="53" s="1"/>
  <c r="U48" i="53"/>
  <c r="V48" i="53" s="1"/>
  <c r="R48" i="53"/>
  <c r="S48" i="53" s="1"/>
  <c r="O48" i="53"/>
  <c r="P48" i="53" s="1"/>
  <c r="L48" i="53"/>
  <c r="M48" i="53" s="1"/>
  <c r="I48" i="53"/>
  <c r="J48" i="53" s="1"/>
  <c r="F48" i="53"/>
  <c r="G48" i="53" s="1"/>
  <c r="C48" i="53"/>
  <c r="D48" i="53" s="1"/>
  <c r="O48" i="75"/>
  <c r="P48" i="75" s="1"/>
  <c r="X48" i="70"/>
  <c r="Y48" i="70" s="1"/>
  <c r="U48" i="66"/>
  <c r="V48" i="66" s="1"/>
  <c r="I48" i="66"/>
  <c r="J48" i="66" s="1"/>
  <c r="AD48" i="64"/>
  <c r="AE48" i="64" s="1"/>
  <c r="R48" i="64"/>
  <c r="S48" i="64" s="1"/>
  <c r="F48" i="64"/>
  <c r="G48" i="64" s="1"/>
  <c r="AA48" i="63"/>
  <c r="AB48" i="63" s="1"/>
  <c r="O48" i="63"/>
  <c r="P48" i="63" s="1"/>
  <c r="C48" i="63"/>
  <c r="D48" i="63" s="1"/>
  <c r="AD48" i="62"/>
  <c r="AE48" i="62" s="1"/>
  <c r="R48" i="62"/>
  <c r="S48" i="62" s="1"/>
  <c r="F48" i="62"/>
  <c r="G48" i="62" s="1"/>
  <c r="U48" i="59"/>
  <c r="V48" i="59" s="1"/>
  <c r="I48" i="59"/>
  <c r="J48" i="59" s="1"/>
  <c r="AD48" i="55"/>
  <c r="AE48" i="55" s="1"/>
  <c r="X48" i="55"/>
  <c r="Y48" i="55" s="1"/>
  <c r="R48" i="55"/>
  <c r="S48" i="55" s="1"/>
  <c r="L48" i="55"/>
  <c r="M48" i="55" s="1"/>
  <c r="F48" i="55"/>
  <c r="G48" i="55" s="1"/>
  <c r="AD48" i="61"/>
  <c r="AE48" i="61" s="1"/>
  <c r="X48" i="61"/>
  <c r="Y48" i="61" s="1"/>
  <c r="R48" i="61"/>
  <c r="S48" i="61" s="1"/>
  <c r="L48" i="61"/>
  <c r="M48" i="61" s="1"/>
  <c r="F48" i="61"/>
  <c r="G48" i="61" s="1"/>
  <c r="AA48" i="51"/>
  <c r="AB48" i="51" s="1"/>
  <c r="U48" i="51"/>
  <c r="V48" i="51" s="1"/>
  <c r="O48" i="51"/>
  <c r="P48" i="51" s="1"/>
  <c r="I48" i="51"/>
  <c r="J48" i="51" s="1"/>
  <c r="C48" i="51"/>
  <c r="D48" i="51" s="1"/>
  <c r="AD48" i="52"/>
  <c r="AE48" i="52" s="1"/>
  <c r="AA48" i="52"/>
  <c r="AB48" i="52" s="1"/>
  <c r="X48" i="52"/>
  <c r="Y48" i="52" s="1"/>
  <c r="U48" i="52"/>
  <c r="V48" i="52" s="1"/>
  <c r="R48" i="52"/>
  <c r="S48" i="52" s="1"/>
  <c r="O48" i="52"/>
  <c r="P48" i="52" s="1"/>
  <c r="L48" i="52"/>
  <c r="M48" i="52" s="1"/>
  <c r="I48" i="52"/>
  <c r="J48" i="52" s="1"/>
  <c r="F48" i="52"/>
  <c r="G48" i="52" s="1"/>
  <c r="C48" i="52"/>
  <c r="D48" i="52" s="1"/>
  <c r="AD48" i="50"/>
  <c r="AE48" i="50" s="1"/>
  <c r="AA48" i="50"/>
  <c r="AB48" i="50" s="1"/>
  <c r="X48" i="50"/>
  <c r="Y48" i="50" s="1"/>
  <c r="U48" i="50"/>
  <c r="V48" i="50" s="1"/>
  <c r="R48" i="50"/>
  <c r="S48" i="50" s="1"/>
  <c r="O48" i="50"/>
  <c r="P48" i="50" s="1"/>
  <c r="L48" i="50"/>
  <c r="M48" i="50" s="1"/>
  <c r="I48" i="50"/>
  <c r="J48" i="50" s="1"/>
  <c r="F48" i="50"/>
  <c r="G48" i="50" s="1"/>
  <c r="C48" i="50"/>
  <c r="D48" i="50" s="1"/>
  <c r="AD48" i="49"/>
  <c r="AE48" i="49" s="1"/>
  <c r="AA48" i="49"/>
  <c r="AB48" i="49" s="1"/>
  <c r="X48" i="49"/>
  <c r="Y48" i="49" s="1"/>
  <c r="U48" i="49"/>
  <c r="V48" i="49" s="1"/>
  <c r="R48" i="49"/>
  <c r="S48" i="49" s="1"/>
  <c r="O48" i="49"/>
  <c r="P48" i="49" s="1"/>
  <c r="L48" i="49"/>
  <c r="M48" i="49" s="1"/>
  <c r="I48" i="49"/>
  <c r="J48" i="49" s="1"/>
  <c r="F48" i="49"/>
  <c r="G48" i="49" s="1"/>
  <c r="C48" i="49"/>
  <c r="D48" i="49" s="1"/>
  <c r="I48" i="76"/>
  <c r="J48" i="76" s="1"/>
  <c r="L48" i="70"/>
  <c r="M48" i="70" s="1"/>
  <c r="AA48" i="66"/>
  <c r="AB48" i="66" s="1"/>
  <c r="O48" i="66"/>
  <c r="P48" i="66" s="1"/>
  <c r="C48" i="66"/>
  <c r="D48" i="66" s="1"/>
  <c r="X48" i="64"/>
  <c r="Y48" i="64" s="1"/>
  <c r="L48" i="64"/>
  <c r="M48" i="64" s="1"/>
  <c r="U48" i="63"/>
  <c r="V48" i="63" s="1"/>
  <c r="I48" i="63"/>
  <c r="J48" i="63" s="1"/>
  <c r="X48" i="62"/>
  <c r="Y48" i="62" s="1"/>
  <c r="L48" i="62"/>
  <c r="M48" i="62" s="1"/>
  <c r="AA48" i="59"/>
  <c r="AB48" i="59" s="1"/>
  <c r="O48" i="59"/>
  <c r="P48" i="59" s="1"/>
  <c r="C48" i="59"/>
  <c r="D48" i="59" s="1"/>
  <c r="AA48" i="55"/>
  <c r="AB48" i="55" s="1"/>
  <c r="U48" i="55"/>
  <c r="V48" i="55" s="1"/>
  <c r="O48" i="55"/>
  <c r="P48" i="55" s="1"/>
  <c r="I48" i="55"/>
  <c r="J48" i="55" s="1"/>
  <c r="C48" i="55"/>
  <c r="D48" i="55" s="1"/>
  <c r="AA48" i="61"/>
  <c r="AB48" i="61" s="1"/>
  <c r="U48" i="61"/>
  <c r="V48" i="61" s="1"/>
  <c r="O48" i="61"/>
  <c r="P48" i="61" s="1"/>
  <c r="I48" i="61"/>
  <c r="J48" i="61" s="1"/>
  <c r="C48" i="61"/>
  <c r="D48" i="61" s="1"/>
  <c r="AD48" i="51"/>
  <c r="AE48" i="51" s="1"/>
  <c r="X48" i="51"/>
  <c r="Y48" i="51" s="1"/>
  <c r="R48" i="51"/>
  <c r="S48" i="51" s="1"/>
  <c r="L48" i="51"/>
  <c r="M48" i="51" s="1"/>
  <c r="F48" i="51"/>
  <c r="G48" i="51" s="1"/>
  <c r="AD69" i="81"/>
  <c r="AE69" i="81" s="1"/>
  <c r="AA69" i="81"/>
  <c r="AB69" i="81" s="1"/>
  <c r="X69" i="81"/>
  <c r="Y69" i="81" s="1"/>
  <c r="U69" i="81"/>
  <c r="V69" i="81" s="1"/>
  <c r="R69" i="81"/>
  <c r="S69" i="81" s="1"/>
  <c r="O69" i="81"/>
  <c r="P69" i="81" s="1"/>
  <c r="L69" i="81"/>
  <c r="M69" i="81" s="1"/>
  <c r="I69" i="81"/>
  <c r="J69" i="81" s="1"/>
  <c r="F69" i="81"/>
  <c r="G69" i="81" s="1"/>
  <c r="C69" i="81"/>
  <c r="D69" i="81" s="1"/>
  <c r="AD69" i="80"/>
  <c r="AE69" i="80" s="1"/>
  <c r="AA69" i="80"/>
  <c r="AB69" i="80" s="1"/>
  <c r="X69" i="80"/>
  <c r="Y69" i="80" s="1"/>
  <c r="U69" i="80"/>
  <c r="V69" i="80" s="1"/>
  <c r="R69" i="80"/>
  <c r="S69" i="80" s="1"/>
  <c r="O69" i="80"/>
  <c r="P69" i="80" s="1"/>
  <c r="L69" i="80"/>
  <c r="M69" i="80" s="1"/>
  <c r="I69" i="80"/>
  <c r="J69" i="80" s="1"/>
  <c r="F69" i="80"/>
  <c r="G69" i="80" s="1"/>
  <c r="C69" i="80"/>
  <c r="D69" i="80" s="1"/>
  <c r="AD69" i="79"/>
  <c r="AE69" i="79" s="1"/>
  <c r="AA69" i="79"/>
  <c r="AB69" i="79" s="1"/>
  <c r="X69" i="79"/>
  <c r="Y69" i="79" s="1"/>
  <c r="U69" i="79"/>
  <c r="V69" i="79" s="1"/>
  <c r="R69" i="79"/>
  <c r="S69" i="79" s="1"/>
  <c r="O69" i="79"/>
  <c r="P69" i="79" s="1"/>
  <c r="L69" i="79"/>
  <c r="M69" i="79" s="1"/>
  <c r="I69" i="79"/>
  <c r="J69" i="79" s="1"/>
  <c r="F69" i="79"/>
  <c r="G69" i="79" s="1"/>
  <c r="C69" i="79"/>
  <c r="D69" i="79" s="1"/>
  <c r="AD69" i="78"/>
  <c r="AE69" i="78" s="1"/>
  <c r="X69" i="78"/>
  <c r="Y69" i="78" s="1"/>
  <c r="R69" i="78"/>
  <c r="S69" i="78" s="1"/>
  <c r="L69" i="78"/>
  <c r="M69" i="78" s="1"/>
  <c r="F69" i="78"/>
  <c r="G69" i="78" s="1"/>
  <c r="AD69" i="76"/>
  <c r="AE69" i="76" s="1"/>
  <c r="AA69" i="76"/>
  <c r="AB69" i="76" s="1"/>
  <c r="X69" i="76"/>
  <c r="Y69" i="76" s="1"/>
  <c r="U69" i="76"/>
  <c r="V69" i="76" s="1"/>
  <c r="R69" i="76"/>
  <c r="S69" i="76" s="1"/>
  <c r="O69" i="76"/>
  <c r="P69" i="76" s="1"/>
  <c r="L69" i="76"/>
  <c r="M69" i="76" s="1"/>
  <c r="I69" i="76"/>
  <c r="J69" i="76" s="1"/>
  <c r="F69" i="76"/>
  <c r="G69" i="76" s="1"/>
  <c r="C69" i="76"/>
  <c r="D69" i="76" s="1"/>
  <c r="AA69" i="78"/>
  <c r="AB69" i="78" s="1"/>
  <c r="O69" i="78"/>
  <c r="P69" i="78" s="1"/>
  <c r="C69" i="78"/>
  <c r="D69" i="78" s="1"/>
  <c r="AD69" i="77"/>
  <c r="AE69" i="77" s="1"/>
  <c r="X69" i="77"/>
  <c r="Y69" i="77" s="1"/>
  <c r="R69" i="77"/>
  <c r="S69" i="77" s="1"/>
  <c r="L69" i="77"/>
  <c r="M69" i="77" s="1"/>
  <c r="F69" i="77"/>
  <c r="G69" i="77" s="1"/>
  <c r="AD69" i="74"/>
  <c r="AE69" i="74" s="1"/>
  <c r="AA69" i="74"/>
  <c r="AB69" i="74" s="1"/>
  <c r="X69" i="74"/>
  <c r="Y69" i="74" s="1"/>
  <c r="U69" i="74"/>
  <c r="V69" i="74" s="1"/>
  <c r="R69" i="74"/>
  <c r="S69" i="74" s="1"/>
  <c r="O69" i="74"/>
  <c r="P69" i="74" s="1"/>
  <c r="L69" i="74"/>
  <c r="M69" i="74" s="1"/>
  <c r="I69" i="74"/>
  <c r="J69" i="74" s="1"/>
  <c r="F69" i="74"/>
  <c r="G69" i="74" s="1"/>
  <c r="C69" i="74"/>
  <c r="D69" i="74" s="1"/>
  <c r="AD69" i="72"/>
  <c r="AE69" i="72" s="1"/>
  <c r="AA69" i="72"/>
  <c r="AB69" i="72" s="1"/>
  <c r="X69" i="72"/>
  <c r="Y69" i="72" s="1"/>
  <c r="U69" i="72"/>
  <c r="V69" i="72" s="1"/>
  <c r="R69" i="72"/>
  <c r="S69" i="72" s="1"/>
  <c r="O69" i="72"/>
  <c r="P69" i="72" s="1"/>
  <c r="L69" i="72"/>
  <c r="M69" i="72" s="1"/>
  <c r="I69" i="72"/>
  <c r="J69" i="72" s="1"/>
  <c r="F69" i="72"/>
  <c r="G69" i="72" s="1"/>
  <c r="C69" i="72"/>
  <c r="D69" i="72" s="1"/>
  <c r="AD69" i="71"/>
  <c r="AE69" i="71" s="1"/>
  <c r="AA69" i="71"/>
  <c r="AB69" i="71" s="1"/>
  <c r="X69" i="71"/>
  <c r="Y69" i="71" s="1"/>
  <c r="U69" i="71"/>
  <c r="V69" i="71" s="1"/>
  <c r="R69" i="71"/>
  <c r="S69" i="71" s="1"/>
  <c r="O69" i="71"/>
  <c r="P69" i="71" s="1"/>
  <c r="L69" i="71"/>
  <c r="M69" i="71" s="1"/>
  <c r="I69" i="71"/>
  <c r="J69" i="71" s="1"/>
  <c r="F69" i="71"/>
  <c r="G69" i="71" s="1"/>
  <c r="C69" i="71"/>
  <c r="D69" i="71" s="1"/>
  <c r="AD69" i="70"/>
  <c r="AE69" i="70" s="1"/>
  <c r="AA69" i="70"/>
  <c r="AB69" i="70" s="1"/>
  <c r="X69" i="70"/>
  <c r="Y69" i="70" s="1"/>
  <c r="U69" i="70"/>
  <c r="V69" i="70" s="1"/>
  <c r="R69" i="70"/>
  <c r="S69" i="70" s="1"/>
  <c r="O69" i="70"/>
  <c r="P69" i="70" s="1"/>
  <c r="L69" i="70"/>
  <c r="M69" i="70" s="1"/>
  <c r="I69" i="70"/>
  <c r="J69" i="70" s="1"/>
  <c r="F69" i="70"/>
  <c r="G69" i="70" s="1"/>
  <c r="C69" i="70"/>
  <c r="D69" i="70" s="1"/>
  <c r="I69" i="78"/>
  <c r="J69" i="78" s="1"/>
  <c r="U69" i="77"/>
  <c r="V69" i="77" s="1"/>
  <c r="I69" i="77"/>
  <c r="J69" i="77" s="1"/>
  <c r="AD69" i="75"/>
  <c r="AE69" i="75" s="1"/>
  <c r="X69" i="75"/>
  <c r="Y69" i="75" s="1"/>
  <c r="R69" i="75"/>
  <c r="S69" i="75" s="1"/>
  <c r="L69" i="75"/>
  <c r="M69" i="75" s="1"/>
  <c r="F69" i="75"/>
  <c r="G69" i="75" s="1"/>
  <c r="AD69" i="73"/>
  <c r="AE69" i="73" s="1"/>
  <c r="X69" i="73"/>
  <c r="Y69" i="73" s="1"/>
  <c r="R69" i="73"/>
  <c r="S69" i="73" s="1"/>
  <c r="L69" i="73"/>
  <c r="M69" i="73" s="1"/>
  <c r="F69" i="73"/>
  <c r="G69" i="73" s="1"/>
  <c r="AD69" i="67"/>
  <c r="AE69" i="67" s="1"/>
  <c r="AA69" i="67"/>
  <c r="AB69" i="67" s="1"/>
  <c r="X69" i="67"/>
  <c r="Y69" i="67" s="1"/>
  <c r="U69" i="67"/>
  <c r="V69" i="67" s="1"/>
  <c r="R69" i="67"/>
  <c r="S69" i="67" s="1"/>
  <c r="O69" i="67"/>
  <c r="P69" i="67" s="1"/>
  <c r="L69" i="67"/>
  <c r="M69" i="67" s="1"/>
  <c r="I69" i="67"/>
  <c r="J69" i="67" s="1"/>
  <c r="F69" i="67"/>
  <c r="G69" i="67" s="1"/>
  <c r="C69" i="67"/>
  <c r="D69" i="67" s="1"/>
  <c r="U69" i="78"/>
  <c r="V69" i="78" s="1"/>
  <c r="AA69" i="77"/>
  <c r="AB69" i="77" s="1"/>
  <c r="C69" i="77"/>
  <c r="D69" i="77" s="1"/>
  <c r="AA69" i="75"/>
  <c r="AB69" i="75" s="1"/>
  <c r="O69" i="75"/>
  <c r="P69" i="75" s="1"/>
  <c r="C69" i="75"/>
  <c r="D69" i="75" s="1"/>
  <c r="AA69" i="73"/>
  <c r="AB69" i="73" s="1"/>
  <c r="O69" i="73"/>
  <c r="P69" i="73" s="1"/>
  <c r="C69" i="73"/>
  <c r="D69" i="73" s="1"/>
  <c r="AA69" i="69"/>
  <c r="AB69" i="69" s="1"/>
  <c r="U69" i="69"/>
  <c r="V69" i="69" s="1"/>
  <c r="O69" i="69"/>
  <c r="P69" i="69" s="1"/>
  <c r="I69" i="69"/>
  <c r="J69" i="69" s="1"/>
  <c r="C69" i="69"/>
  <c r="D69" i="69" s="1"/>
  <c r="AA69" i="68"/>
  <c r="AB69" i="68" s="1"/>
  <c r="U69" i="68"/>
  <c r="V69" i="68" s="1"/>
  <c r="O69" i="68"/>
  <c r="P69" i="68" s="1"/>
  <c r="I69" i="68"/>
  <c r="J69" i="68" s="1"/>
  <c r="C69" i="68"/>
  <c r="D69" i="68" s="1"/>
  <c r="AD69" i="60"/>
  <c r="AE69" i="60" s="1"/>
  <c r="AA69" i="60"/>
  <c r="AB69" i="60" s="1"/>
  <c r="X69" i="60"/>
  <c r="Y69" i="60" s="1"/>
  <c r="U69" i="60"/>
  <c r="V69" i="60" s="1"/>
  <c r="R69" i="60"/>
  <c r="S69" i="60" s="1"/>
  <c r="O69" i="60"/>
  <c r="P69" i="60" s="1"/>
  <c r="L69" i="60"/>
  <c r="M69" i="60" s="1"/>
  <c r="I69" i="60"/>
  <c r="J69" i="60" s="1"/>
  <c r="F69" i="60"/>
  <c r="G69" i="60" s="1"/>
  <c r="C69" i="60"/>
  <c r="D69" i="60" s="1"/>
  <c r="AD69" i="58"/>
  <c r="AE69" i="58" s="1"/>
  <c r="AA69" i="58"/>
  <c r="AB69" i="58" s="1"/>
  <c r="X69" i="58"/>
  <c r="Y69" i="58" s="1"/>
  <c r="U69" i="58"/>
  <c r="V69" i="58" s="1"/>
  <c r="R69" i="58"/>
  <c r="S69" i="58" s="1"/>
  <c r="O69" i="58"/>
  <c r="P69" i="58" s="1"/>
  <c r="L69" i="58"/>
  <c r="M69" i="58" s="1"/>
  <c r="I69" i="58"/>
  <c r="J69" i="58" s="1"/>
  <c r="F69" i="58"/>
  <c r="G69" i="58" s="1"/>
  <c r="C69" i="58"/>
  <c r="D69" i="58" s="1"/>
  <c r="U69" i="75"/>
  <c r="V69" i="75" s="1"/>
  <c r="U69" i="73"/>
  <c r="V69" i="73" s="1"/>
  <c r="AD69" i="69"/>
  <c r="AE69" i="69" s="1"/>
  <c r="R69" i="69"/>
  <c r="S69" i="69" s="1"/>
  <c r="F69" i="69"/>
  <c r="G69" i="69" s="1"/>
  <c r="X69" i="68"/>
  <c r="Y69" i="68" s="1"/>
  <c r="L69" i="68"/>
  <c r="M69" i="68" s="1"/>
  <c r="AA69" i="66"/>
  <c r="AB69" i="66" s="1"/>
  <c r="U69" i="66"/>
  <c r="V69" i="66" s="1"/>
  <c r="O69" i="66"/>
  <c r="P69" i="66" s="1"/>
  <c r="I69" i="66"/>
  <c r="J69" i="66" s="1"/>
  <c r="C69" i="66"/>
  <c r="D69" i="66" s="1"/>
  <c r="AD69" i="65"/>
  <c r="AE69" i="65" s="1"/>
  <c r="X69" i="65"/>
  <c r="Y69" i="65" s="1"/>
  <c r="R69" i="65"/>
  <c r="S69" i="65" s="1"/>
  <c r="L69" i="65"/>
  <c r="M69" i="65" s="1"/>
  <c r="F69" i="65"/>
  <c r="G69" i="65" s="1"/>
  <c r="AD69" i="64"/>
  <c r="AE69" i="64" s="1"/>
  <c r="X69" i="64"/>
  <c r="Y69" i="64" s="1"/>
  <c r="R69" i="64"/>
  <c r="S69" i="64" s="1"/>
  <c r="L69" i="64"/>
  <c r="M69" i="64" s="1"/>
  <c r="F69" i="64"/>
  <c r="G69" i="64" s="1"/>
  <c r="AA69" i="63"/>
  <c r="AB69" i="63" s="1"/>
  <c r="U69" i="63"/>
  <c r="V69" i="63" s="1"/>
  <c r="O69" i="63"/>
  <c r="P69" i="63" s="1"/>
  <c r="I69" i="63"/>
  <c r="J69" i="63" s="1"/>
  <c r="C69" i="63"/>
  <c r="D69" i="63" s="1"/>
  <c r="AD69" i="62"/>
  <c r="AE69" i="62" s="1"/>
  <c r="X69" i="62"/>
  <c r="Y69" i="62" s="1"/>
  <c r="R69" i="62"/>
  <c r="S69" i="62" s="1"/>
  <c r="L69" i="62"/>
  <c r="M69" i="62" s="1"/>
  <c r="F69" i="62"/>
  <c r="G69" i="62" s="1"/>
  <c r="AA69" i="59"/>
  <c r="AB69" i="59" s="1"/>
  <c r="U69" i="59"/>
  <c r="V69" i="59" s="1"/>
  <c r="O69" i="59"/>
  <c r="P69" i="59" s="1"/>
  <c r="I69" i="59"/>
  <c r="J69" i="59" s="1"/>
  <c r="C69" i="59"/>
  <c r="D69" i="59" s="1"/>
  <c r="AD69" i="57"/>
  <c r="AE69" i="57" s="1"/>
  <c r="X69" i="57"/>
  <c r="Y69" i="57" s="1"/>
  <c r="U69" i="57"/>
  <c r="V69" i="57" s="1"/>
  <c r="R69" i="57"/>
  <c r="S69" i="57" s="1"/>
  <c r="O69" i="57"/>
  <c r="P69" i="57" s="1"/>
  <c r="L69" i="57"/>
  <c r="M69" i="57" s="1"/>
  <c r="I69" i="57"/>
  <c r="J69" i="57" s="1"/>
  <c r="F69" i="57"/>
  <c r="G69" i="57" s="1"/>
  <c r="C69" i="57"/>
  <c r="D69" i="57" s="1"/>
  <c r="AD69" i="56"/>
  <c r="AE69" i="56" s="1"/>
  <c r="AA69" i="56"/>
  <c r="AB69" i="56" s="1"/>
  <c r="X69" i="56"/>
  <c r="Y69" i="56" s="1"/>
  <c r="U69" i="56"/>
  <c r="V69" i="56" s="1"/>
  <c r="R69" i="56"/>
  <c r="S69" i="56" s="1"/>
  <c r="O69" i="56"/>
  <c r="P69" i="56" s="1"/>
  <c r="L69" i="56"/>
  <c r="M69" i="56" s="1"/>
  <c r="I69" i="56"/>
  <c r="J69" i="56" s="1"/>
  <c r="F69" i="56"/>
  <c r="G69" i="56" s="1"/>
  <c r="C69" i="56"/>
  <c r="D69" i="56" s="1"/>
  <c r="AD69" i="54"/>
  <c r="AE69" i="54" s="1"/>
  <c r="AA69" i="54"/>
  <c r="AB69" i="54" s="1"/>
  <c r="X69" i="54"/>
  <c r="Y69" i="54" s="1"/>
  <c r="U69" i="54"/>
  <c r="V69" i="54" s="1"/>
  <c r="R69" i="54"/>
  <c r="S69" i="54" s="1"/>
  <c r="O69" i="54"/>
  <c r="P69" i="54" s="1"/>
  <c r="L69" i="54"/>
  <c r="M69" i="54" s="1"/>
  <c r="I69" i="54"/>
  <c r="J69" i="54" s="1"/>
  <c r="F69" i="54"/>
  <c r="G69" i="54" s="1"/>
  <c r="C69" i="54"/>
  <c r="D69" i="54" s="1"/>
  <c r="AD69" i="53"/>
  <c r="AE69" i="53" s="1"/>
  <c r="AA69" i="53"/>
  <c r="AB69" i="53" s="1"/>
  <c r="X69" i="53"/>
  <c r="Y69" i="53" s="1"/>
  <c r="U69" i="53"/>
  <c r="V69" i="53" s="1"/>
  <c r="R69" i="53"/>
  <c r="S69" i="53" s="1"/>
  <c r="O69" i="53"/>
  <c r="P69" i="53" s="1"/>
  <c r="L69" i="53"/>
  <c r="M69" i="53" s="1"/>
  <c r="I69" i="53"/>
  <c r="J69" i="53" s="1"/>
  <c r="F69" i="53"/>
  <c r="G69" i="53" s="1"/>
  <c r="C69" i="53"/>
  <c r="D69" i="53" s="1"/>
  <c r="O69" i="77"/>
  <c r="P69" i="77" s="1"/>
  <c r="I69" i="75"/>
  <c r="J69" i="75" s="1"/>
  <c r="I69" i="73"/>
  <c r="J69" i="73" s="1"/>
  <c r="X69" i="69"/>
  <c r="Y69" i="69" s="1"/>
  <c r="R69" i="68"/>
  <c r="S69" i="68" s="1"/>
  <c r="X69" i="66"/>
  <c r="Y69" i="66" s="1"/>
  <c r="L69" i="66"/>
  <c r="M69" i="66" s="1"/>
  <c r="U69" i="65"/>
  <c r="V69" i="65" s="1"/>
  <c r="I69" i="65"/>
  <c r="J69" i="65" s="1"/>
  <c r="AA69" i="64"/>
  <c r="AB69" i="64" s="1"/>
  <c r="O69" i="64"/>
  <c r="P69" i="64" s="1"/>
  <c r="C69" i="64"/>
  <c r="D69" i="64" s="1"/>
  <c r="AD69" i="63"/>
  <c r="AE69" i="63" s="1"/>
  <c r="R69" i="63"/>
  <c r="S69" i="63" s="1"/>
  <c r="F69" i="63"/>
  <c r="G69" i="63" s="1"/>
  <c r="AA69" i="62"/>
  <c r="AB69" i="62" s="1"/>
  <c r="O69" i="62"/>
  <c r="P69" i="62" s="1"/>
  <c r="C69" i="62"/>
  <c r="D69" i="62" s="1"/>
  <c r="X69" i="59"/>
  <c r="Y69" i="59" s="1"/>
  <c r="L69" i="59"/>
  <c r="M69" i="59" s="1"/>
  <c r="AA69" i="57"/>
  <c r="AB69" i="57" s="1"/>
  <c r="AA69" i="55"/>
  <c r="AB69" i="55" s="1"/>
  <c r="U69" i="55"/>
  <c r="V69" i="55" s="1"/>
  <c r="O69" i="55"/>
  <c r="P69" i="55" s="1"/>
  <c r="I69" i="55"/>
  <c r="J69" i="55" s="1"/>
  <c r="C69" i="55"/>
  <c r="D69" i="55" s="1"/>
  <c r="AA69" i="61"/>
  <c r="AB69" i="61" s="1"/>
  <c r="U69" i="61"/>
  <c r="V69" i="61" s="1"/>
  <c r="O69" i="61"/>
  <c r="P69" i="61" s="1"/>
  <c r="I69" i="61"/>
  <c r="J69" i="61" s="1"/>
  <c r="C69" i="61"/>
  <c r="D69" i="61" s="1"/>
  <c r="AD69" i="51"/>
  <c r="AE69" i="51" s="1"/>
  <c r="X69" i="51"/>
  <c r="Y69" i="51" s="1"/>
  <c r="R69" i="51"/>
  <c r="S69" i="51" s="1"/>
  <c r="L69" i="51"/>
  <c r="M69" i="51" s="1"/>
  <c r="F69" i="51"/>
  <c r="G69" i="51" s="1"/>
  <c r="AA69" i="52"/>
  <c r="AB69" i="52" s="1"/>
  <c r="U69" i="52"/>
  <c r="V69" i="52" s="1"/>
  <c r="O69" i="52"/>
  <c r="P69" i="52" s="1"/>
  <c r="I69" i="52"/>
  <c r="J69" i="52" s="1"/>
  <c r="C69" i="52"/>
  <c r="D69" i="52" s="1"/>
  <c r="AD69" i="50"/>
  <c r="AE69" i="50" s="1"/>
  <c r="AA69" i="50"/>
  <c r="AB69" i="50" s="1"/>
  <c r="X69" i="50"/>
  <c r="Y69" i="50" s="1"/>
  <c r="U69" i="50"/>
  <c r="V69" i="50" s="1"/>
  <c r="R69" i="50"/>
  <c r="S69" i="50" s="1"/>
  <c r="O69" i="50"/>
  <c r="P69" i="50" s="1"/>
  <c r="L69" i="50"/>
  <c r="M69" i="50" s="1"/>
  <c r="I69" i="50"/>
  <c r="J69" i="50" s="1"/>
  <c r="F69" i="50"/>
  <c r="G69" i="50" s="1"/>
  <c r="C69" i="50"/>
  <c r="D69" i="50" s="1"/>
  <c r="AD69" i="49"/>
  <c r="AE69" i="49" s="1"/>
  <c r="AA69" i="49"/>
  <c r="AB69" i="49" s="1"/>
  <c r="X69" i="49"/>
  <c r="Y69" i="49" s="1"/>
  <c r="U69" i="49"/>
  <c r="V69" i="49" s="1"/>
  <c r="R69" i="49"/>
  <c r="S69" i="49" s="1"/>
  <c r="O69" i="49"/>
  <c r="P69" i="49" s="1"/>
  <c r="L69" i="49"/>
  <c r="M69" i="49" s="1"/>
  <c r="I69" i="49"/>
  <c r="J69" i="49" s="1"/>
  <c r="F69" i="49"/>
  <c r="G69" i="49" s="1"/>
  <c r="C69" i="49"/>
  <c r="D69" i="49" s="1"/>
  <c r="L69" i="69"/>
  <c r="M69" i="69" s="1"/>
  <c r="AD69" i="68"/>
  <c r="AE69" i="68" s="1"/>
  <c r="F69" i="68"/>
  <c r="G69" i="68" s="1"/>
  <c r="AD69" i="66"/>
  <c r="AE69" i="66" s="1"/>
  <c r="R69" i="66"/>
  <c r="S69" i="66" s="1"/>
  <c r="F69" i="66"/>
  <c r="G69" i="66" s="1"/>
  <c r="AA69" i="65"/>
  <c r="AB69" i="65" s="1"/>
  <c r="O69" i="65"/>
  <c r="P69" i="65" s="1"/>
  <c r="C69" i="65"/>
  <c r="D69" i="65" s="1"/>
  <c r="U69" i="64"/>
  <c r="V69" i="64" s="1"/>
  <c r="I69" i="64"/>
  <c r="J69" i="64" s="1"/>
  <c r="X69" i="63"/>
  <c r="Y69" i="63" s="1"/>
  <c r="L69" i="63"/>
  <c r="M69" i="63" s="1"/>
  <c r="U69" i="62"/>
  <c r="V69" i="62" s="1"/>
  <c r="I69" i="62"/>
  <c r="J69" i="62" s="1"/>
  <c r="AD69" i="59"/>
  <c r="AE69" i="59" s="1"/>
  <c r="R69" i="59"/>
  <c r="S69" i="59" s="1"/>
  <c r="F69" i="59"/>
  <c r="G69" i="59" s="1"/>
  <c r="AD69" i="55"/>
  <c r="AE69" i="55" s="1"/>
  <c r="X69" i="55"/>
  <c r="Y69" i="55" s="1"/>
  <c r="R69" i="55"/>
  <c r="S69" i="55" s="1"/>
  <c r="L69" i="55"/>
  <c r="M69" i="55" s="1"/>
  <c r="F69" i="55"/>
  <c r="G69" i="55" s="1"/>
  <c r="AD69" i="61"/>
  <c r="AE69" i="61" s="1"/>
  <c r="X69" i="61"/>
  <c r="Y69" i="61" s="1"/>
  <c r="R69" i="61"/>
  <c r="S69" i="61" s="1"/>
  <c r="L69" i="61"/>
  <c r="M69" i="61" s="1"/>
  <c r="F69" i="61"/>
  <c r="G69" i="61" s="1"/>
  <c r="AA69" i="51"/>
  <c r="AB69" i="51" s="1"/>
  <c r="U69" i="51"/>
  <c r="V69" i="51" s="1"/>
  <c r="O69" i="51"/>
  <c r="P69" i="51" s="1"/>
  <c r="I69" i="51"/>
  <c r="J69" i="51" s="1"/>
  <c r="C69" i="51"/>
  <c r="D69" i="51" s="1"/>
  <c r="AD69" i="52"/>
  <c r="AE69" i="52" s="1"/>
  <c r="X69" i="52"/>
  <c r="Y69" i="52" s="1"/>
  <c r="R69" i="52"/>
  <c r="S69" i="52" s="1"/>
  <c r="L69" i="52"/>
  <c r="M69" i="52" s="1"/>
  <c r="F69" i="52"/>
  <c r="G69" i="52" s="1"/>
  <c r="AD71" i="81"/>
  <c r="AE71" i="81" s="1"/>
  <c r="AA71" i="81"/>
  <c r="AB71" i="81" s="1"/>
  <c r="X71" i="81"/>
  <c r="Y71" i="81" s="1"/>
  <c r="U71" i="81"/>
  <c r="V71" i="81" s="1"/>
  <c r="R71" i="81"/>
  <c r="S71" i="81" s="1"/>
  <c r="O71" i="81"/>
  <c r="P71" i="81" s="1"/>
  <c r="L71" i="81"/>
  <c r="M71" i="81" s="1"/>
  <c r="I71" i="81"/>
  <c r="J71" i="81" s="1"/>
  <c r="F71" i="81"/>
  <c r="G71" i="81" s="1"/>
  <c r="C71" i="81"/>
  <c r="D71" i="81" s="1"/>
  <c r="AD71" i="80"/>
  <c r="AE71" i="80" s="1"/>
  <c r="AA71" i="80"/>
  <c r="AB71" i="80" s="1"/>
  <c r="X71" i="80"/>
  <c r="Y71" i="80" s="1"/>
  <c r="U71" i="80"/>
  <c r="V71" i="80" s="1"/>
  <c r="R71" i="80"/>
  <c r="S71" i="80" s="1"/>
  <c r="O71" i="80"/>
  <c r="P71" i="80" s="1"/>
  <c r="L71" i="80"/>
  <c r="M71" i="80" s="1"/>
  <c r="I71" i="80"/>
  <c r="J71" i="80" s="1"/>
  <c r="F71" i="80"/>
  <c r="G71" i="80" s="1"/>
  <c r="C71" i="80"/>
  <c r="D71" i="80" s="1"/>
  <c r="AD71" i="79"/>
  <c r="AE71" i="79" s="1"/>
  <c r="AA71" i="79"/>
  <c r="AB71" i="79" s="1"/>
  <c r="X71" i="79"/>
  <c r="Y71" i="79" s="1"/>
  <c r="U71" i="79"/>
  <c r="V71" i="79" s="1"/>
  <c r="R71" i="79"/>
  <c r="S71" i="79" s="1"/>
  <c r="O71" i="79"/>
  <c r="P71" i="79" s="1"/>
  <c r="L71" i="79"/>
  <c r="M71" i="79" s="1"/>
  <c r="I71" i="79"/>
  <c r="J71" i="79" s="1"/>
  <c r="F71" i="79"/>
  <c r="G71" i="79" s="1"/>
  <c r="C71" i="79"/>
  <c r="D71" i="79" s="1"/>
  <c r="AD71" i="78"/>
  <c r="AE71" i="78" s="1"/>
  <c r="X71" i="78"/>
  <c r="Y71" i="78" s="1"/>
  <c r="R71" i="78"/>
  <c r="S71" i="78" s="1"/>
  <c r="L71" i="78"/>
  <c r="M71" i="78" s="1"/>
  <c r="F71" i="78"/>
  <c r="G71" i="78" s="1"/>
  <c r="AA71" i="77"/>
  <c r="AB71" i="77" s="1"/>
  <c r="U71" i="77"/>
  <c r="V71" i="77" s="1"/>
  <c r="O71" i="77"/>
  <c r="P71" i="77" s="1"/>
  <c r="I71" i="77"/>
  <c r="J71" i="77" s="1"/>
  <c r="C71" i="77"/>
  <c r="D71" i="77" s="1"/>
  <c r="AD71" i="76"/>
  <c r="AE71" i="76" s="1"/>
  <c r="AA71" i="76"/>
  <c r="AB71" i="76" s="1"/>
  <c r="X71" i="76"/>
  <c r="Y71" i="76" s="1"/>
  <c r="U71" i="76"/>
  <c r="V71" i="76" s="1"/>
  <c r="R71" i="76"/>
  <c r="S71" i="76" s="1"/>
  <c r="O71" i="76"/>
  <c r="P71" i="76" s="1"/>
  <c r="L71" i="76"/>
  <c r="M71" i="76" s="1"/>
  <c r="I71" i="76"/>
  <c r="J71" i="76" s="1"/>
  <c r="F71" i="76"/>
  <c r="G71" i="76" s="1"/>
  <c r="C71" i="76"/>
  <c r="D71" i="76" s="1"/>
  <c r="AA71" i="78"/>
  <c r="AB71" i="78" s="1"/>
  <c r="O71" i="78"/>
  <c r="P71" i="78" s="1"/>
  <c r="C71" i="78"/>
  <c r="D71" i="78" s="1"/>
  <c r="AD71" i="77"/>
  <c r="AE71" i="77" s="1"/>
  <c r="R71" i="77"/>
  <c r="S71" i="77" s="1"/>
  <c r="F71" i="77"/>
  <c r="G71" i="77" s="1"/>
  <c r="AD71" i="74"/>
  <c r="AE71" i="74" s="1"/>
  <c r="AA71" i="74"/>
  <c r="AB71" i="74" s="1"/>
  <c r="X71" i="74"/>
  <c r="Y71" i="74" s="1"/>
  <c r="U71" i="74"/>
  <c r="V71" i="74" s="1"/>
  <c r="R71" i="74"/>
  <c r="S71" i="74" s="1"/>
  <c r="O71" i="74"/>
  <c r="P71" i="74" s="1"/>
  <c r="L71" i="74"/>
  <c r="M71" i="74" s="1"/>
  <c r="I71" i="74"/>
  <c r="J71" i="74" s="1"/>
  <c r="F71" i="74"/>
  <c r="G71" i="74" s="1"/>
  <c r="C71" i="74"/>
  <c r="D71" i="74" s="1"/>
  <c r="AD71" i="72"/>
  <c r="AE71" i="72" s="1"/>
  <c r="AA71" i="72"/>
  <c r="AB71" i="72" s="1"/>
  <c r="X71" i="72"/>
  <c r="Y71" i="72" s="1"/>
  <c r="U71" i="72"/>
  <c r="V71" i="72" s="1"/>
  <c r="R71" i="72"/>
  <c r="S71" i="72" s="1"/>
  <c r="O71" i="72"/>
  <c r="P71" i="72" s="1"/>
  <c r="L71" i="72"/>
  <c r="M71" i="72" s="1"/>
  <c r="I71" i="72"/>
  <c r="J71" i="72" s="1"/>
  <c r="F71" i="72"/>
  <c r="G71" i="72" s="1"/>
  <c r="C71" i="72"/>
  <c r="D71" i="72" s="1"/>
  <c r="AD71" i="71"/>
  <c r="AE71" i="71" s="1"/>
  <c r="AA71" i="71"/>
  <c r="AB71" i="71" s="1"/>
  <c r="X71" i="71"/>
  <c r="Y71" i="71" s="1"/>
  <c r="U71" i="71"/>
  <c r="V71" i="71" s="1"/>
  <c r="R71" i="71"/>
  <c r="S71" i="71" s="1"/>
  <c r="O71" i="71"/>
  <c r="P71" i="71" s="1"/>
  <c r="L71" i="71"/>
  <c r="M71" i="71" s="1"/>
  <c r="I71" i="71"/>
  <c r="J71" i="71" s="1"/>
  <c r="F71" i="71"/>
  <c r="G71" i="71" s="1"/>
  <c r="C71" i="71"/>
  <c r="D71" i="71" s="1"/>
  <c r="AD71" i="70"/>
  <c r="AE71" i="70" s="1"/>
  <c r="AA71" i="70"/>
  <c r="AB71" i="70" s="1"/>
  <c r="X71" i="70"/>
  <c r="Y71" i="70" s="1"/>
  <c r="U71" i="70"/>
  <c r="V71" i="70" s="1"/>
  <c r="R71" i="70"/>
  <c r="S71" i="70" s="1"/>
  <c r="O71" i="70"/>
  <c r="P71" i="70" s="1"/>
  <c r="L71" i="70"/>
  <c r="M71" i="70" s="1"/>
  <c r="I71" i="70"/>
  <c r="J71" i="70" s="1"/>
  <c r="F71" i="70"/>
  <c r="G71" i="70" s="1"/>
  <c r="C71" i="70"/>
  <c r="D71" i="70" s="1"/>
  <c r="U71" i="78"/>
  <c r="V71" i="78" s="1"/>
  <c r="L71" i="77"/>
  <c r="M71" i="77" s="1"/>
  <c r="AD71" i="75"/>
  <c r="AE71" i="75" s="1"/>
  <c r="X71" i="75"/>
  <c r="Y71" i="75" s="1"/>
  <c r="R71" i="75"/>
  <c r="S71" i="75" s="1"/>
  <c r="L71" i="75"/>
  <c r="M71" i="75" s="1"/>
  <c r="F71" i="75"/>
  <c r="G71" i="75" s="1"/>
  <c r="AD71" i="73"/>
  <c r="AE71" i="73" s="1"/>
  <c r="X71" i="73"/>
  <c r="Y71" i="73" s="1"/>
  <c r="R71" i="73"/>
  <c r="S71" i="73" s="1"/>
  <c r="L71" i="73"/>
  <c r="M71" i="73" s="1"/>
  <c r="F71" i="73"/>
  <c r="G71" i="73" s="1"/>
  <c r="AD71" i="67"/>
  <c r="AE71" i="67" s="1"/>
  <c r="AA71" i="67"/>
  <c r="AB71" i="67" s="1"/>
  <c r="X71" i="67"/>
  <c r="Y71" i="67" s="1"/>
  <c r="U71" i="67"/>
  <c r="V71" i="67" s="1"/>
  <c r="R71" i="67"/>
  <c r="S71" i="67" s="1"/>
  <c r="O71" i="67"/>
  <c r="P71" i="67" s="1"/>
  <c r="L71" i="67"/>
  <c r="M71" i="67" s="1"/>
  <c r="I71" i="67"/>
  <c r="J71" i="67" s="1"/>
  <c r="F71" i="67"/>
  <c r="G71" i="67" s="1"/>
  <c r="C71" i="67"/>
  <c r="D71" i="67" s="1"/>
  <c r="I71" i="78"/>
  <c r="J71" i="78" s="1"/>
  <c r="AA71" i="75"/>
  <c r="AB71" i="75" s="1"/>
  <c r="O71" i="75"/>
  <c r="P71" i="75" s="1"/>
  <c r="C71" i="75"/>
  <c r="D71" i="75" s="1"/>
  <c r="AA71" i="73"/>
  <c r="AB71" i="73" s="1"/>
  <c r="O71" i="73"/>
  <c r="P71" i="73" s="1"/>
  <c r="C71" i="73"/>
  <c r="D71" i="73" s="1"/>
  <c r="AA71" i="69"/>
  <c r="AB71" i="69" s="1"/>
  <c r="U71" i="69"/>
  <c r="V71" i="69" s="1"/>
  <c r="O71" i="69"/>
  <c r="P71" i="69" s="1"/>
  <c r="I71" i="69"/>
  <c r="J71" i="69" s="1"/>
  <c r="C71" i="69"/>
  <c r="D71" i="69" s="1"/>
  <c r="AA71" i="68"/>
  <c r="AB71" i="68" s="1"/>
  <c r="U71" i="68"/>
  <c r="V71" i="68" s="1"/>
  <c r="O71" i="68"/>
  <c r="P71" i="68" s="1"/>
  <c r="I71" i="68"/>
  <c r="J71" i="68" s="1"/>
  <c r="C71" i="68"/>
  <c r="D71" i="68" s="1"/>
  <c r="AD71" i="60"/>
  <c r="AE71" i="60" s="1"/>
  <c r="AA71" i="60"/>
  <c r="AB71" i="60" s="1"/>
  <c r="X71" i="60"/>
  <c r="Y71" i="60" s="1"/>
  <c r="U71" i="60"/>
  <c r="V71" i="60" s="1"/>
  <c r="R71" i="60"/>
  <c r="S71" i="60" s="1"/>
  <c r="O71" i="60"/>
  <c r="P71" i="60" s="1"/>
  <c r="L71" i="60"/>
  <c r="M71" i="60" s="1"/>
  <c r="I71" i="60"/>
  <c r="J71" i="60" s="1"/>
  <c r="F71" i="60"/>
  <c r="G71" i="60" s="1"/>
  <c r="C71" i="60"/>
  <c r="D71" i="60" s="1"/>
  <c r="AD71" i="58"/>
  <c r="AE71" i="58" s="1"/>
  <c r="AA71" i="58"/>
  <c r="AB71" i="58" s="1"/>
  <c r="X71" i="58"/>
  <c r="Y71" i="58" s="1"/>
  <c r="U71" i="58"/>
  <c r="V71" i="58" s="1"/>
  <c r="R71" i="58"/>
  <c r="S71" i="58" s="1"/>
  <c r="O71" i="58"/>
  <c r="P71" i="58" s="1"/>
  <c r="L71" i="58"/>
  <c r="M71" i="58" s="1"/>
  <c r="I71" i="58"/>
  <c r="J71" i="58" s="1"/>
  <c r="F71" i="58"/>
  <c r="G71" i="58" s="1"/>
  <c r="C71" i="58"/>
  <c r="D71" i="58" s="1"/>
  <c r="I71" i="75"/>
  <c r="J71" i="75" s="1"/>
  <c r="I71" i="73"/>
  <c r="J71" i="73" s="1"/>
  <c r="AD71" i="69"/>
  <c r="AE71" i="69" s="1"/>
  <c r="R71" i="69"/>
  <c r="S71" i="69" s="1"/>
  <c r="F71" i="69"/>
  <c r="G71" i="69" s="1"/>
  <c r="X71" i="68"/>
  <c r="Y71" i="68" s="1"/>
  <c r="L71" i="68"/>
  <c r="M71" i="68" s="1"/>
  <c r="AA71" i="66"/>
  <c r="AB71" i="66" s="1"/>
  <c r="U71" i="66"/>
  <c r="V71" i="66" s="1"/>
  <c r="O71" i="66"/>
  <c r="P71" i="66" s="1"/>
  <c r="I71" i="66"/>
  <c r="J71" i="66" s="1"/>
  <c r="C71" i="66"/>
  <c r="D71" i="66" s="1"/>
  <c r="AD71" i="65"/>
  <c r="AE71" i="65" s="1"/>
  <c r="X71" i="65"/>
  <c r="Y71" i="65" s="1"/>
  <c r="R71" i="65"/>
  <c r="S71" i="65" s="1"/>
  <c r="L71" i="65"/>
  <c r="M71" i="65" s="1"/>
  <c r="F71" i="65"/>
  <c r="G71" i="65" s="1"/>
  <c r="AD71" i="64"/>
  <c r="AE71" i="64" s="1"/>
  <c r="X71" i="64"/>
  <c r="Y71" i="64" s="1"/>
  <c r="R71" i="64"/>
  <c r="S71" i="64" s="1"/>
  <c r="L71" i="64"/>
  <c r="M71" i="64" s="1"/>
  <c r="F71" i="64"/>
  <c r="G71" i="64" s="1"/>
  <c r="AA71" i="63"/>
  <c r="AB71" i="63" s="1"/>
  <c r="U71" i="63"/>
  <c r="V71" i="63" s="1"/>
  <c r="O71" i="63"/>
  <c r="P71" i="63" s="1"/>
  <c r="I71" i="63"/>
  <c r="J71" i="63" s="1"/>
  <c r="C71" i="63"/>
  <c r="D71" i="63" s="1"/>
  <c r="AD71" i="62"/>
  <c r="AE71" i="62" s="1"/>
  <c r="X71" i="62"/>
  <c r="Y71" i="62" s="1"/>
  <c r="R71" i="62"/>
  <c r="S71" i="62" s="1"/>
  <c r="L71" i="62"/>
  <c r="M71" i="62" s="1"/>
  <c r="F71" i="62"/>
  <c r="G71" i="62" s="1"/>
  <c r="AA71" i="59"/>
  <c r="AB71" i="59" s="1"/>
  <c r="U71" i="59"/>
  <c r="V71" i="59" s="1"/>
  <c r="O71" i="59"/>
  <c r="P71" i="59" s="1"/>
  <c r="I71" i="59"/>
  <c r="J71" i="59" s="1"/>
  <c r="C71" i="59"/>
  <c r="D71" i="59" s="1"/>
  <c r="AD71" i="57"/>
  <c r="AE71" i="57" s="1"/>
  <c r="X71" i="57"/>
  <c r="Y71" i="57" s="1"/>
  <c r="R71" i="57"/>
  <c r="S71" i="57" s="1"/>
  <c r="L71" i="57"/>
  <c r="M71" i="57" s="1"/>
  <c r="F71" i="57"/>
  <c r="G71" i="57" s="1"/>
  <c r="AD71" i="56"/>
  <c r="AE71" i="56" s="1"/>
  <c r="AA71" i="56"/>
  <c r="AB71" i="56" s="1"/>
  <c r="X71" i="56"/>
  <c r="Y71" i="56" s="1"/>
  <c r="U71" i="56"/>
  <c r="V71" i="56" s="1"/>
  <c r="R71" i="56"/>
  <c r="S71" i="56" s="1"/>
  <c r="O71" i="56"/>
  <c r="P71" i="56" s="1"/>
  <c r="L71" i="56"/>
  <c r="M71" i="56" s="1"/>
  <c r="I71" i="56"/>
  <c r="J71" i="56" s="1"/>
  <c r="F71" i="56"/>
  <c r="G71" i="56" s="1"/>
  <c r="C71" i="56"/>
  <c r="D71" i="56" s="1"/>
  <c r="AD71" i="54"/>
  <c r="AE71" i="54" s="1"/>
  <c r="AA71" i="54"/>
  <c r="AB71" i="54" s="1"/>
  <c r="X71" i="54"/>
  <c r="Y71" i="54" s="1"/>
  <c r="U71" i="54"/>
  <c r="V71" i="54" s="1"/>
  <c r="R71" i="54"/>
  <c r="S71" i="54" s="1"/>
  <c r="O71" i="54"/>
  <c r="P71" i="54" s="1"/>
  <c r="L71" i="54"/>
  <c r="M71" i="54" s="1"/>
  <c r="I71" i="54"/>
  <c r="J71" i="54" s="1"/>
  <c r="F71" i="54"/>
  <c r="G71" i="54" s="1"/>
  <c r="C71" i="54"/>
  <c r="D71" i="54" s="1"/>
  <c r="AD71" i="53"/>
  <c r="AE71" i="53" s="1"/>
  <c r="AA71" i="53"/>
  <c r="AB71" i="53" s="1"/>
  <c r="X71" i="53"/>
  <c r="Y71" i="53" s="1"/>
  <c r="U71" i="53"/>
  <c r="V71" i="53" s="1"/>
  <c r="R71" i="53"/>
  <c r="S71" i="53" s="1"/>
  <c r="O71" i="53"/>
  <c r="P71" i="53" s="1"/>
  <c r="L71" i="53"/>
  <c r="M71" i="53" s="1"/>
  <c r="I71" i="53"/>
  <c r="J71" i="53" s="1"/>
  <c r="F71" i="53"/>
  <c r="G71" i="53" s="1"/>
  <c r="C71" i="53"/>
  <c r="D71" i="53" s="1"/>
  <c r="L71" i="69"/>
  <c r="M71" i="69" s="1"/>
  <c r="AD71" i="68"/>
  <c r="AE71" i="68" s="1"/>
  <c r="F71" i="68"/>
  <c r="G71" i="68" s="1"/>
  <c r="X71" i="66"/>
  <c r="Y71" i="66" s="1"/>
  <c r="L71" i="66"/>
  <c r="M71" i="66" s="1"/>
  <c r="U71" i="65"/>
  <c r="V71" i="65" s="1"/>
  <c r="I71" i="65"/>
  <c r="J71" i="65" s="1"/>
  <c r="AA71" i="64"/>
  <c r="AB71" i="64" s="1"/>
  <c r="O71" i="64"/>
  <c r="P71" i="64" s="1"/>
  <c r="C71" i="64"/>
  <c r="D71" i="64" s="1"/>
  <c r="AD71" i="63"/>
  <c r="AE71" i="63" s="1"/>
  <c r="R71" i="63"/>
  <c r="S71" i="63" s="1"/>
  <c r="F71" i="63"/>
  <c r="G71" i="63" s="1"/>
  <c r="AA71" i="62"/>
  <c r="AB71" i="62" s="1"/>
  <c r="O71" i="62"/>
  <c r="P71" i="62" s="1"/>
  <c r="C71" i="62"/>
  <c r="D71" i="62" s="1"/>
  <c r="X71" i="59"/>
  <c r="Y71" i="59" s="1"/>
  <c r="L71" i="59"/>
  <c r="M71" i="59" s="1"/>
  <c r="AA71" i="57"/>
  <c r="AB71" i="57" s="1"/>
  <c r="O71" i="57"/>
  <c r="P71" i="57" s="1"/>
  <c r="C71" i="57"/>
  <c r="D71" i="57" s="1"/>
  <c r="AA71" i="55"/>
  <c r="AB71" i="55" s="1"/>
  <c r="U71" i="55"/>
  <c r="V71" i="55" s="1"/>
  <c r="O71" i="55"/>
  <c r="P71" i="55" s="1"/>
  <c r="I71" i="55"/>
  <c r="J71" i="55" s="1"/>
  <c r="C71" i="55"/>
  <c r="D71" i="55" s="1"/>
  <c r="AA71" i="61"/>
  <c r="AB71" i="61" s="1"/>
  <c r="U71" i="61"/>
  <c r="V71" i="61" s="1"/>
  <c r="O71" i="61"/>
  <c r="P71" i="61" s="1"/>
  <c r="I71" i="61"/>
  <c r="J71" i="61" s="1"/>
  <c r="C71" i="61"/>
  <c r="D71" i="61" s="1"/>
  <c r="AD71" i="51"/>
  <c r="AE71" i="51" s="1"/>
  <c r="X71" i="51"/>
  <c r="Y71" i="51" s="1"/>
  <c r="R71" i="51"/>
  <c r="S71" i="51" s="1"/>
  <c r="L71" i="51"/>
  <c r="M71" i="51" s="1"/>
  <c r="F71" i="51"/>
  <c r="G71" i="51" s="1"/>
  <c r="AA71" i="52"/>
  <c r="AB71" i="52" s="1"/>
  <c r="U71" i="52"/>
  <c r="V71" i="52" s="1"/>
  <c r="O71" i="52"/>
  <c r="P71" i="52" s="1"/>
  <c r="I71" i="52"/>
  <c r="J71" i="52" s="1"/>
  <c r="C71" i="52"/>
  <c r="D71" i="52" s="1"/>
  <c r="AD71" i="50"/>
  <c r="AE71" i="50" s="1"/>
  <c r="AA71" i="50"/>
  <c r="AB71" i="50" s="1"/>
  <c r="X71" i="50"/>
  <c r="Y71" i="50" s="1"/>
  <c r="U71" i="50"/>
  <c r="V71" i="50" s="1"/>
  <c r="R71" i="50"/>
  <c r="S71" i="50" s="1"/>
  <c r="O71" i="50"/>
  <c r="P71" i="50" s="1"/>
  <c r="L71" i="50"/>
  <c r="M71" i="50" s="1"/>
  <c r="I71" i="50"/>
  <c r="J71" i="50" s="1"/>
  <c r="F71" i="50"/>
  <c r="G71" i="50" s="1"/>
  <c r="C71" i="50"/>
  <c r="D71" i="50" s="1"/>
  <c r="AD71" i="49"/>
  <c r="AE71" i="49" s="1"/>
  <c r="AA71" i="49"/>
  <c r="AB71" i="49" s="1"/>
  <c r="X71" i="49"/>
  <c r="Y71" i="49" s="1"/>
  <c r="U71" i="49"/>
  <c r="V71" i="49" s="1"/>
  <c r="R71" i="49"/>
  <c r="S71" i="49" s="1"/>
  <c r="O71" i="49"/>
  <c r="P71" i="49" s="1"/>
  <c r="L71" i="49"/>
  <c r="M71" i="49" s="1"/>
  <c r="I71" i="49"/>
  <c r="J71" i="49" s="1"/>
  <c r="F71" i="49"/>
  <c r="G71" i="49" s="1"/>
  <c r="C71" i="49"/>
  <c r="D71" i="49" s="1"/>
  <c r="X71" i="77"/>
  <c r="Y71" i="77" s="1"/>
  <c r="U71" i="75"/>
  <c r="V71" i="75" s="1"/>
  <c r="U71" i="73"/>
  <c r="V71" i="73" s="1"/>
  <c r="X71" i="69"/>
  <c r="Y71" i="69" s="1"/>
  <c r="R71" i="68"/>
  <c r="S71" i="68" s="1"/>
  <c r="AD71" i="66"/>
  <c r="AE71" i="66" s="1"/>
  <c r="R71" i="66"/>
  <c r="S71" i="66" s="1"/>
  <c r="F71" i="66"/>
  <c r="G71" i="66" s="1"/>
  <c r="AA71" i="65"/>
  <c r="AB71" i="65" s="1"/>
  <c r="O71" i="65"/>
  <c r="P71" i="65" s="1"/>
  <c r="C71" i="65"/>
  <c r="D71" i="65" s="1"/>
  <c r="U71" i="64"/>
  <c r="V71" i="64" s="1"/>
  <c r="I71" i="64"/>
  <c r="J71" i="64" s="1"/>
  <c r="X71" i="63"/>
  <c r="Y71" i="63" s="1"/>
  <c r="L71" i="63"/>
  <c r="M71" i="63" s="1"/>
  <c r="U71" i="62"/>
  <c r="V71" i="62" s="1"/>
  <c r="I71" i="62"/>
  <c r="J71" i="62" s="1"/>
  <c r="AD71" i="59"/>
  <c r="AE71" i="59" s="1"/>
  <c r="R71" i="59"/>
  <c r="S71" i="59" s="1"/>
  <c r="F71" i="59"/>
  <c r="G71" i="59" s="1"/>
  <c r="U71" i="57"/>
  <c r="V71" i="57" s="1"/>
  <c r="I71" i="57"/>
  <c r="J71" i="57" s="1"/>
  <c r="AD71" i="55"/>
  <c r="AE71" i="55" s="1"/>
  <c r="X71" i="55"/>
  <c r="Y71" i="55" s="1"/>
  <c r="R71" i="55"/>
  <c r="S71" i="55" s="1"/>
  <c r="L71" i="55"/>
  <c r="M71" i="55" s="1"/>
  <c r="F71" i="55"/>
  <c r="G71" i="55" s="1"/>
  <c r="AD71" i="61"/>
  <c r="AE71" i="61" s="1"/>
  <c r="X71" i="61"/>
  <c r="Y71" i="61" s="1"/>
  <c r="R71" i="61"/>
  <c r="S71" i="61" s="1"/>
  <c r="L71" i="61"/>
  <c r="M71" i="61" s="1"/>
  <c r="F71" i="61"/>
  <c r="G71" i="61" s="1"/>
  <c r="AA71" i="51"/>
  <c r="AB71" i="51" s="1"/>
  <c r="U71" i="51"/>
  <c r="V71" i="51" s="1"/>
  <c r="O71" i="51"/>
  <c r="P71" i="51" s="1"/>
  <c r="I71" i="51"/>
  <c r="J71" i="51" s="1"/>
  <c r="C71" i="51"/>
  <c r="D71" i="51" s="1"/>
  <c r="AD71" i="52"/>
  <c r="AE71" i="52" s="1"/>
  <c r="X71" i="52"/>
  <c r="Y71" i="52" s="1"/>
  <c r="R71" i="52"/>
  <c r="S71" i="52" s="1"/>
  <c r="L71" i="52"/>
  <c r="M71" i="52" s="1"/>
  <c r="F71" i="52"/>
  <c r="G71" i="52" s="1"/>
  <c r="AD54" i="81"/>
  <c r="AE54" i="81" s="1"/>
  <c r="AA54" i="81"/>
  <c r="AB54" i="81" s="1"/>
  <c r="X54" i="81"/>
  <c r="Y54" i="81" s="1"/>
  <c r="U54" i="81"/>
  <c r="V54" i="81" s="1"/>
  <c r="R54" i="81"/>
  <c r="S54" i="81" s="1"/>
  <c r="O54" i="81"/>
  <c r="P54" i="81" s="1"/>
  <c r="L54" i="81"/>
  <c r="M54" i="81" s="1"/>
  <c r="I54" i="81"/>
  <c r="J54" i="81" s="1"/>
  <c r="F54" i="81"/>
  <c r="G54" i="81" s="1"/>
  <c r="C54" i="81"/>
  <c r="D54" i="81" s="1"/>
  <c r="AA54" i="80"/>
  <c r="AB54" i="80" s="1"/>
  <c r="U54" i="80"/>
  <c r="V54" i="80" s="1"/>
  <c r="O54" i="80"/>
  <c r="P54" i="80" s="1"/>
  <c r="I54" i="80"/>
  <c r="J54" i="80" s="1"/>
  <c r="F54" i="80"/>
  <c r="G54" i="80" s="1"/>
  <c r="C54" i="80"/>
  <c r="D54" i="80" s="1"/>
  <c r="X54" i="80"/>
  <c r="Y54" i="80" s="1"/>
  <c r="L54" i="80"/>
  <c r="M54" i="80" s="1"/>
  <c r="R54" i="80"/>
  <c r="S54" i="80" s="1"/>
  <c r="AD54" i="79"/>
  <c r="AE54" i="79" s="1"/>
  <c r="X54" i="79"/>
  <c r="Y54" i="79" s="1"/>
  <c r="R54" i="79"/>
  <c r="S54" i="79" s="1"/>
  <c r="L54" i="79"/>
  <c r="M54" i="79" s="1"/>
  <c r="F54" i="79"/>
  <c r="G54" i="79" s="1"/>
  <c r="AA54" i="78"/>
  <c r="AB54" i="78" s="1"/>
  <c r="U54" i="78"/>
  <c r="V54" i="78" s="1"/>
  <c r="O54" i="78"/>
  <c r="P54" i="78" s="1"/>
  <c r="I54" i="78"/>
  <c r="J54" i="78" s="1"/>
  <c r="C54" i="78"/>
  <c r="D54" i="78" s="1"/>
  <c r="AD54" i="80"/>
  <c r="AE54" i="80" s="1"/>
  <c r="U54" i="79"/>
  <c r="V54" i="79" s="1"/>
  <c r="I54" i="79"/>
  <c r="J54" i="79" s="1"/>
  <c r="X54" i="78"/>
  <c r="Y54" i="78" s="1"/>
  <c r="L54" i="78"/>
  <c r="M54" i="78" s="1"/>
  <c r="AA54" i="77"/>
  <c r="AB54" i="77" s="1"/>
  <c r="U54" i="77"/>
  <c r="V54" i="77" s="1"/>
  <c r="O54" i="77"/>
  <c r="P54" i="77" s="1"/>
  <c r="I54" i="77"/>
  <c r="J54" i="77" s="1"/>
  <c r="C54" i="77"/>
  <c r="D54" i="77" s="1"/>
  <c r="AA54" i="76"/>
  <c r="AB54" i="76" s="1"/>
  <c r="U54" i="76"/>
  <c r="V54" i="76" s="1"/>
  <c r="O54" i="76"/>
  <c r="P54" i="76" s="1"/>
  <c r="I54" i="76"/>
  <c r="J54" i="76" s="1"/>
  <c r="C54" i="76"/>
  <c r="D54" i="76" s="1"/>
  <c r="AD54" i="74"/>
  <c r="AE54" i="74" s="1"/>
  <c r="AA54" i="74"/>
  <c r="AB54" i="74" s="1"/>
  <c r="X54" i="74"/>
  <c r="Y54" i="74" s="1"/>
  <c r="U54" i="74"/>
  <c r="V54" i="74" s="1"/>
  <c r="R54" i="74"/>
  <c r="S54" i="74" s="1"/>
  <c r="O54" i="74"/>
  <c r="P54" i="74" s="1"/>
  <c r="L54" i="74"/>
  <c r="M54" i="74" s="1"/>
  <c r="I54" i="74"/>
  <c r="J54" i="74" s="1"/>
  <c r="F54" i="74"/>
  <c r="G54" i="74" s="1"/>
  <c r="C54" i="74"/>
  <c r="D54" i="74" s="1"/>
  <c r="AD54" i="73"/>
  <c r="AE54" i="73" s="1"/>
  <c r="AA54" i="73"/>
  <c r="AB54" i="73" s="1"/>
  <c r="X54" i="73"/>
  <c r="Y54" i="73" s="1"/>
  <c r="U54" i="73"/>
  <c r="V54" i="73" s="1"/>
  <c r="R54" i="73"/>
  <c r="S54" i="73" s="1"/>
  <c r="O54" i="73"/>
  <c r="P54" i="73" s="1"/>
  <c r="L54" i="73"/>
  <c r="M54" i="73" s="1"/>
  <c r="I54" i="73"/>
  <c r="J54" i="73" s="1"/>
  <c r="F54" i="73"/>
  <c r="G54" i="73" s="1"/>
  <c r="C54" i="73"/>
  <c r="D54" i="73" s="1"/>
  <c r="AD54" i="72"/>
  <c r="AE54" i="72" s="1"/>
  <c r="AA54" i="72"/>
  <c r="AB54" i="72" s="1"/>
  <c r="X54" i="72"/>
  <c r="Y54" i="72" s="1"/>
  <c r="U54" i="72"/>
  <c r="V54" i="72" s="1"/>
  <c r="R54" i="72"/>
  <c r="S54" i="72" s="1"/>
  <c r="O54" i="72"/>
  <c r="P54" i="72" s="1"/>
  <c r="L54" i="72"/>
  <c r="M54" i="72" s="1"/>
  <c r="I54" i="72"/>
  <c r="J54" i="72" s="1"/>
  <c r="F54" i="72"/>
  <c r="G54" i="72" s="1"/>
  <c r="C54" i="72"/>
  <c r="D54" i="72" s="1"/>
  <c r="AD54" i="71"/>
  <c r="AE54" i="71" s="1"/>
  <c r="AA54" i="71"/>
  <c r="AB54" i="71" s="1"/>
  <c r="X54" i="71"/>
  <c r="Y54" i="71" s="1"/>
  <c r="U54" i="71"/>
  <c r="V54" i="71" s="1"/>
  <c r="R54" i="71"/>
  <c r="S54" i="71" s="1"/>
  <c r="O54" i="71"/>
  <c r="P54" i="71" s="1"/>
  <c r="L54" i="71"/>
  <c r="M54" i="71" s="1"/>
  <c r="I54" i="71"/>
  <c r="J54" i="71" s="1"/>
  <c r="F54" i="71"/>
  <c r="G54" i="71" s="1"/>
  <c r="C54" i="71"/>
  <c r="D54" i="71" s="1"/>
  <c r="O54" i="79"/>
  <c r="P54" i="79" s="1"/>
  <c r="AD54" i="78"/>
  <c r="AE54" i="78" s="1"/>
  <c r="F54" i="78"/>
  <c r="G54" i="78" s="1"/>
  <c r="AD54" i="77"/>
  <c r="AE54" i="77" s="1"/>
  <c r="R54" i="77"/>
  <c r="S54" i="77" s="1"/>
  <c r="F54" i="77"/>
  <c r="G54" i="77" s="1"/>
  <c r="X54" i="76"/>
  <c r="Y54" i="76" s="1"/>
  <c r="L54" i="76"/>
  <c r="M54" i="76" s="1"/>
  <c r="AD54" i="75"/>
  <c r="AE54" i="75" s="1"/>
  <c r="X54" i="75"/>
  <c r="Y54" i="75" s="1"/>
  <c r="R54" i="75"/>
  <c r="S54" i="75" s="1"/>
  <c r="L54" i="75"/>
  <c r="M54" i="75" s="1"/>
  <c r="F54" i="75"/>
  <c r="G54" i="75" s="1"/>
  <c r="AD54" i="69"/>
  <c r="AE54" i="69" s="1"/>
  <c r="AA54" i="69"/>
  <c r="AB54" i="69" s="1"/>
  <c r="X54" i="69"/>
  <c r="Y54" i="69" s="1"/>
  <c r="U54" i="69"/>
  <c r="V54" i="69" s="1"/>
  <c r="R54" i="69"/>
  <c r="S54" i="69" s="1"/>
  <c r="O54" i="69"/>
  <c r="P54" i="69" s="1"/>
  <c r="L54" i="69"/>
  <c r="M54" i="69" s="1"/>
  <c r="I54" i="69"/>
  <c r="J54" i="69" s="1"/>
  <c r="F54" i="69"/>
  <c r="G54" i="69" s="1"/>
  <c r="C54" i="69"/>
  <c r="D54" i="69" s="1"/>
  <c r="AD54" i="68"/>
  <c r="AE54" i="68" s="1"/>
  <c r="AA54" i="68"/>
  <c r="AB54" i="68" s="1"/>
  <c r="X54" i="68"/>
  <c r="Y54" i="68" s="1"/>
  <c r="U54" i="68"/>
  <c r="V54" i="68" s="1"/>
  <c r="R54" i="68"/>
  <c r="S54" i="68" s="1"/>
  <c r="O54" i="68"/>
  <c r="P54" i="68" s="1"/>
  <c r="L54" i="68"/>
  <c r="M54" i="68" s="1"/>
  <c r="I54" i="68"/>
  <c r="J54" i="68" s="1"/>
  <c r="F54" i="68"/>
  <c r="G54" i="68" s="1"/>
  <c r="C54" i="68"/>
  <c r="D54" i="68" s="1"/>
  <c r="AD54" i="67"/>
  <c r="AE54" i="67" s="1"/>
  <c r="AA54" i="67"/>
  <c r="AB54" i="67" s="1"/>
  <c r="X54" i="67"/>
  <c r="Y54" i="67" s="1"/>
  <c r="U54" i="67"/>
  <c r="V54" i="67" s="1"/>
  <c r="R54" i="67"/>
  <c r="S54" i="67" s="1"/>
  <c r="O54" i="67"/>
  <c r="P54" i="67" s="1"/>
  <c r="L54" i="67"/>
  <c r="M54" i="67" s="1"/>
  <c r="I54" i="67"/>
  <c r="J54" i="67" s="1"/>
  <c r="F54" i="67"/>
  <c r="G54" i="67" s="1"/>
  <c r="C54" i="67"/>
  <c r="D54" i="67" s="1"/>
  <c r="C54" i="79"/>
  <c r="D54" i="79" s="1"/>
  <c r="L54" i="77"/>
  <c r="M54" i="77" s="1"/>
  <c r="R54" i="76"/>
  <c r="S54" i="76" s="1"/>
  <c r="AA54" i="75"/>
  <c r="AB54" i="75" s="1"/>
  <c r="O54" i="75"/>
  <c r="P54" i="75" s="1"/>
  <c r="C54" i="75"/>
  <c r="D54" i="75" s="1"/>
  <c r="AA54" i="70"/>
  <c r="AB54" i="70" s="1"/>
  <c r="U54" i="70"/>
  <c r="V54" i="70" s="1"/>
  <c r="O54" i="70"/>
  <c r="P54" i="70" s="1"/>
  <c r="I54" i="70"/>
  <c r="J54" i="70" s="1"/>
  <c r="C54" i="70"/>
  <c r="D54" i="70" s="1"/>
  <c r="AD54" i="65"/>
  <c r="AE54" i="65" s="1"/>
  <c r="AA54" i="65"/>
  <c r="AB54" i="65" s="1"/>
  <c r="X54" i="65"/>
  <c r="Y54" i="65" s="1"/>
  <c r="U54" i="65"/>
  <c r="V54" i="65" s="1"/>
  <c r="R54" i="65"/>
  <c r="S54" i="65" s="1"/>
  <c r="O54" i="65"/>
  <c r="P54" i="65" s="1"/>
  <c r="L54" i="65"/>
  <c r="M54" i="65" s="1"/>
  <c r="I54" i="65"/>
  <c r="J54" i="65" s="1"/>
  <c r="F54" i="65"/>
  <c r="G54" i="65" s="1"/>
  <c r="C54" i="65"/>
  <c r="D54" i="65" s="1"/>
  <c r="AD54" i="60"/>
  <c r="AE54" i="60" s="1"/>
  <c r="AA54" i="60"/>
  <c r="AB54" i="60" s="1"/>
  <c r="X54" i="60"/>
  <c r="Y54" i="60" s="1"/>
  <c r="U54" i="60"/>
  <c r="V54" i="60" s="1"/>
  <c r="R54" i="60"/>
  <c r="S54" i="60" s="1"/>
  <c r="O54" i="60"/>
  <c r="P54" i="60" s="1"/>
  <c r="L54" i="60"/>
  <c r="M54" i="60" s="1"/>
  <c r="I54" i="60"/>
  <c r="J54" i="60" s="1"/>
  <c r="F54" i="60"/>
  <c r="G54" i="60" s="1"/>
  <c r="C54" i="60"/>
  <c r="D54" i="60" s="1"/>
  <c r="AD54" i="58"/>
  <c r="AE54" i="58" s="1"/>
  <c r="AA54" i="58"/>
  <c r="AB54" i="58" s="1"/>
  <c r="X54" i="58"/>
  <c r="Y54" i="58" s="1"/>
  <c r="U54" i="58"/>
  <c r="V54" i="58" s="1"/>
  <c r="R54" i="58"/>
  <c r="S54" i="58" s="1"/>
  <c r="O54" i="58"/>
  <c r="P54" i="58" s="1"/>
  <c r="L54" i="58"/>
  <c r="M54" i="58" s="1"/>
  <c r="I54" i="58"/>
  <c r="J54" i="58" s="1"/>
  <c r="F54" i="58"/>
  <c r="G54" i="58" s="1"/>
  <c r="C54" i="58"/>
  <c r="D54" i="58" s="1"/>
  <c r="AA54" i="79"/>
  <c r="AB54" i="79" s="1"/>
  <c r="R54" i="78"/>
  <c r="S54" i="78" s="1"/>
  <c r="X54" i="77"/>
  <c r="Y54" i="77" s="1"/>
  <c r="F54" i="76"/>
  <c r="G54" i="76" s="1"/>
  <c r="I54" i="75"/>
  <c r="J54" i="75" s="1"/>
  <c r="X54" i="70"/>
  <c r="Y54" i="70" s="1"/>
  <c r="L54" i="70"/>
  <c r="M54" i="70" s="1"/>
  <c r="AD54" i="66"/>
  <c r="AE54" i="66" s="1"/>
  <c r="X54" i="66"/>
  <c r="Y54" i="66" s="1"/>
  <c r="R54" i="66"/>
  <c r="S54" i="66" s="1"/>
  <c r="L54" i="66"/>
  <c r="M54" i="66" s="1"/>
  <c r="F54" i="66"/>
  <c r="G54" i="66" s="1"/>
  <c r="AA54" i="64"/>
  <c r="AB54" i="64" s="1"/>
  <c r="U54" i="64"/>
  <c r="V54" i="64" s="1"/>
  <c r="O54" i="64"/>
  <c r="P54" i="64" s="1"/>
  <c r="I54" i="64"/>
  <c r="J54" i="64" s="1"/>
  <c r="C54" i="64"/>
  <c r="D54" i="64" s="1"/>
  <c r="AD54" i="63"/>
  <c r="AE54" i="63" s="1"/>
  <c r="X54" i="63"/>
  <c r="Y54" i="63" s="1"/>
  <c r="R54" i="63"/>
  <c r="S54" i="63" s="1"/>
  <c r="L54" i="63"/>
  <c r="M54" i="63" s="1"/>
  <c r="F54" i="63"/>
  <c r="G54" i="63" s="1"/>
  <c r="AA54" i="62"/>
  <c r="AB54" i="62" s="1"/>
  <c r="U54" i="62"/>
  <c r="V54" i="62" s="1"/>
  <c r="O54" i="62"/>
  <c r="P54" i="62" s="1"/>
  <c r="I54" i="62"/>
  <c r="J54" i="62" s="1"/>
  <c r="C54" i="62"/>
  <c r="D54" i="62" s="1"/>
  <c r="AD54" i="59"/>
  <c r="AE54" i="59" s="1"/>
  <c r="X54" i="59"/>
  <c r="Y54" i="59" s="1"/>
  <c r="R54" i="59"/>
  <c r="S54" i="59" s="1"/>
  <c r="L54" i="59"/>
  <c r="M54" i="59" s="1"/>
  <c r="F54" i="59"/>
  <c r="G54" i="59" s="1"/>
  <c r="AD54" i="57"/>
  <c r="AE54" i="57" s="1"/>
  <c r="AA54" i="57"/>
  <c r="AB54" i="57" s="1"/>
  <c r="X54" i="57"/>
  <c r="Y54" i="57" s="1"/>
  <c r="U54" i="57"/>
  <c r="V54" i="57" s="1"/>
  <c r="R54" i="57"/>
  <c r="S54" i="57" s="1"/>
  <c r="O54" i="57"/>
  <c r="P54" i="57" s="1"/>
  <c r="L54" i="57"/>
  <c r="M54" i="57" s="1"/>
  <c r="I54" i="57"/>
  <c r="J54" i="57" s="1"/>
  <c r="F54" i="57"/>
  <c r="G54" i="57" s="1"/>
  <c r="C54" i="57"/>
  <c r="D54" i="57" s="1"/>
  <c r="AD54" i="56"/>
  <c r="AE54" i="56" s="1"/>
  <c r="AA54" i="56"/>
  <c r="AB54" i="56" s="1"/>
  <c r="X54" i="56"/>
  <c r="Y54" i="56" s="1"/>
  <c r="U54" i="56"/>
  <c r="V54" i="56" s="1"/>
  <c r="R54" i="56"/>
  <c r="S54" i="56" s="1"/>
  <c r="O54" i="56"/>
  <c r="P54" i="56" s="1"/>
  <c r="L54" i="56"/>
  <c r="M54" i="56" s="1"/>
  <c r="I54" i="56"/>
  <c r="J54" i="56" s="1"/>
  <c r="F54" i="56"/>
  <c r="G54" i="56" s="1"/>
  <c r="C54" i="56"/>
  <c r="D54" i="56" s="1"/>
  <c r="AD54" i="54"/>
  <c r="AE54" i="54" s="1"/>
  <c r="AA54" i="54"/>
  <c r="AB54" i="54" s="1"/>
  <c r="X54" i="54"/>
  <c r="Y54" i="54" s="1"/>
  <c r="U54" i="54"/>
  <c r="V54" i="54" s="1"/>
  <c r="R54" i="54"/>
  <c r="S54" i="54" s="1"/>
  <c r="O54" i="54"/>
  <c r="P54" i="54" s="1"/>
  <c r="L54" i="54"/>
  <c r="M54" i="54" s="1"/>
  <c r="I54" i="54"/>
  <c r="J54" i="54" s="1"/>
  <c r="F54" i="54"/>
  <c r="G54" i="54" s="1"/>
  <c r="C54" i="54"/>
  <c r="D54" i="54" s="1"/>
  <c r="AD54" i="53"/>
  <c r="AE54" i="53" s="1"/>
  <c r="AA54" i="53"/>
  <c r="AB54" i="53" s="1"/>
  <c r="X54" i="53"/>
  <c r="Y54" i="53" s="1"/>
  <c r="U54" i="53"/>
  <c r="V54" i="53" s="1"/>
  <c r="R54" i="53"/>
  <c r="S54" i="53" s="1"/>
  <c r="O54" i="53"/>
  <c r="P54" i="53" s="1"/>
  <c r="L54" i="53"/>
  <c r="M54" i="53" s="1"/>
  <c r="I54" i="53"/>
  <c r="J54" i="53" s="1"/>
  <c r="F54" i="53"/>
  <c r="G54" i="53" s="1"/>
  <c r="C54" i="53"/>
  <c r="D54" i="53" s="1"/>
  <c r="U54" i="75"/>
  <c r="V54" i="75" s="1"/>
  <c r="AD54" i="70"/>
  <c r="AE54" i="70" s="1"/>
  <c r="F54" i="70"/>
  <c r="G54" i="70" s="1"/>
  <c r="AA54" i="66"/>
  <c r="AB54" i="66" s="1"/>
  <c r="O54" i="66"/>
  <c r="P54" i="66" s="1"/>
  <c r="C54" i="66"/>
  <c r="D54" i="66" s="1"/>
  <c r="X54" i="64"/>
  <c r="Y54" i="64" s="1"/>
  <c r="L54" i="64"/>
  <c r="M54" i="64" s="1"/>
  <c r="U54" i="63"/>
  <c r="V54" i="63" s="1"/>
  <c r="I54" i="63"/>
  <c r="J54" i="63" s="1"/>
  <c r="X54" i="62"/>
  <c r="Y54" i="62" s="1"/>
  <c r="L54" i="62"/>
  <c r="M54" i="62" s="1"/>
  <c r="AA54" i="59"/>
  <c r="AB54" i="59" s="1"/>
  <c r="O54" i="59"/>
  <c r="P54" i="59" s="1"/>
  <c r="C54" i="59"/>
  <c r="D54" i="59" s="1"/>
  <c r="AD54" i="55"/>
  <c r="AE54" i="55" s="1"/>
  <c r="X54" i="55"/>
  <c r="Y54" i="55" s="1"/>
  <c r="R54" i="55"/>
  <c r="S54" i="55" s="1"/>
  <c r="L54" i="55"/>
  <c r="M54" i="55" s="1"/>
  <c r="F54" i="55"/>
  <c r="G54" i="55" s="1"/>
  <c r="AD54" i="61"/>
  <c r="AE54" i="61" s="1"/>
  <c r="X54" i="61"/>
  <c r="Y54" i="61" s="1"/>
  <c r="R54" i="61"/>
  <c r="S54" i="61" s="1"/>
  <c r="L54" i="61"/>
  <c r="M54" i="61" s="1"/>
  <c r="F54" i="61"/>
  <c r="G54" i="61" s="1"/>
  <c r="AA54" i="51"/>
  <c r="AB54" i="51" s="1"/>
  <c r="U54" i="51"/>
  <c r="V54" i="51" s="1"/>
  <c r="O54" i="51"/>
  <c r="P54" i="51" s="1"/>
  <c r="I54" i="51"/>
  <c r="J54" i="51" s="1"/>
  <c r="C54" i="51"/>
  <c r="D54" i="51" s="1"/>
  <c r="AD54" i="52"/>
  <c r="AE54" i="52" s="1"/>
  <c r="AA54" i="52"/>
  <c r="AB54" i="52" s="1"/>
  <c r="X54" i="52"/>
  <c r="Y54" i="52" s="1"/>
  <c r="U54" i="52"/>
  <c r="V54" i="52" s="1"/>
  <c r="R54" i="52"/>
  <c r="S54" i="52" s="1"/>
  <c r="O54" i="52"/>
  <c r="P54" i="52" s="1"/>
  <c r="L54" i="52"/>
  <c r="M54" i="52" s="1"/>
  <c r="I54" i="52"/>
  <c r="J54" i="52" s="1"/>
  <c r="F54" i="52"/>
  <c r="G54" i="52" s="1"/>
  <c r="C54" i="52"/>
  <c r="D54" i="52" s="1"/>
  <c r="AD54" i="50"/>
  <c r="AE54" i="50" s="1"/>
  <c r="AA54" i="50"/>
  <c r="AB54" i="50" s="1"/>
  <c r="X54" i="50"/>
  <c r="Y54" i="50" s="1"/>
  <c r="U54" i="50"/>
  <c r="V54" i="50" s="1"/>
  <c r="R54" i="50"/>
  <c r="S54" i="50" s="1"/>
  <c r="O54" i="50"/>
  <c r="P54" i="50" s="1"/>
  <c r="L54" i="50"/>
  <c r="M54" i="50" s="1"/>
  <c r="I54" i="50"/>
  <c r="J54" i="50" s="1"/>
  <c r="F54" i="50"/>
  <c r="G54" i="50" s="1"/>
  <c r="C54" i="50"/>
  <c r="D54" i="50" s="1"/>
  <c r="AD54" i="49"/>
  <c r="AE54" i="49" s="1"/>
  <c r="AA54" i="49"/>
  <c r="AB54" i="49" s="1"/>
  <c r="X54" i="49"/>
  <c r="Y54" i="49" s="1"/>
  <c r="U54" i="49"/>
  <c r="V54" i="49" s="1"/>
  <c r="R54" i="49"/>
  <c r="S54" i="49" s="1"/>
  <c r="O54" i="49"/>
  <c r="P54" i="49" s="1"/>
  <c r="L54" i="49"/>
  <c r="M54" i="49" s="1"/>
  <c r="I54" i="49"/>
  <c r="J54" i="49" s="1"/>
  <c r="F54" i="49"/>
  <c r="G54" i="49" s="1"/>
  <c r="C54" i="49"/>
  <c r="D54" i="49" s="1"/>
  <c r="AD54" i="76"/>
  <c r="AE54" i="76" s="1"/>
  <c r="R54" i="70"/>
  <c r="S54" i="70" s="1"/>
  <c r="U54" i="66"/>
  <c r="V54" i="66" s="1"/>
  <c r="I54" i="66"/>
  <c r="J54" i="66" s="1"/>
  <c r="AD54" i="64"/>
  <c r="AE54" i="64" s="1"/>
  <c r="R54" i="64"/>
  <c r="S54" i="64" s="1"/>
  <c r="F54" i="64"/>
  <c r="G54" i="64" s="1"/>
  <c r="AA54" i="63"/>
  <c r="AB54" i="63" s="1"/>
  <c r="O54" i="63"/>
  <c r="P54" i="63" s="1"/>
  <c r="C54" i="63"/>
  <c r="D54" i="63" s="1"/>
  <c r="AD54" i="62"/>
  <c r="AE54" i="62" s="1"/>
  <c r="R54" i="62"/>
  <c r="S54" i="62" s="1"/>
  <c r="F54" i="62"/>
  <c r="G54" i="62" s="1"/>
  <c r="U54" i="59"/>
  <c r="V54" i="59" s="1"/>
  <c r="I54" i="59"/>
  <c r="J54" i="59" s="1"/>
  <c r="AA54" i="55"/>
  <c r="AB54" i="55" s="1"/>
  <c r="U54" i="55"/>
  <c r="V54" i="55" s="1"/>
  <c r="O54" i="55"/>
  <c r="P54" i="55" s="1"/>
  <c r="I54" i="55"/>
  <c r="J54" i="55" s="1"/>
  <c r="C54" i="55"/>
  <c r="D54" i="55" s="1"/>
  <c r="AA54" i="61"/>
  <c r="AB54" i="61" s="1"/>
  <c r="U54" i="61"/>
  <c r="V54" i="61" s="1"/>
  <c r="O54" i="61"/>
  <c r="P54" i="61" s="1"/>
  <c r="I54" i="61"/>
  <c r="J54" i="61" s="1"/>
  <c r="C54" i="61"/>
  <c r="D54" i="61" s="1"/>
  <c r="AD54" i="51"/>
  <c r="AE54" i="51" s="1"/>
  <c r="X54" i="51"/>
  <c r="Y54" i="51" s="1"/>
  <c r="R54" i="51"/>
  <c r="S54" i="51" s="1"/>
  <c r="L54" i="51"/>
  <c r="M54" i="51" s="1"/>
  <c r="F54" i="51"/>
  <c r="G54" i="51" s="1"/>
  <c r="AD49" i="81"/>
  <c r="AE49" i="81" s="1"/>
  <c r="AA49" i="81"/>
  <c r="AB49" i="81" s="1"/>
  <c r="X49" i="81"/>
  <c r="Y49" i="81" s="1"/>
  <c r="U49" i="81"/>
  <c r="V49" i="81" s="1"/>
  <c r="R49" i="81"/>
  <c r="S49" i="81" s="1"/>
  <c r="O49" i="81"/>
  <c r="P49" i="81" s="1"/>
  <c r="L49" i="81"/>
  <c r="M49" i="81" s="1"/>
  <c r="I49" i="81"/>
  <c r="J49" i="81" s="1"/>
  <c r="F49" i="81"/>
  <c r="G49" i="81" s="1"/>
  <c r="C49" i="81"/>
  <c r="D49" i="81" s="1"/>
  <c r="AD49" i="80"/>
  <c r="AE49" i="80" s="1"/>
  <c r="AA49" i="80"/>
  <c r="AB49" i="80" s="1"/>
  <c r="X49" i="80"/>
  <c r="Y49" i="80" s="1"/>
  <c r="U49" i="80"/>
  <c r="V49" i="80" s="1"/>
  <c r="R49" i="80"/>
  <c r="S49" i="80" s="1"/>
  <c r="O49" i="80"/>
  <c r="P49" i="80" s="1"/>
  <c r="L49" i="80"/>
  <c r="M49" i="80" s="1"/>
  <c r="I49" i="80"/>
  <c r="J49" i="80" s="1"/>
  <c r="F49" i="80"/>
  <c r="G49" i="80" s="1"/>
  <c r="C49" i="80"/>
  <c r="D49" i="80" s="1"/>
  <c r="AD49" i="79"/>
  <c r="AE49" i="79" s="1"/>
  <c r="X49" i="79"/>
  <c r="Y49" i="79" s="1"/>
  <c r="R49" i="79"/>
  <c r="S49" i="79" s="1"/>
  <c r="L49" i="79"/>
  <c r="M49" i="79" s="1"/>
  <c r="F49" i="79"/>
  <c r="G49" i="79" s="1"/>
  <c r="AA49" i="78"/>
  <c r="AB49" i="78" s="1"/>
  <c r="U49" i="78"/>
  <c r="V49" i="78" s="1"/>
  <c r="O49" i="78"/>
  <c r="P49" i="78" s="1"/>
  <c r="I49" i="78"/>
  <c r="J49" i="78" s="1"/>
  <c r="C49" i="78"/>
  <c r="D49" i="78" s="1"/>
  <c r="U49" i="79"/>
  <c r="V49" i="79" s="1"/>
  <c r="I49" i="79"/>
  <c r="J49" i="79" s="1"/>
  <c r="X49" i="78"/>
  <c r="Y49" i="78" s="1"/>
  <c r="L49" i="78"/>
  <c r="M49" i="78" s="1"/>
  <c r="AA49" i="77"/>
  <c r="AB49" i="77" s="1"/>
  <c r="U49" i="77"/>
  <c r="V49" i="77" s="1"/>
  <c r="O49" i="77"/>
  <c r="P49" i="77" s="1"/>
  <c r="I49" i="77"/>
  <c r="J49" i="77" s="1"/>
  <c r="C49" i="77"/>
  <c r="D49" i="77" s="1"/>
  <c r="AD49" i="74"/>
  <c r="AE49" i="74" s="1"/>
  <c r="AA49" i="74"/>
  <c r="AB49" i="74" s="1"/>
  <c r="X49" i="74"/>
  <c r="Y49" i="74" s="1"/>
  <c r="U49" i="74"/>
  <c r="V49" i="74" s="1"/>
  <c r="R49" i="74"/>
  <c r="S49" i="74" s="1"/>
  <c r="O49" i="74"/>
  <c r="P49" i="74" s="1"/>
  <c r="L49" i="74"/>
  <c r="M49" i="74" s="1"/>
  <c r="I49" i="74"/>
  <c r="J49" i="74" s="1"/>
  <c r="F49" i="74"/>
  <c r="G49" i="74" s="1"/>
  <c r="C49" i="74"/>
  <c r="D49" i="74" s="1"/>
  <c r="AD49" i="73"/>
  <c r="AE49" i="73" s="1"/>
  <c r="AA49" i="73"/>
  <c r="AB49" i="73" s="1"/>
  <c r="X49" i="73"/>
  <c r="Y49" i="73" s="1"/>
  <c r="U49" i="73"/>
  <c r="V49" i="73" s="1"/>
  <c r="R49" i="73"/>
  <c r="S49" i="73" s="1"/>
  <c r="O49" i="73"/>
  <c r="P49" i="73" s="1"/>
  <c r="L49" i="73"/>
  <c r="M49" i="73" s="1"/>
  <c r="I49" i="73"/>
  <c r="J49" i="73" s="1"/>
  <c r="F49" i="73"/>
  <c r="G49" i="73" s="1"/>
  <c r="C49" i="73"/>
  <c r="D49" i="73" s="1"/>
  <c r="AD49" i="72"/>
  <c r="AE49" i="72" s="1"/>
  <c r="AA49" i="72"/>
  <c r="AB49" i="72" s="1"/>
  <c r="X49" i="72"/>
  <c r="Y49" i="72" s="1"/>
  <c r="U49" i="72"/>
  <c r="V49" i="72" s="1"/>
  <c r="R49" i="72"/>
  <c r="S49" i="72" s="1"/>
  <c r="O49" i="72"/>
  <c r="P49" i="72" s="1"/>
  <c r="L49" i="72"/>
  <c r="M49" i="72" s="1"/>
  <c r="I49" i="72"/>
  <c r="J49" i="72" s="1"/>
  <c r="F49" i="72"/>
  <c r="G49" i="72" s="1"/>
  <c r="C49" i="72"/>
  <c r="D49" i="72" s="1"/>
  <c r="AD49" i="71"/>
  <c r="AE49" i="71" s="1"/>
  <c r="AA49" i="71"/>
  <c r="AB49" i="71" s="1"/>
  <c r="X49" i="71"/>
  <c r="Y49" i="71" s="1"/>
  <c r="U49" i="71"/>
  <c r="V49" i="71" s="1"/>
  <c r="R49" i="71"/>
  <c r="S49" i="71" s="1"/>
  <c r="O49" i="71"/>
  <c r="P49" i="71" s="1"/>
  <c r="L49" i="71"/>
  <c r="M49" i="71" s="1"/>
  <c r="I49" i="71"/>
  <c r="J49" i="71" s="1"/>
  <c r="F49" i="71"/>
  <c r="G49" i="71" s="1"/>
  <c r="C49" i="71"/>
  <c r="D49" i="71" s="1"/>
  <c r="AA49" i="79"/>
  <c r="AB49" i="79" s="1"/>
  <c r="C49" i="79"/>
  <c r="D49" i="79" s="1"/>
  <c r="R49" i="78"/>
  <c r="S49" i="78" s="1"/>
  <c r="AD49" i="77"/>
  <c r="AE49" i="77" s="1"/>
  <c r="R49" i="77"/>
  <c r="S49" i="77" s="1"/>
  <c r="F49" i="77"/>
  <c r="G49" i="77" s="1"/>
  <c r="AD49" i="76"/>
  <c r="AE49" i="76" s="1"/>
  <c r="X49" i="76"/>
  <c r="Y49" i="76" s="1"/>
  <c r="R49" i="76"/>
  <c r="S49" i="76" s="1"/>
  <c r="L49" i="76"/>
  <c r="M49" i="76" s="1"/>
  <c r="F49" i="76"/>
  <c r="G49" i="76" s="1"/>
  <c r="AD49" i="75"/>
  <c r="AE49" i="75" s="1"/>
  <c r="X49" i="75"/>
  <c r="Y49" i="75" s="1"/>
  <c r="R49" i="75"/>
  <c r="S49" i="75" s="1"/>
  <c r="L49" i="75"/>
  <c r="M49" i="75" s="1"/>
  <c r="F49" i="75"/>
  <c r="G49" i="75" s="1"/>
  <c r="AD49" i="69"/>
  <c r="AE49" i="69" s="1"/>
  <c r="AA49" i="69"/>
  <c r="AB49" i="69" s="1"/>
  <c r="X49" i="69"/>
  <c r="Y49" i="69" s="1"/>
  <c r="U49" i="69"/>
  <c r="V49" i="69" s="1"/>
  <c r="R49" i="69"/>
  <c r="S49" i="69" s="1"/>
  <c r="O49" i="69"/>
  <c r="P49" i="69" s="1"/>
  <c r="L49" i="69"/>
  <c r="M49" i="69" s="1"/>
  <c r="I49" i="69"/>
  <c r="J49" i="69" s="1"/>
  <c r="F49" i="69"/>
  <c r="G49" i="69" s="1"/>
  <c r="C49" i="69"/>
  <c r="D49" i="69" s="1"/>
  <c r="AD49" i="68"/>
  <c r="AE49" i="68" s="1"/>
  <c r="AA49" i="68"/>
  <c r="AB49" i="68" s="1"/>
  <c r="X49" i="68"/>
  <c r="Y49" i="68" s="1"/>
  <c r="U49" i="68"/>
  <c r="V49" i="68" s="1"/>
  <c r="R49" i="68"/>
  <c r="S49" i="68" s="1"/>
  <c r="O49" i="68"/>
  <c r="P49" i="68" s="1"/>
  <c r="L49" i="68"/>
  <c r="M49" i="68" s="1"/>
  <c r="I49" i="68"/>
  <c r="J49" i="68" s="1"/>
  <c r="F49" i="68"/>
  <c r="G49" i="68" s="1"/>
  <c r="C49" i="68"/>
  <c r="D49" i="68" s="1"/>
  <c r="AD49" i="67"/>
  <c r="AE49" i="67" s="1"/>
  <c r="AA49" i="67"/>
  <c r="AB49" i="67" s="1"/>
  <c r="X49" i="67"/>
  <c r="Y49" i="67" s="1"/>
  <c r="U49" i="67"/>
  <c r="V49" i="67" s="1"/>
  <c r="R49" i="67"/>
  <c r="S49" i="67" s="1"/>
  <c r="O49" i="67"/>
  <c r="P49" i="67" s="1"/>
  <c r="L49" i="67"/>
  <c r="M49" i="67" s="1"/>
  <c r="I49" i="67"/>
  <c r="J49" i="67" s="1"/>
  <c r="F49" i="67"/>
  <c r="G49" i="67" s="1"/>
  <c r="C49" i="67"/>
  <c r="D49" i="67" s="1"/>
  <c r="O49" i="79"/>
  <c r="P49" i="79" s="1"/>
  <c r="F49" i="78"/>
  <c r="G49" i="78" s="1"/>
  <c r="X49" i="77"/>
  <c r="Y49" i="77" s="1"/>
  <c r="U49" i="76"/>
  <c r="V49" i="76" s="1"/>
  <c r="I49" i="76"/>
  <c r="J49" i="76" s="1"/>
  <c r="AA49" i="75"/>
  <c r="AB49" i="75" s="1"/>
  <c r="O49" i="75"/>
  <c r="P49" i="75" s="1"/>
  <c r="C49" i="75"/>
  <c r="D49" i="75" s="1"/>
  <c r="AA49" i="70"/>
  <c r="AB49" i="70" s="1"/>
  <c r="U49" i="70"/>
  <c r="V49" i="70" s="1"/>
  <c r="O49" i="70"/>
  <c r="P49" i="70" s="1"/>
  <c r="I49" i="70"/>
  <c r="J49" i="70" s="1"/>
  <c r="C49" i="70"/>
  <c r="D49" i="70" s="1"/>
  <c r="AD49" i="65"/>
  <c r="AE49" i="65" s="1"/>
  <c r="AA49" i="65"/>
  <c r="AB49" i="65" s="1"/>
  <c r="X49" i="65"/>
  <c r="Y49" i="65" s="1"/>
  <c r="U49" i="65"/>
  <c r="V49" i="65" s="1"/>
  <c r="R49" i="65"/>
  <c r="S49" i="65" s="1"/>
  <c r="O49" i="65"/>
  <c r="P49" i="65" s="1"/>
  <c r="L49" i="65"/>
  <c r="M49" i="65" s="1"/>
  <c r="I49" i="65"/>
  <c r="J49" i="65" s="1"/>
  <c r="F49" i="65"/>
  <c r="G49" i="65" s="1"/>
  <c r="C49" i="65"/>
  <c r="D49" i="65" s="1"/>
  <c r="AD49" i="60"/>
  <c r="AE49" i="60" s="1"/>
  <c r="AA49" i="60"/>
  <c r="AB49" i="60" s="1"/>
  <c r="X49" i="60"/>
  <c r="Y49" i="60" s="1"/>
  <c r="U49" i="60"/>
  <c r="V49" i="60" s="1"/>
  <c r="R49" i="60"/>
  <c r="S49" i="60" s="1"/>
  <c r="O49" i="60"/>
  <c r="P49" i="60" s="1"/>
  <c r="L49" i="60"/>
  <c r="M49" i="60" s="1"/>
  <c r="I49" i="60"/>
  <c r="J49" i="60" s="1"/>
  <c r="F49" i="60"/>
  <c r="G49" i="60" s="1"/>
  <c r="C49" i="60"/>
  <c r="D49" i="60" s="1"/>
  <c r="AD49" i="58"/>
  <c r="AE49" i="58" s="1"/>
  <c r="AA49" i="58"/>
  <c r="AB49" i="58" s="1"/>
  <c r="X49" i="58"/>
  <c r="Y49" i="58" s="1"/>
  <c r="U49" i="58"/>
  <c r="V49" i="58" s="1"/>
  <c r="R49" i="58"/>
  <c r="S49" i="58" s="1"/>
  <c r="O49" i="58"/>
  <c r="P49" i="58" s="1"/>
  <c r="L49" i="58"/>
  <c r="M49" i="58" s="1"/>
  <c r="I49" i="58"/>
  <c r="J49" i="58" s="1"/>
  <c r="F49" i="58"/>
  <c r="G49" i="58" s="1"/>
  <c r="C49" i="58"/>
  <c r="D49" i="58" s="1"/>
  <c r="O49" i="76"/>
  <c r="P49" i="76" s="1"/>
  <c r="U49" i="75"/>
  <c r="V49" i="75" s="1"/>
  <c r="X49" i="70"/>
  <c r="Y49" i="70" s="1"/>
  <c r="L49" i="70"/>
  <c r="M49" i="70" s="1"/>
  <c r="AD49" i="66"/>
  <c r="AE49" i="66" s="1"/>
  <c r="X49" i="66"/>
  <c r="Y49" i="66" s="1"/>
  <c r="R49" i="66"/>
  <c r="S49" i="66" s="1"/>
  <c r="L49" i="66"/>
  <c r="M49" i="66" s="1"/>
  <c r="F49" i="66"/>
  <c r="G49" i="66" s="1"/>
  <c r="AA49" i="64"/>
  <c r="AB49" i="64" s="1"/>
  <c r="U49" i="64"/>
  <c r="V49" i="64" s="1"/>
  <c r="O49" i="64"/>
  <c r="P49" i="64" s="1"/>
  <c r="I49" i="64"/>
  <c r="J49" i="64" s="1"/>
  <c r="C49" i="64"/>
  <c r="D49" i="64" s="1"/>
  <c r="AD49" i="63"/>
  <c r="AE49" i="63" s="1"/>
  <c r="X49" i="63"/>
  <c r="Y49" i="63" s="1"/>
  <c r="R49" i="63"/>
  <c r="S49" i="63" s="1"/>
  <c r="L49" i="63"/>
  <c r="M49" i="63" s="1"/>
  <c r="F49" i="63"/>
  <c r="G49" i="63" s="1"/>
  <c r="AA49" i="62"/>
  <c r="AB49" i="62" s="1"/>
  <c r="U49" i="62"/>
  <c r="V49" i="62" s="1"/>
  <c r="O49" i="62"/>
  <c r="P49" i="62" s="1"/>
  <c r="I49" i="62"/>
  <c r="J49" i="62" s="1"/>
  <c r="C49" i="62"/>
  <c r="D49" i="62" s="1"/>
  <c r="AD49" i="59"/>
  <c r="AE49" i="59" s="1"/>
  <c r="X49" i="59"/>
  <c r="Y49" i="59" s="1"/>
  <c r="R49" i="59"/>
  <c r="S49" i="59" s="1"/>
  <c r="L49" i="59"/>
  <c r="M49" i="59" s="1"/>
  <c r="F49" i="59"/>
  <c r="G49" i="59" s="1"/>
  <c r="AD49" i="57"/>
  <c r="AE49" i="57" s="1"/>
  <c r="AA49" i="57"/>
  <c r="AB49" i="57" s="1"/>
  <c r="X49" i="57"/>
  <c r="Y49" i="57" s="1"/>
  <c r="U49" i="57"/>
  <c r="V49" i="57" s="1"/>
  <c r="R49" i="57"/>
  <c r="S49" i="57" s="1"/>
  <c r="O49" i="57"/>
  <c r="P49" i="57" s="1"/>
  <c r="L49" i="57"/>
  <c r="M49" i="57" s="1"/>
  <c r="I49" i="57"/>
  <c r="J49" i="57" s="1"/>
  <c r="F49" i="57"/>
  <c r="G49" i="57" s="1"/>
  <c r="C49" i="57"/>
  <c r="D49" i="57" s="1"/>
  <c r="AD49" i="56"/>
  <c r="AE49" i="56" s="1"/>
  <c r="AA49" i="56"/>
  <c r="AB49" i="56" s="1"/>
  <c r="X49" i="56"/>
  <c r="Y49" i="56" s="1"/>
  <c r="U49" i="56"/>
  <c r="V49" i="56" s="1"/>
  <c r="R49" i="56"/>
  <c r="S49" i="56" s="1"/>
  <c r="O49" i="56"/>
  <c r="P49" i="56" s="1"/>
  <c r="L49" i="56"/>
  <c r="M49" i="56" s="1"/>
  <c r="I49" i="56"/>
  <c r="J49" i="56" s="1"/>
  <c r="F49" i="56"/>
  <c r="G49" i="56" s="1"/>
  <c r="C49" i="56"/>
  <c r="D49" i="56" s="1"/>
  <c r="AD49" i="54"/>
  <c r="AE49" i="54" s="1"/>
  <c r="AA49" i="54"/>
  <c r="AB49" i="54" s="1"/>
  <c r="X49" i="54"/>
  <c r="Y49" i="54" s="1"/>
  <c r="U49" i="54"/>
  <c r="V49" i="54" s="1"/>
  <c r="R49" i="54"/>
  <c r="S49" i="54" s="1"/>
  <c r="O49" i="54"/>
  <c r="P49" i="54" s="1"/>
  <c r="L49" i="54"/>
  <c r="M49" i="54" s="1"/>
  <c r="I49" i="54"/>
  <c r="J49" i="54" s="1"/>
  <c r="F49" i="54"/>
  <c r="G49" i="54" s="1"/>
  <c r="C49" i="54"/>
  <c r="D49" i="54" s="1"/>
  <c r="AD49" i="53"/>
  <c r="AE49" i="53" s="1"/>
  <c r="AA49" i="53"/>
  <c r="AB49" i="53" s="1"/>
  <c r="X49" i="53"/>
  <c r="Y49" i="53" s="1"/>
  <c r="U49" i="53"/>
  <c r="V49" i="53" s="1"/>
  <c r="R49" i="53"/>
  <c r="S49" i="53" s="1"/>
  <c r="O49" i="53"/>
  <c r="P49" i="53" s="1"/>
  <c r="L49" i="53"/>
  <c r="M49" i="53" s="1"/>
  <c r="I49" i="53"/>
  <c r="J49" i="53" s="1"/>
  <c r="F49" i="53"/>
  <c r="G49" i="53" s="1"/>
  <c r="C49" i="53"/>
  <c r="D49" i="53" s="1"/>
  <c r="AD49" i="78"/>
  <c r="AE49" i="78" s="1"/>
  <c r="L49" i="77"/>
  <c r="M49" i="77" s="1"/>
  <c r="C49" i="76"/>
  <c r="D49" i="76" s="1"/>
  <c r="R49" i="70"/>
  <c r="S49" i="70" s="1"/>
  <c r="AA49" i="66"/>
  <c r="AB49" i="66" s="1"/>
  <c r="O49" i="66"/>
  <c r="P49" i="66" s="1"/>
  <c r="C49" i="66"/>
  <c r="D49" i="66" s="1"/>
  <c r="X49" i="64"/>
  <c r="Y49" i="64" s="1"/>
  <c r="L49" i="64"/>
  <c r="M49" i="64" s="1"/>
  <c r="U49" i="63"/>
  <c r="V49" i="63" s="1"/>
  <c r="I49" i="63"/>
  <c r="J49" i="63" s="1"/>
  <c r="X49" i="62"/>
  <c r="Y49" i="62" s="1"/>
  <c r="L49" i="62"/>
  <c r="M49" i="62" s="1"/>
  <c r="AA49" i="59"/>
  <c r="AB49" i="59" s="1"/>
  <c r="O49" i="59"/>
  <c r="P49" i="59" s="1"/>
  <c r="C49" i="59"/>
  <c r="D49" i="59" s="1"/>
  <c r="AD49" i="55"/>
  <c r="AE49" i="55" s="1"/>
  <c r="X49" i="55"/>
  <c r="Y49" i="55" s="1"/>
  <c r="R49" i="55"/>
  <c r="S49" i="55" s="1"/>
  <c r="L49" i="55"/>
  <c r="M49" i="55" s="1"/>
  <c r="F49" i="55"/>
  <c r="G49" i="55" s="1"/>
  <c r="AD49" i="61"/>
  <c r="AE49" i="61" s="1"/>
  <c r="X49" i="61"/>
  <c r="Y49" i="61" s="1"/>
  <c r="R49" i="61"/>
  <c r="S49" i="61" s="1"/>
  <c r="L49" i="61"/>
  <c r="M49" i="61" s="1"/>
  <c r="F49" i="61"/>
  <c r="G49" i="61" s="1"/>
  <c r="AA49" i="51"/>
  <c r="AB49" i="51" s="1"/>
  <c r="U49" i="51"/>
  <c r="V49" i="51" s="1"/>
  <c r="O49" i="51"/>
  <c r="P49" i="51" s="1"/>
  <c r="I49" i="51"/>
  <c r="J49" i="51" s="1"/>
  <c r="C49" i="51"/>
  <c r="D49" i="51" s="1"/>
  <c r="AD49" i="52"/>
  <c r="AE49" i="52" s="1"/>
  <c r="AA49" i="52"/>
  <c r="AB49" i="52" s="1"/>
  <c r="X49" i="52"/>
  <c r="Y49" i="52" s="1"/>
  <c r="U49" i="52"/>
  <c r="V49" i="52" s="1"/>
  <c r="R49" i="52"/>
  <c r="S49" i="52" s="1"/>
  <c r="O49" i="52"/>
  <c r="P49" i="52" s="1"/>
  <c r="L49" i="52"/>
  <c r="M49" i="52" s="1"/>
  <c r="I49" i="52"/>
  <c r="J49" i="52" s="1"/>
  <c r="F49" i="52"/>
  <c r="G49" i="52" s="1"/>
  <c r="C49" i="52"/>
  <c r="D49" i="52" s="1"/>
  <c r="AD49" i="50"/>
  <c r="AE49" i="50" s="1"/>
  <c r="AA49" i="50"/>
  <c r="AB49" i="50" s="1"/>
  <c r="X49" i="50"/>
  <c r="Y49" i="50" s="1"/>
  <c r="U49" i="50"/>
  <c r="V49" i="50" s="1"/>
  <c r="R49" i="50"/>
  <c r="S49" i="50" s="1"/>
  <c r="O49" i="50"/>
  <c r="P49" i="50" s="1"/>
  <c r="L49" i="50"/>
  <c r="M49" i="50" s="1"/>
  <c r="I49" i="50"/>
  <c r="J49" i="50" s="1"/>
  <c r="F49" i="50"/>
  <c r="G49" i="50" s="1"/>
  <c r="C49" i="50"/>
  <c r="D49" i="50" s="1"/>
  <c r="AD49" i="49"/>
  <c r="AE49" i="49" s="1"/>
  <c r="AA49" i="49"/>
  <c r="AB49" i="49" s="1"/>
  <c r="X49" i="49"/>
  <c r="Y49" i="49" s="1"/>
  <c r="U49" i="49"/>
  <c r="V49" i="49" s="1"/>
  <c r="R49" i="49"/>
  <c r="S49" i="49" s="1"/>
  <c r="O49" i="49"/>
  <c r="P49" i="49" s="1"/>
  <c r="L49" i="49"/>
  <c r="M49" i="49" s="1"/>
  <c r="I49" i="49"/>
  <c r="J49" i="49" s="1"/>
  <c r="F49" i="49"/>
  <c r="G49" i="49" s="1"/>
  <c r="C49" i="49"/>
  <c r="D49" i="49" s="1"/>
  <c r="AA49" i="76"/>
  <c r="AB49" i="76" s="1"/>
  <c r="I49" i="75"/>
  <c r="J49" i="75" s="1"/>
  <c r="AD49" i="70"/>
  <c r="AE49" i="70" s="1"/>
  <c r="F49" i="70"/>
  <c r="G49" i="70" s="1"/>
  <c r="U49" i="66"/>
  <c r="V49" i="66" s="1"/>
  <c r="I49" i="66"/>
  <c r="J49" i="66" s="1"/>
  <c r="AD49" i="64"/>
  <c r="AE49" i="64" s="1"/>
  <c r="R49" i="64"/>
  <c r="S49" i="64" s="1"/>
  <c r="F49" i="64"/>
  <c r="G49" i="64" s="1"/>
  <c r="AA49" i="63"/>
  <c r="AB49" i="63" s="1"/>
  <c r="O49" i="63"/>
  <c r="P49" i="63" s="1"/>
  <c r="C49" i="63"/>
  <c r="D49" i="63" s="1"/>
  <c r="AD49" i="62"/>
  <c r="AE49" i="62" s="1"/>
  <c r="R49" i="62"/>
  <c r="S49" i="62" s="1"/>
  <c r="F49" i="62"/>
  <c r="G49" i="62" s="1"/>
  <c r="U49" i="59"/>
  <c r="V49" i="59" s="1"/>
  <c r="I49" i="59"/>
  <c r="J49" i="59" s="1"/>
  <c r="AA49" i="55"/>
  <c r="AB49" i="55" s="1"/>
  <c r="U49" i="55"/>
  <c r="V49" i="55" s="1"/>
  <c r="O49" i="55"/>
  <c r="P49" i="55" s="1"/>
  <c r="I49" i="55"/>
  <c r="J49" i="55" s="1"/>
  <c r="C49" i="55"/>
  <c r="D49" i="55" s="1"/>
  <c r="AA49" i="61"/>
  <c r="AB49" i="61" s="1"/>
  <c r="U49" i="61"/>
  <c r="V49" i="61" s="1"/>
  <c r="O49" i="61"/>
  <c r="P49" i="61" s="1"/>
  <c r="I49" i="61"/>
  <c r="J49" i="61" s="1"/>
  <c r="C49" i="61"/>
  <c r="D49" i="61" s="1"/>
  <c r="AD49" i="51"/>
  <c r="AE49" i="51" s="1"/>
  <c r="X49" i="51"/>
  <c r="Y49" i="51" s="1"/>
  <c r="R49" i="51"/>
  <c r="S49" i="51" s="1"/>
  <c r="L49" i="51"/>
  <c r="M49" i="51" s="1"/>
  <c r="F49" i="51"/>
  <c r="G49" i="51" s="1"/>
  <c r="AD50" i="81"/>
  <c r="AE50" i="81" s="1"/>
  <c r="AA50" i="81"/>
  <c r="AB50" i="81" s="1"/>
  <c r="X50" i="81"/>
  <c r="Y50" i="81" s="1"/>
  <c r="U50" i="81"/>
  <c r="V50" i="81" s="1"/>
  <c r="R50" i="81"/>
  <c r="S50" i="81" s="1"/>
  <c r="O50" i="81"/>
  <c r="P50" i="81" s="1"/>
  <c r="L50" i="81"/>
  <c r="M50" i="81" s="1"/>
  <c r="I50" i="81"/>
  <c r="J50" i="81" s="1"/>
  <c r="F50" i="81"/>
  <c r="G50" i="81" s="1"/>
  <c r="C50" i="81"/>
  <c r="D50" i="81" s="1"/>
  <c r="AD50" i="80"/>
  <c r="AE50" i="80" s="1"/>
  <c r="AA50" i="80"/>
  <c r="AB50" i="80" s="1"/>
  <c r="X50" i="80"/>
  <c r="Y50" i="80" s="1"/>
  <c r="U50" i="80"/>
  <c r="V50" i="80" s="1"/>
  <c r="R50" i="80"/>
  <c r="S50" i="80" s="1"/>
  <c r="O50" i="80"/>
  <c r="P50" i="80" s="1"/>
  <c r="L50" i="80"/>
  <c r="M50" i="80" s="1"/>
  <c r="I50" i="80"/>
  <c r="J50" i="80" s="1"/>
  <c r="F50" i="80"/>
  <c r="G50" i="80" s="1"/>
  <c r="C50" i="80"/>
  <c r="D50" i="80" s="1"/>
  <c r="AD50" i="79"/>
  <c r="AE50" i="79" s="1"/>
  <c r="X50" i="79"/>
  <c r="Y50" i="79" s="1"/>
  <c r="R50" i="79"/>
  <c r="S50" i="79" s="1"/>
  <c r="L50" i="79"/>
  <c r="M50" i="79" s="1"/>
  <c r="F50" i="79"/>
  <c r="G50" i="79" s="1"/>
  <c r="AA50" i="78"/>
  <c r="AB50" i="78" s="1"/>
  <c r="U50" i="78"/>
  <c r="V50" i="78" s="1"/>
  <c r="O50" i="78"/>
  <c r="P50" i="78" s="1"/>
  <c r="I50" i="78"/>
  <c r="J50" i="78" s="1"/>
  <c r="C50" i="78"/>
  <c r="D50" i="78" s="1"/>
  <c r="AA50" i="79"/>
  <c r="AB50" i="79" s="1"/>
  <c r="O50" i="79"/>
  <c r="P50" i="79" s="1"/>
  <c r="C50" i="79"/>
  <c r="D50" i="79" s="1"/>
  <c r="AD50" i="78"/>
  <c r="AE50" i="78" s="1"/>
  <c r="R50" i="78"/>
  <c r="S50" i="78" s="1"/>
  <c r="F50" i="78"/>
  <c r="G50" i="78" s="1"/>
  <c r="AA50" i="77"/>
  <c r="AB50" i="77" s="1"/>
  <c r="U50" i="77"/>
  <c r="V50" i="77" s="1"/>
  <c r="O50" i="77"/>
  <c r="P50" i="77" s="1"/>
  <c r="I50" i="77"/>
  <c r="J50" i="77" s="1"/>
  <c r="C50" i="77"/>
  <c r="D50" i="77" s="1"/>
  <c r="AD50" i="74"/>
  <c r="AE50" i="74" s="1"/>
  <c r="AA50" i="74"/>
  <c r="AB50" i="74" s="1"/>
  <c r="X50" i="74"/>
  <c r="Y50" i="74" s="1"/>
  <c r="U50" i="74"/>
  <c r="V50" i="74" s="1"/>
  <c r="R50" i="74"/>
  <c r="S50" i="74" s="1"/>
  <c r="O50" i="74"/>
  <c r="P50" i="74" s="1"/>
  <c r="L50" i="74"/>
  <c r="M50" i="74" s="1"/>
  <c r="I50" i="74"/>
  <c r="J50" i="74" s="1"/>
  <c r="F50" i="74"/>
  <c r="G50" i="74" s="1"/>
  <c r="C50" i="74"/>
  <c r="D50" i="74" s="1"/>
  <c r="AD50" i="73"/>
  <c r="AE50" i="73" s="1"/>
  <c r="AA50" i="73"/>
  <c r="AB50" i="73" s="1"/>
  <c r="X50" i="73"/>
  <c r="Y50" i="73" s="1"/>
  <c r="U50" i="73"/>
  <c r="V50" i="73" s="1"/>
  <c r="R50" i="73"/>
  <c r="S50" i="73" s="1"/>
  <c r="O50" i="73"/>
  <c r="P50" i="73" s="1"/>
  <c r="L50" i="73"/>
  <c r="M50" i="73" s="1"/>
  <c r="I50" i="73"/>
  <c r="J50" i="73" s="1"/>
  <c r="F50" i="73"/>
  <c r="G50" i="73" s="1"/>
  <c r="C50" i="73"/>
  <c r="D50" i="73" s="1"/>
  <c r="AD50" i="72"/>
  <c r="AE50" i="72" s="1"/>
  <c r="AA50" i="72"/>
  <c r="AB50" i="72" s="1"/>
  <c r="X50" i="72"/>
  <c r="Y50" i="72" s="1"/>
  <c r="U50" i="72"/>
  <c r="V50" i="72" s="1"/>
  <c r="R50" i="72"/>
  <c r="S50" i="72" s="1"/>
  <c r="O50" i="72"/>
  <c r="P50" i="72" s="1"/>
  <c r="L50" i="72"/>
  <c r="M50" i="72" s="1"/>
  <c r="I50" i="72"/>
  <c r="J50" i="72" s="1"/>
  <c r="F50" i="72"/>
  <c r="G50" i="72" s="1"/>
  <c r="C50" i="72"/>
  <c r="D50" i="72" s="1"/>
  <c r="AD50" i="71"/>
  <c r="AE50" i="71" s="1"/>
  <c r="AA50" i="71"/>
  <c r="AB50" i="71" s="1"/>
  <c r="X50" i="71"/>
  <c r="Y50" i="71" s="1"/>
  <c r="U50" i="71"/>
  <c r="V50" i="71" s="1"/>
  <c r="R50" i="71"/>
  <c r="S50" i="71" s="1"/>
  <c r="O50" i="71"/>
  <c r="P50" i="71" s="1"/>
  <c r="L50" i="71"/>
  <c r="M50" i="71" s="1"/>
  <c r="I50" i="71"/>
  <c r="J50" i="71" s="1"/>
  <c r="F50" i="71"/>
  <c r="G50" i="71" s="1"/>
  <c r="C50" i="71"/>
  <c r="D50" i="71" s="1"/>
  <c r="U50" i="79"/>
  <c r="V50" i="79" s="1"/>
  <c r="L50" i="78"/>
  <c r="M50" i="78" s="1"/>
  <c r="X50" i="77"/>
  <c r="Y50" i="77" s="1"/>
  <c r="L50" i="77"/>
  <c r="M50" i="77" s="1"/>
  <c r="AD50" i="76"/>
  <c r="AE50" i="76" s="1"/>
  <c r="X50" i="76"/>
  <c r="Y50" i="76" s="1"/>
  <c r="R50" i="76"/>
  <c r="S50" i="76" s="1"/>
  <c r="L50" i="76"/>
  <c r="M50" i="76" s="1"/>
  <c r="F50" i="76"/>
  <c r="G50" i="76" s="1"/>
  <c r="AD50" i="75"/>
  <c r="AE50" i="75" s="1"/>
  <c r="X50" i="75"/>
  <c r="Y50" i="75" s="1"/>
  <c r="R50" i="75"/>
  <c r="S50" i="75" s="1"/>
  <c r="L50" i="75"/>
  <c r="M50" i="75" s="1"/>
  <c r="F50" i="75"/>
  <c r="G50" i="75" s="1"/>
  <c r="AD50" i="69"/>
  <c r="AE50" i="69" s="1"/>
  <c r="AA50" i="69"/>
  <c r="AB50" i="69" s="1"/>
  <c r="X50" i="69"/>
  <c r="Y50" i="69" s="1"/>
  <c r="U50" i="69"/>
  <c r="V50" i="69" s="1"/>
  <c r="R50" i="69"/>
  <c r="S50" i="69" s="1"/>
  <c r="O50" i="69"/>
  <c r="P50" i="69" s="1"/>
  <c r="L50" i="69"/>
  <c r="M50" i="69" s="1"/>
  <c r="I50" i="69"/>
  <c r="J50" i="69" s="1"/>
  <c r="F50" i="69"/>
  <c r="G50" i="69" s="1"/>
  <c r="C50" i="69"/>
  <c r="D50" i="69" s="1"/>
  <c r="AD50" i="68"/>
  <c r="AE50" i="68" s="1"/>
  <c r="AA50" i="68"/>
  <c r="AB50" i="68" s="1"/>
  <c r="X50" i="68"/>
  <c r="Y50" i="68" s="1"/>
  <c r="U50" i="68"/>
  <c r="V50" i="68" s="1"/>
  <c r="R50" i="68"/>
  <c r="S50" i="68" s="1"/>
  <c r="O50" i="68"/>
  <c r="P50" i="68" s="1"/>
  <c r="L50" i="68"/>
  <c r="M50" i="68" s="1"/>
  <c r="I50" i="68"/>
  <c r="J50" i="68" s="1"/>
  <c r="F50" i="68"/>
  <c r="G50" i="68" s="1"/>
  <c r="C50" i="68"/>
  <c r="D50" i="68" s="1"/>
  <c r="AD50" i="67"/>
  <c r="AE50" i="67" s="1"/>
  <c r="AA50" i="67"/>
  <c r="AB50" i="67" s="1"/>
  <c r="X50" i="67"/>
  <c r="Y50" i="67" s="1"/>
  <c r="U50" i="67"/>
  <c r="V50" i="67" s="1"/>
  <c r="R50" i="67"/>
  <c r="S50" i="67" s="1"/>
  <c r="O50" i="67"/>
  <c r="P50" i="67" s="1"/>
  <c r="L50" i="67"/>
  <c r="M50" i="67" s="1"/>
  <c r="I50" i="67"/>
  <c r="J50" i="67" s="1"/>
  <c r="F50" i="67"/>
  <c r="G50" i="67" s="1"/>
  <c r="C50" i="67"/>
  <c r="D50" i="67" s="1"/>
  <c r="X50" i="78"/>
  <c r="Y50" i="78" s="1"/>
  <c r="R50" i="77"/>
  <c r="S50" i="77" s="1"/>
  <c r="AA50" i="76"/>
  <c r="AB50" i="76" s="1"/>
  <c r="O50" i="76"/>
  <c r="P50" i="76" s="1"/>
  <c r="C50" i="76"/>
  <c r="D50" i="76" s="1"/>
  <c r="U50" i="75"/>
  <c r="V50" i="75" s="1"/>
  <c r="I50" i="75"/>
  <c r="J50" i="75" s="1"/>
  <c r="AA50" i="70"/>
  <c r="AB50" i="70" s="1"/>
  <c r="U50" i="70"/>
  <c r="V50" i="70" s="1"/>
  <c r="O50" i="70"/>
  <c r="P50" i="70" s="1"/>
  <c r="I50" i="70"/>
  <c r="J50" i="70" s="1"/>
  <c r="C50" i="70"/>
  <c r="D50" i="70" s="1"/>
  <c r="AD50" i="65"/>
  <c r="AE50" i="65" s="1"/>
  <c r="AA50" i="65"/>
  <c r="AB50" i="65" s="1"/>
  <c r="X50" i="65"/>
  <c r="Y50" i="65" s="1"/>
  <c r="U50" i="65"/>
  <c r="V50" i="65" s="1"/>
  <c r="R50" i="65"/>
  <c r="S50" i="65" s="1"/>
  <c r="O50" i="65"/>
  <c r="P50" i="65" s="1"/>
  <c r="L50" i="65"/>
  <c r="M50" i="65" s="1"/>
  <c r="I50" i="65"/>
  <c r="J50" i="65" s="1"/>
  <c r="F50" i="65"/>
  <c r="G50" i="65" s="1"/>
  <c r="C50" i="65"/>
  <c r="D50" i="65" s="1"/>
  <c r="AD50" i="60"/>
  <c r="AE50" i="60" s="1"/>
  <c r="AA50" i="60"/>
  <c r="AB50" i="60" s="1"/>
  <c r="X50" i="60"/>
  <c r="Y50" i="60" s="1"/>
  <c r="U50" i="60"/>
  <c r="V50" i="60" s="1"/>
  <c r="R50" i="60"/>
  <c r="S50" i="60" s="1"/>
  <c r="O50" i="60"/>
  <c r="P50" i="60" s="1"/>
  <c r="L50" i="60"/>
  <c r="M50" i="60" s="1"/>
  <c r="I50" i="60"/>
  <c r="J50" i="60" s="1"/>
  <c r="F50" i="60"/>
  <c r="G50" i="60" s="1"/>
  <c r="C50" i="60"/>
  <c r="D50" i="60" s="1"/>
  <c r="AD50" i="58"/>
  <c r="AE50" i="58" s="1"/>
  <c r="AA50" i="58"/>
  <c r="AB50" i="58" s="1"/>
  <c r="X50" i="58"/>
  <c r="Y50" i="58" s="1"/>
  <c r="U50" i="58"/>
  <c r="V50" i="58" s="1"/>
  <c r="R50" i="58"/>
  <c r="S50" i="58" s="1"/>
  <c r="O50" i="58"/>
  <c r="P50" i="58" s="1"/>
  <c r="L50" i="58"/>
  <c r="M50" i="58" s="1"/>
  <c r="I50" i="58"/>
  <c r="J50" i="58" s="1"/>
  <c r="F50" i="58"/>
  <c r="G50" i="58" s="1"/>
  <c r="C50" i="58"/>
  <c r="D50" i="58" s="1"/>
  <c r="F50" i="77"/>
  <c r="G50" i="77" s="1"/>
  <c r="I50" i="76"/>
  <c r="J50" i="76" s="1"/>
  <c r="O50" i="75"/>
  <c r="P50" i="75" s="1"/>
  <c r="AD50" i="70"/>
  <c r="AE50" i="70" s="1"/>
  <c r="R50" i="70"/>
  <c r="S50" i="70" s="1"/>
  <c r="F50" i="70"/>
  <c r="G50" i="70" s="1"/>
  <c r="AD50" i="66"/>
  <c r="AE50" i="66" s="1"/>
  <c r="X50" i="66"/>
  <c r="Y50" i="66" s="1"/>
  <c r="R50" i="66"/>
  <c r="S50" i="66" s="1"/>
  <c r="L50" i="66"/>
  <c r="M50" i="66" s="1"/>
  <c r="F50" i="66"/>
  <c r="G50" i="66" s="1"/>
  <c r="AA50" i="64"/>
  <c r="AB50" i="64" s="1"/>
  <c r="U50" i="64"/>
  <c r="V50" i="64" s="1"/>
  <c r="O50" i="64"/>
  <c r="P50" i="64" s="1"/>
  <c r="I50" i="64"/>
  <c r="J50" i="64" s="1"/>
  <c r="C50" i="64"/>
  <c r="D50" i="64" s="1"/>
  <c r="AD50" i="63"/>
  <c r="AE50" i="63" s="1"/>
  <c r="X50" i="63"/>
  <c r="Y50" i="63" s="1"/>
  <c r="R50" i="63"/>
  <c r="S50" i="63" s="1"/>
  <c r="L50" i="63"/>
  <c r="M50" i="63" s="1"/>
  <c r="F50" i="63"/>
  <c r="G50" i="63" s="1"/>
  <c r="AA50" i="62"/>
  <c r="AB50" i="62" s="1"/>
  <c r="U50" i="62"/>
  <c r="V50" i="62" s="1"/>
  <c r="O50" i="62"/>
  <c r="P50" i="62" s="1"/>
  <c r="I50" i="62"/>
  <c r="J50" i="62" s="1"/>
  <c r="C50" i="62"/>
  <c r="D50" i="62" s="1"/>
  <c r="AD50" i="59"/>
  <c r="AE50" i="59" s="1"/>
  <c r="X50" i="59"/>
  <c r="Y50" i="59" s="1"/>
  <c r="R50" i="59"/>
  <c r="S50" i="59" s="1"/>
  <c r="L50" i="59"/>
  <c r="M50" i="59" s="1"/>
  <c r="F50" i="59"/>
  <c r="G50" i="59" s="1"/>
  <c r="AD50" i="57"/>
  <c r="AE50" i="57" s="1"/>
  <c r="AA50" i="57"/>
  <c r="AB50" i="57" s="1"/>
  <c r="X50" i="57"/>
  <c r="Y50" i="57" s="1"/>
  <c r="U50" i="57"/>
  <c r="V50" i="57" s="1"/>
  <c r="R50" i="57"/>
  <c r="S50" i="57" s="1"/>
  <c r="O50" i="57"/>
  <c r="P50" i="57" s="1"/>
  <c r="L50" i="57"/>
  <c r="M50" i="57" s="1"/>
  <c r="I50" i="57"/>
  <c r="J50" i="57" s="1"/>
  <c r="F50" i="57"/>
  <c r="G50" i="57" s="1"/>
  <c r="C50" i="57"/>
  <c r="D50" i="57" s="1"/>
  <c r="AD50" i="56"/>
  <c r="AE50" i="56" s="1"/>
  <c r="AA50" i="56"/>
  <c r="AB50" i="56" s="1"/>
  <c r="X50" i="56"/>
  <c r="Y50" i="56" s="1"/>
  <c r="U50" i="56"/>
  <c r="V50" i="56" s="1"/>
  <c r="R50" i="56"/>
  <c r="S50" i="56" s="1"/>
  <c r="O50" i="56"/>
  <c r="P50" i="56" s="1"/>
  <c r="L50" i="56"/>
  <c r="M50" i="56" s="1"/>
  <c r="I50" i="56"/>
  <c r="J50" i="56" s="1"/>
  <c r="F50" i="56"/>
  <c r="G50" i="56" s="1"/>
  <c r="C50" i="56"/>
  <c r="D50" i="56" s="1"/>
  <c r="AD50" i="54"/>
  <c r="AE50" i="54" s="1"/>
  <c r="AA50" i="54"/>
  <c r="AB50" i="54" s="1"/>
  <c r="X50" i="54"/>
  <c r="Y50" i="54" s="1"/>
  <c r="U50" i="54"/>
  <c r="V50" i="54" s="1"/>
  <c r="R50" i="54"/>
  <c r="S50" i="54" s="1"/>
  <c r="O50" i="54"/>
  <c r="P50" i="54" s="1"/>
  <c r="L50" i="54"/>
  <c r="M50" i="54" s="1"/>
  <c r="I50" i="54"/>
  <c r="J50" i="54" s="1"/>
  <c r="F50" i="54"/>
  <c r="G50" i="54" s="1"/>
  <c r="C50" i="54"/>
  <c r="D50" i="54" s="1"/>
  <c r="AD50" i="53"/>
  <c r="AE50" i="53" s="1"/>
  <c r="AA50" i="53"/>
  <c r="AB50" i="53" s="1"/>
  <c r="X50" i="53"/>
  <c r="Y50" i="53" s="1"/>
  <c r="U50" i="53"/>
  <c r="V50" i="53" s="1"/>
  <c r="R50" i="53"/>
  <c r="S50" i="53" s="1"/>
  <c r="O50" i="53"/>
  <c r="P50" i="53" s="1"/>
  <c r="L50" i="53"/>
  <c r="M50" i="53" s="1"/>
  <c r="I50" i="53"/>
  <c r="J50" i="53" s="1"/>
  <c r="F50" i="53"/>
  <c r="G50" i="53" s="1"/>
  <c r="C50" i="53"/>
  <c r="D50" i="53" s="1"/>
  <c r="U50" i="76"/>
  <c r="V50" i="76" s="1"/>
  <c r="C50" i="75"/>
  <c r="D50" i="75" s="1"/>
  <c r="L50" i="70"/>
  <c r="M50" i="70" s="1"/>
  <c r="U50" i="66"/>
  <c r="V50" i="66" s="1"/>
  <c r="I50" i="66"/>
  <c r="J50" i="66" s="1"/>
  <c r="AD50" i="64"/>
  <c r="AE50" i="64" s="1"/>
  <c r="R50" i="64"/>
  <c r="S50" i="64" s="1"/>
  <c r="F50" i="64"/>
  <c r="G50" i="64" s="1"/>
  <c r="AA50" i="63"/>
  <c r="AB50" i="63" s="1"/>
  <c r="O50" i="63"/>
  <c r="P50" i="63" s="1"/>
  <c r="C50" i="63"/>
  <c r="D50" i="63" s="1"/>
  <c r="AD50" i="62"/>
  <c r="AE50" i="62" s="1"/>
  <c r="R50" i="62"/>
  <c r="S50" i="62" s="1"/>
  <c r="F50" i="62"/>
  <c r="G50" i="62" s="1"/>
  <c r="U50" i="59"/>
  <c r="V50" i="59" s="1"/>
  <c r="I50" i="59"/>
  <c r="J50" i="59" s="1"/>
  <c r="AD50" i="55"/>
  <c r="AE50" i="55" s="1"/>
  <c r="X50" i="55"/>
  <c r="Y50" i="55" s="1"/>
  <c r="R50" i="55"/>
  <c r="S50" i="55" s="1"/>
  <c r="L50" i="55"/>
  <c r="M50" i="55" s="1"/>
  <c r="F50" i="55"/>
  <c r="G50" i="55" s="1"/>
  <c r="AD50" i="61"/>
  <c r="AE50" i="61" s="1"/>
  <c r="X50" i="61"/>
  <c r="Y50" i="61" s="1"/>
  <c r="R50" i="61"/>
  <c r="S50" i="61" s="1"/>
  <c r="L50" i="61"/>
  <c r="M50" i="61" s="1"/>
  <c r="F50" i="61"/>
  <c r="G50" i="61" s="1"/>
  <c r="AA50" i="51"/>
  <c r="AB50" i="51" s="1"/>
  <c r="U50" i="51"/>
  <c r="V50" i="51" s="1"/>
  <c r="O50" i="51"/>
  <c r="P50" i="51" s="1"/>
  <c r="I50" i="51"/>
  <c r="J50" i="51" s="1"/>
  <c r="C50" i="51"/>
  <c r="D50" i="51" s="1"/>
  <c r="AD50" i="52"/>
  <c r="AE50" i="52" s="1"/>
  <c r="AA50" i="52"/>
  <c r="AB50" i="52" s="1"/>
  <c r="X50" i="52"/>
  <c r="Y50" i="52" s="1"/>
  <c r="U50" i="52"/>
  <c r="V50" i="52" s="1"/>
  <c r="R50" i="52"/>
  <c r="S50" i="52" s="1"/>
  <c r="O50" i="52"/>
  <c r="P50" i="52" s="1"/>
  <c r="L50" i="52"/>
  <c r="M50" i="52" s="1"/>
  <c r="I50" i="52"/>
  <c r="J50" i="52" s="1"/>
  <c r="F50" i="52"/>
  <c r="G50" i="52" s="1"/>
  <c r="C50" i="52"/>
  <c r="D50" i="52" s="1"/>
  <c r="AD50" i="50"/>
  <c r="AE50" i="50" s="1"/>
  <c r="AA50" i="50"/>
  <c r="AB50" i="50" s="1"/>
  <c r="X50" i="50"/>
  <c r="Y50" i="50" s="1"/>
  <c r="U50" i="50"/>
  <c r="V50" i="50" s="1"/>
  <c r="R50" i="50"/>
  <c r="S50" i="50" s="1"/>
  <c r="O50" i="50"/>
  <c r="P50" i="50" s="1"/>
  <c r="L50" i="50"/>
  <c r="M50" i="50" s="1"/>
  <c r="I50" i="50"/>
  <c r="J50" i="50" s="1"/>
  <c r="F50" i="50"/>
  <c r="G50" i="50" s="1"/>
  <c r="C50" i="50"/>
  <c r="D50" i="50" s="1"/>
  <c r="AD50" i="49"/>
  <c r="AE50" i="49" s="1"/>
  <c r="AA50" i="49"/>
  <c r="AB50" i="49" s="1"/>
  <c r="X50" i="49"/>
  <c r="Y50" i="49" s="1"/>
  <c r="U50" i="49"/>
  <c r="V50" i="49" s="1"/>
  <c r="R50" i="49"/>
  <c r="S50" i="49" s="1"/>
  <c r="O50" i="49"/>
  <c r="P50" i="49" s="1"/>
  <c r="L50" i="49"/>
  <c r="M50" i="49" s="1"/>
  <c r="I50" i="49"/>
  <c r="J50" i="49" s="1"/>
  <c r="F50" i="49"/>
  <c r="G50" i="49" s="1"/>
  <c r="C50" i="49"/>
  <c r="D50" i="49" s="1"/>
  <c r="I50" i="79"/>
  <c r="J50" i="79" s="1"/>
  <c r="AD50" i="77"/>
  <c r="AE50" i="77" s="1"/>
  <c r="AA50" i="75"/>
  <c r="AB50" i="75" s="1"/>
  <c r="X50" i="70"/>
  <c r="Y50" i="70" s="1"/>
  <c r="AA50" i="66"/>
  <c r="AB50" i="66" s="1"/>
  <c r="O50" i="66"/>
  <c r="P50" i="66" s="1"/>
  <c r="C50" i="66"/>
  <c r="D50" i="66" s="1"/>
  <c r="X50" i="64"/>
  <c r="Y50" i="64" s="1"/>
  <c r="L50" i="64"/>
  <c r="M50" i="64" s="1"/>
  <c r="U50" i="63"/>
  <c r="V50" i="63" s="1"/>
  <c r="I50" i="63"/>
  <c r="J50" i="63" s="1"/>
  <c r="X50" i="62"/>
  <c r="Y50" i="62" s="1"/>
  <c r="L50" i="62"/>
  <c r="M50" i="62" s="1"/>
  <c r="AA50" i="59"/>
  <c r="AB50" i="59" s="1"/>
  <c r="O50" i="59"/>
  <c r="P50" i="59" s="1"/>
  <c r="C50" i="59"/>
  <c r="D50" i="59" s="1"/>
  <c r="AA50" i="55"/>
  <c r="AB50" i="55" s="1"/>
  <c r="U50" i="55"/>
  <c r="V50" i="55" s="1"/>
  <c r="O50" i="55"/>
  <c r="P50" i="55" s="1"/>
  <c r="I50" i="55"/>
  <c r="J50" i="55" s="1"/>
  <c r="C50" i="55"/>
  <c r="D50" i="55" s="1"/>
  <c r="AA50" i="61"/>
  <c r="AB50" i="61" s="1"/>
  <c r="U50" i="61"/>
  <c r="V50" i="61" s="1"/>
  <c r="O50" i="61"/>
  <c r="P50" i="61" s="1"/>
  <c r="I50" i="61"/>
  <c r="J50" i="61" s="1"/>
  <c r="C50" i="61"/>
  <c r="D50" i="61" s="1"/>
  <c r="AD50" i="51"/>
  <c r="AE50" i="51" s="1"/>
  <c r="X50" i="51"/>
  <c r="Y50" i="51" s="1"/>
  <c r="R50" i="51"/>
  <c r="S50" i="51" s="1"/>
  <c r="L50" i="51"/>
  <c r="M50" i="51" s="1"/>
  <c r="F50" i="51"/>
  <c r="G50" i="51" s="1"/>
  <c r="AD70" i="81"/>
  <c r="AE70" i="81" s="1"/>
  <c r="AA70" i="81"/>
  <c r="AB70" i="81" s="1"/>
  <c r="X70" i="81"/>
  <c r="Y70" i="81" s="1"/>
  <c r="U70" i="81"/>
  <c r="V70" i="81" s="1"/>
  <c r="R70" i="81"/>
  <c r="S70" i="81" s="1"/>
  <c r="O70" i="81"/>
  <c r="P70" i="81" s="1"/>
  <c r="L70" i="81"/>
  <c r="M70" i="81" s="1"/>
  <c r="I70" i="81"/>
  <c r="J70" i="81" s="1"/>
  <c r="F70" i="81"/>
  <c r="G70" i="81" s="1"/>
  <c r="C70" i="81"/>
  <c r="D70" i="81" s="1"/>
  <c r="AD70" i="80"/>
  <c r="AE70" i="80" s="1"/>
  <c r="AA70" i="80"/>
  <c r="AB70" i="80" s="1"/>
  <c r="X70" i="80"/>
  <c r="Y70" i="80" s="1"/>
  <c r="U70" i="80"/>
  <c r="V70" i="80" s="1"/>
  <c r="R70" i="80"/>
  <c r="S70" i="80" s="1"/>
  <c r="O70" i="80"/>
  <c r="P70" i="80" s="1"/>
  <c r="L70" i="80"/>
  <c r="M70" i="80" s="1"/>
  <c r="I70" i="80"/>
  <c r="J70" i="80" s="1"/>
  <c r="F70" i="80"/>
  <c r="G70" i="80" s="1"/>
  <c r="C70" i="80"/>
  <c r="D70" i="80" s="1"/>
  <c r="AD70" i="79"/>
  <c r="AE70" i="79" s="1"/>
  <c r="AA70" i="79"/>
  <c r="AB70" i="79" s="1"/>
  <c r="X70" i="79"/>
  <c r="Y70" i="79" s="1"/>
  <c r="U70" i="79"/>
  <c r="V70" i="79" s="1"/>
  <c r="R70" i="79"/>
  <c r="S70" i="79" s="1"/>
  <c r="O70" i="79"/>
  <c r="P70" i="79" s="1"/>
  <c r="L70" i="79"/>
  <c r="M70" i="79" s="1"/>
  <c r="I70" i="79"/>
  <c r="J70" i="79" s="1"/>
  <c r="F70" i="79"/>
  <c r="G70" i="79" s="1"/>
  <c r="C70" i="79"/>
  <c r="D70" i="79" s="1"/>
  <c r="AD70" i="78"/>
  <c r="AE70" i="78" s="1"/>
  <c r="X70" i="78"/>
  <c r="Y70" i="78" s="1"/>
  <c r="R70" i="78"/>
  <c r="S70" i="78" s="1"/>
  <c r="L70" i="78"/>
  <c r="M70" i="78" s="1"/>
  <c r="F70" i="78"/>
  <c r="G70" i="78" s="1"/>
  <c r="AA70" i="77"/>
  <c r="AB70" i="77" s="1"/>
  <c r="U70" i="77"/>
  <c r="V70" i="77" s="1"/>
  <c r="O70" i="77"/>
  <c r="P70" i="77" s="1"/>
  <c r="AD70" i="76"/>
  <c r="AE70" i="76" s="1"/>
  <c r="AA70" i="76"/>
  <c r="AB70" i="76" s="1"/>
  <c r="X70" i="76"/>
  <c r="Y70" i="76" s="1"/>
  <c r="U70" i="76"/>
  <c r="V70" i="76" s="1"/>
  <c r="R70" i="76"/>
  <c r="S70" i="76" s="1"/>
  <c r="O70" i="76"/>
  <c r="P70" i="76" s="1"/>
  <c r="L70" i="76"/>
  <c r="M70" i="76" s="1"/>
  <c r="I70" i="76"/>
  <c r="J70" i="76" s="1"/>
  <c r="F70" i="76"/>
  <c r="G70" i="76" s="1"/>
  <c r="C70" i="76"/>
  <c r="D70" i="76" s="1"/>
  <c r="U70" i="78"/>
  <c r="V70" i="78" s="1"/>
  <c r="I70" i="78"/>
  <c r="J70" i="78" s="1"/>
  <c r="X70" i="77"/>
  <c r="Y70" i="77" s="1"/>
  <c r="L70" i="77"/>
  <c r="M70" i="77" s="1"/>
  <c r="F70" i="77"/>
  <c r="G70" i="77" s="1"/>
  <c r="AD70" i="74"/>
  <c r="AE70" i="74" s="1"/>
  <c r="AA70" i="74"/>
  <c r="AB70" i="74" s="1"/>
  <c r="X70" i="74"/>
  <c r="Y70" i="74" s="1"/>
  <c r="U70" i="74"/>
  <c r="V70" i="74" s="1"/>
  <c r="R70" i="74"/>
  <c r="S70" i="74" s="1"/>
  <c r="O70" i="74"/>
  <c r="P70" i="74" s="1"/>
  <c r="L70" i="74"/>
  <c r="M70" i="74" s="1"/>
  <c r="I70" i="74"/>
  <c r="J70" i="74" s="1"/>
  <c r="F70" i="74"/>
  <c r="G70" i="74" s="1"/>
  <c r="C70" i="74"/>
  <c r="D70" i="74" s="1"/>
  <c r="AD70" i="72"/>
  <c r="AE70" i="72" s="1"/>
  <c r="AA70" i="72"/>
  <c r="AB70" i="72" s="1"/>
  <c r="X70" i="72"/>
  <c r="Y70" i="72" s="1"/>
  <c r="U70" i="72"/>
  <c r="V70" i="72" s="1"/>
  <c r="R70" i="72"/>
  <c r="S70" i="72" s="1"/>
  <c r="O70" i="72"/>
  <c r="P70" i="72" s="1"/>
  <c r="L70" i="72"/>
  <c r="M70" i="72" s="1"/>
  <c r="I70" i="72"/>
  <c r="J70" i="72" s="1"/>
  <c r="F70" i="72"/>
  <c r="G70" i="72" s="1"/>
  <c r="C70" i="72"/>
  <c r="D70" i="72" s="1"/>
  <c r="AD70" i="71"/>
  <c r="AE70" i="71" s="1"/>
  <c r="AA70" i="71"/>
  <c r="AB70" i="71" s="1"/>
  <c r="X70" i="71"/>
  <c r="Y70" i="71" s="1"/>
  <c r="U70" i="71"/>
  <c r="V70" i="71" s="1"/>
  <c r="R70" i="71"/>
  <c r="S70" i="71" s="1"/>
  <c r="O70" i="71"/>
  <c r="P70" i="71" s="1"/>
  <c r="L70" i="71"/>
  <c r="M70" i="71" s="1"/>
  <c r="I70" i="71"/>
  <c r="J70" i="71" s="1"/>
  <c r="F70" i="71"/>
  <c r="G70" i="71" s="1"/>
  <c r="C70" i="71"/>
  <c r="D70" i="71" s="1"/>
  <c r="AD70" i="70"/>
  <c r="AE70" i="70" s="1"/>
  <c r="AA70" i="70"/>
  <c r="AB70" i="70" s="1"/>
  <c r="X70" i="70"/>
  <c r="Y70" i="70" s="1"/>
  <c r="U70" i="70"/>
  <c r="V70" i="70" s="1"/>
  <c r="R70" i="70"/>
  <c r="S70" i="70" s="1"/>
  <c r="O70" i="70"/>
  <c r="P70" i="70" s="1"/>
  <c r="L70" i="70"/>
  <c r="M70" i="70" s="1"/>
  <c r="I70" i="70"/>
  <c r="J70" i="70" s="1"/>
  <c r="F70" i="70"/>
  <c r="G70" i="70" s="1"/>
  <c r="C70" i="70"/>
  <c r="D70" i="70" s="1"/>
  <c r="AA70" i="78"/>
  <c r="AB70" i="78" s="1"/>
  <c r="C70" i="78"/>
  <c r="D70" i="78" s="1"/>
  <c r="R70" i="77"/>
  <c r="S70" i="77" s="1"/>
  <c r="C70" i="77"/>
  <c r="D70" i="77" s="1"/>
  <c r="AD70" i="75"/>
  <c r="AE70" i="75" s="1"/>
  <c r="X70" i="75"/>
  <c r="Y70" i="75" s="1"/>
  <c r="R70" i="75"/>
  <c r="S70" i="75" s="1"/>
  <c r="L70" i="75"/>
  <c r="M70" i="75" s="1"/>
  <c r="F70" i="75"/>
  <c r="G70" i="75" s="1"/>
  <c r="AD70" i="73"/>
  <c r="AE70" i="73" s="1"/>
  <c r="X70" i="73"/>
  <c r="Y70" i="73" s="1"/>
  <c r="R70" i="73"/>
  <c r="S70" i="73" s="1"/>
  <c r="L70" i="73"/>
  <c r="M70" i="73" s="1"/>
  <c r="F70" i="73"/>
  <c r="G70" i="73" s="1"/>
  <c r="AD70" i="67"/>
  <c r="AE70" i="67" s="1"/>
  <c r="AA70" i="67"/>
  <c r="AB70" i="67" s="1"/>
  <c r="X70" i="67"/>
  <c r="Y70" i="67" s="1"/>
  <c r="U70" i="67"/>
  <c r="V70" i="67" s="1"/>
  <c r="R70" i="67"/>
  <c r="S70" i="67" s="1"/>
  <c r="O70" i="67"/>
  <c r="P70" i="67" s="1"/>
  <c r="L70" i="67"/>
  <c r="M70" i="67" s="1"/>
  <c r="I70" i="67"/>
  <c r="J70" i="67" s="1"/>
  <c r="F70" i="67"/>
  <c r="G70" i="67" s="1"/>
  <c r="C70" i="67"/>
  <c r="D70" i="67" s="1"/>
  <c r="AD70" i="77"/>
  <c r="AE70" i="77" s="1"/>
  <c r="U70" i="75"/>
  <c r="V70" i="75" s="1"/>
  <c r="I70" i="75"/>
  <c r="J70" i="75" s="1"/>
  <c r="U70" i="73"/>
  <c r="V70" i="73" s="1"/>
  <c r="I70" i="73"/>
  <c r="J70" i="73" s="1"/>
  <c r="AA70" i="69"/>
  <c r="AB70" i="69" s="1"/>
  <c r="U70" i="69"/>
  <c r="V70" i="69" s="1"/>
  <c r="O70" i="69"/>
  <c r="P70" i="69" s="1"/>
  <c r="I70" i="69"/>
  <c r="J70" i="69" s="1"/>
  <c r="C70" i="69"/>
  <c r="D70" i="69" s="1"/>
  <c r="AA70" i="68"/>
  <c r="AB70" i="68" s="1"/>
  <c r="U70" i="68"/>
  <c r="V70" i="68" s="1"/>
  <c r="O70" i="68"/>
  <c r="P70" i="68" s="1"/>
  <c r="I70" i="68"/>
  <c r="J70" i="68" s="1"/>
  <c r="C70" i="68"/>
  <c r="D70" i="68" s="1"/>
  <c r="AD70" i="60"/>
  <c r="AE70" i="60" s="1"/>
  <c r="AA70" i="60"/>
  <c r="AB70" i="60" s="1"/>
  <c r="X70" i="60"/>
  <c r="Y70" i="60" s="1"/>
  <c r="U70" i="60"/>
  <c r="V70" i="60" s="1"/>
  <c r="R70" i="60"/>
  <c r="S70" i="60" s="1"/>
  <c r="O70" i="60"/>
  <c r="P70" i="60" s="1"/>
  <c r="L70" i="60"/>
  <c r="M70" i="60" s="1"/>
  <c r="I70" i="60"/>
  <c r="J70" i="60" s="1"/>
  <c r="F70" i="60"/>
  <c r="G70" i="60" s="1"/>
  <c r="C70" i="60"/>
  <c r="D70" i="60" s="1"/>
  <c r="AD70" i="58"/>
  <c r="AE70" i="58" s="1"/>
  <c r="AA70" i="58"/>
  <c r="AB70" i="58" s="1"/>
  <c r="X70" i="58"/>
  <c r="Y70" i="58" s="1"/>
  <c r="U70" i="58"/>
  <c r="V70" i="58" s="1"/>
  <c r="R70" i="58"/>
  <c r="S70" i="58" s="1"/>
  <c r="O70" i="58"/>
  <c r="P70" i="58" s="1"/>
  <c r="L70" i="58"/>
  <c r="M70" i="58" s="1"/>
  <c r="I70" i="58"/>
  <c r="J70" i="58" s="1"/>
  <c r="F70" i="58"/>
  <c r="G70" i="58" s="1"/>
  <c r="C70" i="58"/>
  <c r="D70" i="58" s="1"/>
  <c r="O70" i="78"/>
  <c r="P70" i="78" s="1"/>
  <c r="I70" i="77"/>
  <c r="J70" i="77" s="1"/>
  <c r="O70" i="75"/>
  <c r="P70" i="75" s="1"/>
  <c r="O70" i="73"/>
  <c r="P70" i="73" s="1"/>
  <c r="X70" i="69"/>
  <c r="Y70" i="69" s="1"/>
  <c r="L70" i="69"/>
  <c r="M70" i="69" s="1"/>
  <c r="AD70" i="68"/>
  <c r="AE70" i="68" s="1"/>
  <c r="R70" i="68"/>
  <c r="S70" i="68" s="1"/>
  <c r="F70" i="68"/>
  <c r="G70" i="68" s="1"/>
  <c r="AA70" i="66"/>
  <c r="AB70" i="66" s="1"/>
  <c r="U70" i="66"/>
  <c r="V70" i="66" s="1"/>
  <c r="O70" i="66"/>
  <c r="P70" i="66" s="1"/>
  <c r="I70" i="66"/>
  <c r="J70" i="66" s="1"/>
  <c r="C70" i="66"/>
  <c r="D70" i="66" s="1"/>
  <c r="AD70" i="65"/>
  <c r="AE70" i="65" s="1"/>
  <c r="X70" i="65"/>
  <c r="Y70" i="65" s="1"/>
  <c r="R70" i="65"/>
  <c r="S70" i="65" s="1"/>
  <c r="L70" i="65"/>
  <c r="M70" i="65" s="1"/>
  <c r="F70" i="65"/>
  <c r="G70" i="65" s="1"/>
  <c r="AD70" i="64"/>
  <c r="AE70" i="64" s="1"/>
  <c r="X70" i="64"/>
  <c r="Y70" i="64" s="1"/>
  <c r="R70" i="64"/>
  <c r="S70" i="64" s="1"/>
  <c r="L70" i="64"/>
  <c r="M70" i="64" s="1"/>
  <c r="F70" i="64"/>
  <c r="G70" i="64" s="1"/>
  <c r="AA70" i="63"/>
  <c r="AB70" i="63" s="1"/>
  <c r="U70" i="63"/>
  <c r="V70" i="63" s="1"/>
  <c r="O70" i="63"/>
  <c r="P70" i="63" s="1"/>
  <c r="I70" i="63"/>
  <c r="J70" i="63" s="1"/>
  <c r="C70" i="63"/>
  <c r="D70" i="63" s="1"/>
  <c r="AD70" i="62"/>
  <c r="AE70" i="62" s="1"/>
  <c r="X70" i="62"/>
  <c r="Y70" i="62" s="1"/>
  <c r="R70" i="62"/>
  <c r="S70" i="62" s="1"/>
  <c r="L70" i="62"/>
  <c r="M70" i="62" s="1"/>
  <c r="F70" i="62"/>
  <c r="G70" i="62" s="1"/>
  <c r="AA70" i="59"/>
  <c r="AB70" i="59" s="1"/>
  <c r="U70" i="59"/>
  <c r="V70" i="59" s="1"/>
  <c r="O70" i="59"/>
  <c r="P70" i="59" s="1"/>
  <c r="I70" i="59"/>
  <c r="J70" i="59" s="1"/>
  <c r="C70" i="59"/>
  <c r="D70" i="59" s="1"/>
  <c r="AD70" i="57"/>
  <c r="AE70" i="57" s="1"/>
  <c r="X70" i="57"/>
  <c r="Y70" i="57" s="1"/>
  <c r="R70" i="57"/>
  <c r="S70" i="57" s="1"/>
  <c r="L70" i="57"/>
  <c r="M70" i="57" s="1"/>
  <c r="F70" i="57"/>
  <c r="G70" i="57" s="1"/>
  <c r="AD70" i="56"/>
  <c r="AE70" i="56" s="1"/>
  <c r="AA70" i="56"/>
  <c r="AB70" i="56" s="1"/>
  <c r="X70" i="56"/>
  <c r="Y70" i="56" s="1"/>
  <c r="U70" i="56"/>
  <c r="V70" i="56" s="1"/>
  <c r="R70" i="56"/>
  <c r="S70" i="56" s="1"/>
  <c r="O70" i="56"/>
  <c r="P70" i="56" s="1"/>
  <c r="L70" i="56"/>
  <c r="M70" i="56" s="1"/>
  <c r="I70" i="56"/>
  <c r="J70" i="56" s="1"/>
  <c r="F70" i="56"/>
  <c r="G70" i="56" s="1"/>
  <c r="C70" i="56"/>
  <c r="D70" i="56" s="1"/>
  <c r="AD70" i="54"/>
  <c r="AE70" i="54" s="1"/>
  <c r="AA70" i="54"/>
  <c r="AB70" i="54" s="1"/>
  <c r="X70" i="54"/>
  <c r="Y70" i="54" s="1"/>
  <c r="U70" i="54"/>
  <c r="V70" i="54" s="1"/>
  <c r="R70" i="54"/>
  <c r="S70" i="54" s="1"/>
  <c r="O70" i="54"/>
  <c r="P70" i="54" s="1"/>
  <c r="L70" i="54"/>
  <c r="M70" i="54" s="1"/>
  <c r="I70" i="54"/>
  <c r="J70" i="54" s="1"/>
  <c r="F70" i="54"/>
  <c r="G70" i="54" s="1"/>
  <c r="C70" i="54"/>
  <c r="D70" i="54" s="1"/>
  <c r="AD70" i="53"/>
  <c r="AE70" i="53" s="1"/>
  <c r="AA70" i="53"/>
  <c r="AB70" i="53" s="1"/>
  <c r="X70" i="53"/>
  <c r="Y70" i="53" s="1"/>
  <c r="U70" i="53"/>
  <c r="V70" i="53" s="1"/>
  <c r="R70" i="53"/>
  <c r="S70" i="53" s="1"/>
  <c r="O70" i="53"/>
  <c r="P70" i="53" s="1"/>
  <c r="L70" i="53"/>
  <c r="M70" i="53" s="1"/>
  <c r="I70" i="53"/>
  <c r="J70" i="53" s="1"/>
  <c r="F70" i="53"/>
  <c r="G70" i="53" s="1"/>
  <c r="C70" i="53"/>
  <c r="D70" i="53" s="1"/>
  <c r="AA70" i="75"/>
  <c r="AB70" i="75" s="1"/>
  <c r="AA70" i="73"/>
  <c r="AB70" i="73" s="1"/>
  <c r="R70" i="69"/>
  <c r="S70" i="69" s="1"/>
  <c r="L70" i="68"/>
  <c r="M70" i="68" s="1"/>
  <c r="AD70" i="66"/>
  <c r="AE70" i="66" s="1"/>
  <c r="R70" i="66"/>
  <c r="S70" i="66" s="1"/>
  <c r="F70" i="66"/>
  <c r="G70" i="66" s="1"/>
  <c r="AA70" i="65"/>
  <c r="AB70" i="65" s="1"/>
  <c r="O70" i="65"/>
  <c r="P70" i="65" s="1"/>
  <c r="C70" i="65"/>
  <c r="D70" i="65" s="1"/>
  <c r="U70" i="64"/>
  <c r="V70" i="64" s="1"/>
  <c r="I70" i="64"/>
  <c r="J70" i="64" s="1"/>
  <c r="X70" i="63"/>
  <c r="Y70" i="63" s="1"/>
  <c r="L70" i="63"/>
  <c r="M70" i="63" s="1"/>
  <c r="U70" i="62"/>
  <c r="V70" i="62" s="1"/>
  <c r="I70" i="62"/>
  <c r="J70" i="62" s="1"/>
  <c r="AD70" i="59"/>
  <c r="AE70" i="59" s="1"/>
  <c r="R70" i="59"/>
  <c r="S70" i="59" s="1"/>
  <c r="F70" i="59"/>
  <c r="G70" i="59" s="1"/>
  <c r="U70" i="57"/>
  <c r="V70" i="57" s="1"/>
  <c r="I70" i="57"/>
  <c r="J70" i="57" s="1"/>
  <c r="AA70" i="55"/>
  <c r="AB70" i="55" s="1"/>
  <c r="U70" i="55"/>
  <c r="V70" i="55" s="1"/>
  <c r="O70" i="55"/>
  <c r="P70" i="55" s="1"/>
  <c r="I70" i="55"/>
  <c r="J70" i="55" s="1"/>
  <c r="C70" i="55"/>
  <c r="D70" i="55" s="1"/>
  <c r="AA70" i="61"/>
  <c r="AB70" i="61" s="1"/>
  <c r="U70" i="61"/>
  <c r="V70" i="61" s="1"/>
  <c r="O70" i="61"/>
  <c r="P70" i="61" s="1"/>
  <c r="I70" i="61"/>
  <c r="J70" i="61" s="1"/>
  <c r="C70" i="61"/>
  <c r="D70" i="61" s="1"/>
  <c r="AD70" i="51"/>
  <c r="AE70" i="51" s="1"/>
  <c r="X70" i="51"/>
  <c r="Y70" i="51" s="1"/>
  <c r="R70" i="51"/>
  <c r="S70" i="51" s="1"/>
  <c r="L70" i="51"/>
  <c r="M70" i="51" s="1"/>
  <c r="F70" i="51"/>
  <c r="G70" i="51" s="1"/>
  <c r="AA70" i="52"/>
  <c r="AB70" i="52" s="1"/>
  <c r="U70" i="52"/>
  <c r="V70" i="52" s="1"/>
  <c r="O70" i="52"/>
  <c r="P70" i="52" s="1"/>
  <c r="I70" i="52"/>
  <c r="J70" i="52" s="1"/>
  <c r="C70" i="52"/>
  <c r="D70" i="52" s="1"/>
  <c r="AD70" i="50"/>
  <c r="AE70" i="50" s="1"/>
  <c r="AA70" i="50"/>
  <c r="AB70" i="50" s="1"/>
  <c r="X70" i="50"/>
  <c r="Y70" i="50" s="1"/>
  <c r="U70" i="50"/>
  <c r="V70" i="50" s="1"/>
  <c r="R70" i="50"/>
  <c r="S70" i="50" s="1"/>
  <c r="O70" i="50"/>
  <c r="P70" i="50" s="1"/>
  <c r="L70" i="50"/>
  <c r="M70" i="50" s="1"/>
  <c r="I70" i="50"/>
  <c r="J70" i="50" s="1"/>
  <c r="F70" i="50"/>
  <c r="G70" i="50" s="1"/>
  <c r="C70" i="50"/>
  <c r="D70" i="50" s="1"/>
  <c r="AD70" i="49"/>
  <c r="AE70" i="49" s="1"/>
  <c r="AA70" i="49"/>
  <c r="AB70" i="49" s="1"/>
  <c r="X70" i="49"/>
  <c r="Y70" i="49" s="1"/>
  <c r="U70" i="49"/>
  <c r="V70" i="49" s="1"/>
  <c r="R70" i="49"/>
  <c r="S70" i="49" s="1"/>
  <c r="O70" i="49"/>
  <c r="P70" i="49" s="1"/>
  <c r="L70" i="49"/>
  <c r="M70" i="49" s="1"/>
  <c r="I70" i="49"/>
  <c r="J70" i="49" s="1"/>
  <c r="F70" i="49"/>
  <c r="G70" i="49" s="1"/>
  <c r="C70" i="49"/>
  <c r="D70" i="49" s="1"/>
  <c r="C70" i="75"/>
  <c r="D70" i="75" s="1"/>
  <c r="C70" i="73"/>
  <c r="D70" i="73" s="1"/>
  <c r="AD70" i="69"/>
  <c r="AE70" i="69" s="1"/>
  <c r="F70" i="69"/>
  <c r="G70" i="69" s="1"/>
  <c r="X70" i="68"/>
  <c r="Y70" i="68" s="1"/>
  <c r="X70" i="66"/>
  <c r="Y70" i="66" s="1"/>
  <c r="L70" i="66"/>
  <c r="M70" i="66" s="1"/>
  <c r="U70" i="65"/>
  <c r="V70" i="65" s="1"/>
  <c r="I70" i="65"/>
  <c r="J70" i="65" s="1"/>
  <c r="AA70" i="64"/>
  <c r="AB70" i="64" s="1"/>
  <c r="O70" i="64"/>
  <c r="P70" i="64" s="1"/>
  <c r="C70" i="64"/>
  <c r="D70" i="64" s="1"/>
  <c r="AD70" i="63"/>
  <c r="AE70" i="63" s="1"/>
  <c r="R70" i="63"/>
  <c r="S70" i="63" s="1"/>
  <c r="F70" i="63"/>
  <c r="G70" i="63" s="1"/>
  <c r="AA70" i="62"/>
  <c r="AB70" i="62" s="1"/>
  <c r="O70" i="62"/>
  <c r="P70" i="62" s="1"/>
  <c r="C70" i="62"/>
  <c r="D70" i="62" s="1"/>
  <c r="X70" i="59"/>
  <c r="Y70" i="59" s="1"/>
  <c r="L70" i="59"/>
  <c r="M70" i="59" s="1"/>
  <c r="AA70" i="57"/>
  <c r="AB70" i="57" s="1"/>
  <c r="O70" i="57"/>
  <c r="P70" i="57" s="1"/>
  <c r="C70" i="57"/>
  <c r="D70" i="57" s="1"/>
  <c r="AD70" i="55"/>
  <c r="AE70" i="55" s="1"/>
  <c r="X70" i="55"/>
  <c r="Y70" i="55" s="1"/>
  <c r="R70" i="55"/>
  <c r="S70" i="55" s="1"/>
  <c r="L70" i="55"/>
  <c r="M70" i="55" s="1"/>
  <c r="F70" i="55"/>
  <c r="G70" i="55" s="1"/>
  <c r="AD70" i="61"/>
  <c r="AE70" i="61" s="1"/>
  <c r="X70" i="61"/>
  <c r="Y70" i="61" s="1"/>
  <c r="R70" i="61"/>
  <c r="S70" i="61" s="1"/>
  <c r="L70" i="61"/>
  <c r="M70" i="61" s="1"/>
  <c r="F70" i="61"/>
  <c r="G70" i="61" s="1"/>
  <c r="AA70" i="51"/>
  <c r="AB70" i="51" s="1"/>
  <c r="U70" i="51"/>
  <c r="V70" i="51" s="1"/>
  <c r="O70" i="51"/>
  <c r="P70" i="51" s="1"/>
  <c r="I70" i="51"/>
  <c r="J70" i="51" s="1"/>
  <c r="C70" i="51"/>
  <c r="D70" i="51" s="1"/>
  <c r="AD70" i="52"/>
  <c r="AE70" i="52" s="1"/>
  <c r="X70" i="52"/>
  <c r="Y70" i="52" s="1"/>
  <c r="R70" i="52"/>
  <c r="S70" i="52" s="1"/>
  <c r="L70" i="52"/>
  <c r="M70" i="52" s="1"/>
  <c r="F70" i="52"/>
  <c r="G70" i="52" s="1"/>
  <c r="AD72" i="81"/>
  <c r="AE72" i="81" s="1"/>
  <c r="AA72" i="81"/>
  <c r="AB72" i="81" s="1"/>
  <c r="X72" i="81"/>
  <c r="Y72" i="81" s="1"/>
  <c r="U72" i="81"/>
  <c r="V72" i="81" s="1"/>
  <c r="R72" i="81"/>
  <c r="S72" i="81" s="1"/>
  <c r="O72" i="81"/>
  <c r="P72" i="81" s="1"/>
  <c r="L72" i="81"/>
  <c r="M72" i="81" s="1"/>
  <c r="I72" i="81"/>
  <c r="J72" i="81" s="1"/>
  <c r="F72" i="81"/>
  <c r="G72" i="81" s="1"/>
  <c r="C72" i="81"/>
  <c r="D72" i="81" s="1"/>
  <c r="AD72" i="80"/>
  <c r="AE72" i="80" s="1"/>
  <c r="AA72" i="80"/>
  <c r="AB72" i="80" s="1"/>
  <c r="X72" i="80"/>
  <c r="Y72" i="80" s="1"/>
  <c r="U72" i="80"/>
  <c r="V72" i="80" s="1"/>
  <c r="R72" i="80"/>
  <c r="S72" i="80" s="1"/>
  <c r="O72" i="80"/>
  <c r="P72" i="80" s="1"/>
  <c r="L72" i="80"/>
  <c r="M72" i="80" s="1"/>
  <c r="I72" i="80"/>
  <c r="J72" i="80" s="1"/>
  <c r="F72" i="80"/>
  <c r="G72" i="80" s="1"/>
  <c r="C72" i="80"/>
  <c r="D72" i="80" s="1"/>
  <c r="AD72" i="79"/>
  <c r="AE72" i="79" s="1"/>
  <c r="AA72" i="79"/>
  <c r="AB72" i="79" s="1"/>
  <c r="X72" i="79"/>
  <c r="Y72" i="79" s="1"/>
  <c r="U72" i="79"/>
  <c r="V72" i="79" s="1"/>
  <c r="R72" i="79"/>
  <c r="S72" i="79" s="1"/>
  <c r="O72" i="79"/>
  <c r="P72" i="79" s="1"/>
  <c r="L72" i="79"/>
  <c r="M72" i="79" s="1"/>
  <c r="I72" i="79"/>
  <c r="J72" i="79" s="1"/>
  <c r="F72" i="79"/>
  <c r="G72" i="79" s="1"/>
  <c r="C72" i="79"/>
  <c r="D72" i="79" s="1"/>
  <c r="AD72" i="78"/>
  <c r="AE72" i="78" s="1"/>
  <c r="X72" i="78"/>
  <c r="Y72" i="78" s="1"/>
  <c r="R72" i="78"/>
  <c r="S72" i="78" s="1"/>
  <c r="L72" i="78"/>
  <c r="M72" i="78" s="1"/>
  <c r="F72" i="78"/>
  <c r="G72" i="78" s="1"/>
  <c r="AA72" i="77"/>
  <c r="AB72" i="77" s="1"/>
  <c r="U72" i="77"/>
  <c r="V72" i="77" s="1"/>
  <c r="O72" i="77"/>
  <c r="P72" i="77" s="1"/>
  <c r="I72" i="77"/>
  <c r="J72" i="77" s="1"/>
  <c r="C72" i="77"/>
  <c r="D72" i="77" s="1"/>
  <c r="AD72" i="76"/>
  <c r="AE72" i="76" s="1"/>
  <c r="AA72" i="76"/>
  <c r="AB72" i="76" s="1"/>
  <c r="X72" i="76"/>
  <c r="Y72" i="76" s="1"/>
  <c r="U72" i="76"/>
  <c r="V72" i="76" s="1"/>
  <c r="R72" i="76"/>
  <c r="S72" i="76" s="1"/>
  <c r="O72" i="76"/>
  <c r="P72" i="76" s="1"/>
  <c r="L72" i="76"/>
  <c r="M72" i="76" s="1"/>
  <c r="I72" i="76"/>
  <c r="J72" i="76" s="1"/>
  <c r="F72" i="76"/>
  <c r="G72" i="76" s="1"/>
  <c r="C72" i="76"/>
  <c r="D72" i="76" s="1"/>
  <c r="U72" i="78"/>
  <c r="V72" i="78" s="1"/>
  <c r="I72" i="78"/>
  <c r="J72" i="78" s="1"/>
  <c r="X72" i="77"/>
  <c r="Y72" i="77" s="1"/>
  <c r="L72" i="77"/>
  <c r="M72" i="77" s="1"/>
  <c r="AD72" i="74"/>
  <c r="AE72" i="74" s="1"/>
  <c r="AA72" i="74"/>
  <c r="AB72" i="74" s="1"/>
  <c r="X72" i="74"/>
  <c r="Y72" i="74" s="1"/>
  <c r="U72" i="74"/>
  <c r="V72" i="74" s="1"/>
  <c r="R72" i="74"/>
  <c r="S72" i="74" s="1"/>
  <c r="O72" i="74"/>
  <c r="P72" i="74" s="1"/>
  <c r="L72" i="74"/>
  <c r="M72" i="74" s="1"/>
  <c r="I72" i="74"/>
  <c r="J72" i="74" s="1"/>
  <c r="F72" i="74"/>
  <c r="G72" i="74" s="1"/>
  <c r="C72" i="74"/>
  <c r="D72" i="74" s="1"/>
  <c r="AD72" i="72"/>
  <c r="AE72" i="72" s="1"/>
  <c r="AA72" i="72"/>
  <c r="AB72" i="72" s="1"/>
  <c r="X72" i="72"/>
  <c r="Y72" i="72" s="1"/>
  <c r="U72" i="72"/>
  <c r="V72" i="72" s="1"/>
  <c r="R72" i="72"/>
  <c r="S72" i="72" s="1"/>
  <c r="O72" i="72"/>
  <c r="P72" i="72" s="1"/>
  <c r="L72" i="72"/>
  <c r="M72" i="72" s="1"/>
  <c r="I72" i="72"/>
  <c r="J72" i="72" s="1"/>
  <c r="F72" i="72"/>
  <c r="G72" i="72" s="1"/>
  <c r="C72" i="72"/>
  <c r="D72" i="72" s="1"/>
  <c r="AD72" i="71"/>
  <c r="AE72" i="71" s="1"/>
  <c r="AA72" i="71"/>
  <c r="AB72" i="71" s="1"/>
  <c r="X72" i="71"/>
  <c r="Y72" i="71" s="1"/>
  <c r="U72" i="71"/>
  <c r="V72" i="71" s="1"/>
  <c r="R72" i="71"/>
  <c r="S72" i="71" s="1"/>
  <c r="O72" i="71"/>
  <c r="P72" i="71" s="1"/>
  <c r="L72" i="71"/>
  <c r="M72" i="71" s="1"/>
  <c r="I72" i="71"/>
  <c r="J72" i="71" s="1"/>
  <c r="F72" i="71"/>
  <c r="G72" i="71" s="1"/>
  <c r="C72" i="71"/>
  <c r="D72" i="71" s="1"/>
  <c r="AD72" i="70"/>
  <c r="AE72" i="70" s="1"/>
  <c r="AA72" i="70"/>
  <c r="AB72" i="70" s="1"/>
  <c r="X72" i="70"/>
  <c r="Y72" i="70" s="1"/>
  <c r="U72" i="70"/>
  <c r="V72" i="70" s="1"/>
  <c r="R72" i="70"/>
  <c r="S72" i="70" s="1"/>
  <c r="O72" i="70"/>
  <c r="P72" i="70" s="1"/>
  <c r="L72" i="70"/>
  <c r="M72" i="70" s="1"/>
  <c r="I72" i="70"/>
  <c r="J72" i="70" s="1"/>
  <c r="F72" i="70"/>
  <c r="G72" i="70" s="1"/>
  <c r="C72" i="70"/>
  <c r="D72" i="70" s="1"/>
  <c r="O72" i="78"/>
  <c r="P72" i="78" s="1"/>
  <c r="AD72" i="77"/>
  <c r="AE72" i="77" s="1"/>
  <c r="F72" i="77"/>
  <c r="G72" i="77" s="1"/>
  <c r="AD72" i="75"/>
  <c r="AE72" i="75" s="1"/>
  <c r="X72" i="75"/>
  <c r="Y72" i="75" s="1"/>
  <c r="R72" i="75"/>
  <c r="S72" i="75" s="1"/>
  <c r="L72" i="75"/>
  <c r="M72" i="75" s="1"/>
  <c r="F72" i="75"/>
  <c r="G72" i="75" s="1"/>
  <c r="AD72" i="73"/>
  <c r="AE72" i="73" s="1"/>
  <c r="X72" i="73"/>
  <c r="Y72" i="73" s="1"/>
  <c r="R72" i="73"/>
  <c r="S72" i="73" s="1"/>
  <c r="L72" i="73"/>
  <c r="M72" i="73" s="1"/>
  <c r="F72" i="73"/>
  <c r="G72" i="73" s="1"/>
  <c r="AD72" i="67"/>
  <c r="AE72" i="67" s="1"/>
  <c r="AA72" i="67"/>
  <c r="AB72" i="67" s="1"/>
  <c r="X72" i="67"/>
  <c r="Y72" i="67" s="1"/>
  <c r="U72" i="67"/>
  <c r="V72" i="67" s="1"/>
  <c r="R72" i="67"/>
  <c r="S72" i="67" s="1"/>
  <c r="O72" i="67"/>
  <c r="P72" i="67" s="1"/>
  <c r="L72" i="67"/>
  <c r="M72" i="67" s="1"/>
  <c r="I72" i="67"/>
  <c r="J72" i="67" s="1"/>
  <c r="F72" i="67"/>
  <c r="G72" i="67" s="1"/>
  <c r="C72" i="67"/>
  <c r="D72" i="67" s="1"/>
  <c r="AA72" i="78"/>
  <c r="AB72" i="78" s="1"/>
  <c r="R72" i="77"/>
  <c r="S72" i="77" s="1"/>
  <c r="U72" i="75"/>
  <c r="V72" i="75" s="1"/>
  <c r="I72" i="75"/>
  <c r="J72" i="75" s="1"/>
  <c r="U72" i="73"/>
  <c r="V72" i="73" s="1"/>
  <c r="I72" i="73"/>
  <c r="J72" i="73" s="1"/>
  <c r="AA72" i="69"/>
  <c r="AB72" i="69" s="1"/>
  <c r="U72" i="69"/>
  <c r="V72" i="69" s="1"/>
  <c r="O72" i="69"/>
  <c r="P72" i="69" s="1"/>
  <c r="I72" i="69"/>
  <c r="J72" i="69" s="1"/>
  <c r="C72" i="69"/>
  <c r="D72" i="69" s="1"/>
  <c r="AA72" i="68"/>
  <c r="AB72" i="68" s="1"/>
  <c r="U72" i="68"/>
  <c r="V72" i="68" s="1"/>
  <c r="O72" i="68"/>
  <c r="P72" i="68" s="1"/>
  <c r="I72" i="68"/>
  <c r="J72" i="68" s="1"/>
  <c r="C72" i="68"/>
  <c r="D72" i="68" s="1"/>
  <c r="AD72" i="60"/>
  <c r="AE72" i="60" s="1"/>
  <c r="AA72" i="60"/>
  <c r="AB72" i="60" s="1"/>
  <c r="X72" i="60"/>
  <c r="Y72" i="60" s="1"/>
  <c r="U72" i="60"/>
  <c r="V72" i="60" s="1"/>
  <c r="R72" i="60"/>
  <c r="S72" i="60" s="1"/>
  <c r="O72" i="60"/>
  <c r="P72" i="60" s="1"/>
  <c r="L72" i="60"/>
  <c r="M72" i="60" s="1"/>
  <c r="I72" i="60"/>
  <c r="J72" i="60" s="1"/>
  <c r="F72" i="60"/>
  <c r="G72" i="60" s="1"/>
  <c r="C72" i="60"/>
  <c r="D72" i="60" s="1"/>
  <c r="AD72" i="58"/>
  <c r="AE72" i="58" s="1"/>
  <c r="AA72" i="58"/>
  <c r="AB72" i="58" s="1"/>
  <c r="X72" i="58"/>
  <c r="Y72" i="58" s="1"/>
  <c r="U72" i="58"/>
  <c r="V72" i="58" s="1"/>
  <c r="R72" i="58"/>
  <c r="S72" i="58" s="1"/>
  <c r="O72" i="58"/>
  <c r="P72" i="58" s="1"/>
  <c r="L72" i="58"/>
  <c r="M72" i="58" s="1"/>
  <c r="I72" i="58"/>
  <c r="J72" i="58" s="1"/>
  <c r="F72" i="58"/>
  <c r="G72" i="58" s="1"/>
  <c r="C72" i="58"/>
  <c r="D72" i="58" s="1"/>
  <c r="AA72" i="75"/>
  <c r="AB72" i="75" s="1"/>
  <c r="C72" i="75"/>
  <c r="D72" i="75" s="1"/>
  <c r="AA72" i="73"/>
  <c r="AB72" i="73" s="1"/>
  <c r="C72" i="73"/>
  <c r="D72" i="73" s="1"/>
  <c r="X72" i="69"/>
  <c r="Y72" i="69" s="1"/>
  <c r="L72" i="69"/>
  <c r="M72" i="69" s="1"/>
  <c r="AD72" i="68"/>
  <c r="AE72" i="68" s="1"/>
  <c r="R72" i="68"/>
  <c r="S72" i="68" s="1"/>
  <c r="F72" i="68"/>
  <c r="G72" i="68" s="1"/>
  <c r="AA72" i="66"/>
  <c r="AB72" i="66" s="1"/>
  <c r="U72" i="66"/>
  <c r="V72" i="66" s="1"/>
  <c r="O72" i="66"/>
  <c r="P72" i="66" s="1"/>
  <c r="I72" i="66"/>
  <c r="J72" i="66" s="1"/>
  <c r="C72" i="66"/>
  <c r="D72" i="66" s="1"/>
  <c r="AD72" i="65"/>
  <c r="AE72" i="65" s="1"/>
  <c r="X72" i="65"/>
  <c r="Y72" i="65" s="1"/>
  <c r="R72" i="65"/>
  <c r="S72" i="65" s="1"/>
  <c r="L72" i="65"/>
  <c r="M72" i="65" s="1"/>
  <c r="F72" i="65"/>
  <c r="G72" i="65" s="1"/>
  <c r="AD72" i="64"/>
  <c r="AE72" i="64" s="1"/>
  <c r="X72" i="64"/>
  <c r="Y72" i="64" s="1"/>
  <c r="R72" i="64"/>
  <c r="S72" i="64" s="1"/>
  <c r="L72" i="64"/>
  <c r="M72" i="64" s="1"/>
  <c r="F72" i="64"/>
  <c r="G72" i="64" s="1"/>
  <c r="AA72" i="63"/>
  <c r="AB72" i="63" s="1"/>
  <c r="U72" i="63"/>
  <c r="V72" i="63" s="1"/>
  <c r="O72" i="63"/>
  <c r="P72" i="63" s="1"/>
  <c r="I72" i="63"/>
  <c r="J72" i="63" s="1"/>
  <c r="C72" i="63"/>
  <c r="D72" i="63" s="1"/>
  <c r="AD72" i="62"/>
  <c r="AE72" i="62" s="1"/>
  <c r="X72" i="62"/>
  <c r="Y72" i="62" s="1"/>
  <c r="R72" i="62"/>
  <c r="S72" i="62" s="1"/>
  <c r="L72" i="62"/>
  <c r="M72" i="62" s="1"/>
  <c r="F72" i="62"/>
  <c r="G72" i="62" s="1"/>
  <c r="AA72" i="59"/>
  <c r="AB72" i="59" s="1"/>
  <c r="U72" i="59"/>
  <c r="V72" i="59" s="1"/>
  <c r="O72" i="59"/>
  <c r="P72" i="59" s="1"/>
  <c r="I72" i="59"/>
  <c r="J72" i="59" s="1"/>
  <c r="C72" i="59"/>
  <c r="D72" i="59" s="1"/>
  <c r="AD72" i="57"/>
  <c r="AE72" i="57" s="1"/>
  <c r="X72" i="57"/>
  <c r="Y72" i="57" s="1"/>
  <c r="R72" i="57"/>
  <c r="S72" i="57" s="1"/>
  <c r="L72" i="57"/>
  <c r="M72" i="57" s="1"/>
  <c r="F72" i="57"/>
  <c r="G72" i="57" s="1"/>
  <c r="AD72" i="56"/>
  <c r="AE72" i="56" s="1"/>
  <c r="AA72" i="56"/>
  <c r="AB72" i="56" s="1"/>
  <c r="X72" i="56"/>
  <c r="Y72" i="56" s="1"/>
  <c r="U72" i="56"/>
  <c r="V72" i="56" s="1"/>
  <c r="R72" i="56"/>
  <c r="S72" i="56" s="1"/>
  <c r="O72" i="56"/>
  <c r="P72" i="56" s="1"/>
  <c r="L72" i="56"/>
  <c r="M72" i="56" s="1"/>
  <c r="I72" i="56"/>
  <c r="J72" i="56" s="1"/>
  <c r="F72" i="56"/>
  <c r="G72" i="56" s="1"/>
  <c r="C72" i="56"/>
  <c r="D72" i="56" s="1"/>
  <c r="AD72" i="54"/>
  <c r="AE72" i="54" s="1"/>
  <c r="AA72" i="54"/>
  <c r="AB72" i="54" s="1"/>
  <c r="X72" i="54"/>
  <c r="Y72" i="54" s="1"/>
  <c r="U72" i="54"/>
  <c r="V72" i="54" s="1"/>
  <c r="R72" i="54"/>
  <c r="S72" i="54" s="1"/>
  <c r="O72" i="54"/>
  <c r="P72" i="54" s="1"/>
  <c r="L72" i="54"/>
  <c r="M72" i="54" s="1"/>
  <c r="I72" i="54"/>
  <c r="J72" i="54" s="1"/>
  <c r="F72" i="54"/>
  <c r="G72" i="54" s="1"/>
  <c r="C72" i="54"/>
  <c r="D72" i="54" s="1"/>
  <c r="AD72" i="53"/>
  <c r="AE72" i="53" s="1"/>
  <c r="AA72" i="53"/>
  <c r="AB72" i="53" s="1"/>
  <c r="X72" i="53"/>
  <c r="Y72" i="53" s="1"/>
  <c r="U72" i="53"/>
  <c r="V72" i="53" s="1"/>
  <c r="R72" i="53"/>
  <c r="S72" i="53" s="1"/>
  <c r="O72" i="53"/>
  <c r="P72" i="53" s="1"/>
  <c r="L72" i="53"/>
  <c r="M72" i="53" s="1"/>
  <c r="I72" i="53"/>
  <c r="J72" i="53" s="1"/>
  <c r="F72" i="53"/>
  <c r="G72" i="53" s="1"/>
  <c r="C72" i="53"/>
  <c r="D72" i="53" s="1"/>
  <c r="C72" i="78"/>
  <c r="D72" i="78" s="1"/>
  <c r="O72" i="75"/>
  <c r="P72" i="75" s="1"/>
  <c r="O72" i="73"/>
  <c r="P72" i="73" s="1"/>
  <c r="AD72" i="69"/>
  <c r="AE72" i="69" s="1"/>
  <c r="F72" i="69"/>
  <c r="G72" i="69" s="1"/>
  <c r="X72" i="68"/>
  <c r="Y72" i="68" s="1"/>
  <c r="AD72" i="66"/>
  <c r="AE72" i="66" s="1"/>
  <c r="R72" i="66"/>
  <c r="S72" i="66" s="1"/>
  <c r="F72" i="66"/>
  <c r="G72" i="66" s="1"/>
  <c r="AA72" i="65"/>
  <c r="AB72" i="65" s="1"/>
  <c r="O72" i="65"/>
  <c r="P72" i="65" s="1"/>
  <c r="C72" i="65"/>
  <c r="D72" i="65" s="1"/>
  <c r="U72" i="64"/>
  <c r="V72" i="64" s="1"/>
  <c r="I72" i="64"/>
  <c r="J72" i="64" s="1"/>
  <c r="X72" i="63"/>
  <c r="Y72" i="63" s="1"/>
  <c r="L72" i="63"/>
  <c r="M72" i="63" s="1"/>
  <c r="U72" i="62"/>
  <c r="V72" i="62" s="1"/>
  <c r="I72" i="62"/>
  <c r="J72" i="62" s="1"/>
  <c r="AD72" i="59"/>
  <c r="AE72" i="59" s="1"/>
  <c r="R72" i="59"/>
  <c r="S72" i="59" s="1"/>
  <c r="F72" i="59"/>
  <c r="G72" i="59" s="1"/>
  <c r="U72" i="57"/>
  <c r="V72" i="57" s="1"/>
  <c r="I72" i="57"/>
  <c r="J72" i="57" s="1"/>
  <c r="AA72" i="55"/>
  <c r="AB72" i="55" s="1"/>
  <c r="U72" i="55"/>
  <c r="V72" i="55" s="1"/>
  <c r="O72" i="55"/>
  <c r="P72" i="55" s="1"/>
  <c r="I72" i="55"/>
  <c r="J72" i="55" s="1"/>
  <c r="C72" i="55"/>
  <c r="D72" i="55" s="1"/>
  <c r="AA72" i="61"/>
  <c r="AB72" i="61" s="1"/>
  <c r="U72" i="61"/>
  <c r="V72" i="61" s="1"/>
  <c r="O72" i="61"/>
  <c r="P72" i="61" s="1"/>
  <c r="I72" i="61"/>
  <c r="J72" i="61" s="1"/>
  <c r="C72" i="61"/>
  <c r="D72" i="61" s="1"/>
  <c r="AD72" i="51"/>
  <c r="AE72" i="51" s="1"/>
  <c r="X72" i="51"/>
  <c r="Y72" i="51" s="1"/>
  <c r="R72" i="51"/>
  <c r="S72" i="51" s="1"/>
  <c r="L72" i="51"/>
  <c r="M72" i="51" s="1"/>
  <c r="F72" i="51"/>
  <c r="G72" i="51" s="1"/>
  <c r="AA72" i="52"/>
  <c r="AB72" i="52" s="1"/>
  <c r="U72" i="52"/>
  <c r="V72" i="52" s="1"/>
  <c r="O72" i="52"/>
  <c r="P72" i="52" s="1"/>
  <c r="I72" i="52"/>
  <c r="J72" i="52" s="1"/>
  <c r="C72" i="52"/>
  <c r="D72" i="52" s="1"/>
  <c r="AD72" i="50"/>
  <c r="AE72" i="50" s="1"/>
  <c r="AA72" i="50"/>
  <c r="AB72" i="50" s="1"/>
  <c r="X72" i="50"/>
  <c r="Y72" i="50" s="1"/>
  <c r="U72" i="50"/>
  <c r="V72" i="50" s="1"/>
  <c r="R72" i="50"/>
  <c r="S72" i="50" s="1"/>
  <c r="O72" i="50"/>
  <c r="P72" i="50" s="1"/>
  <c r="L72" i="50"/>
  <c r="M72" i="50" s="1"/>
  <c r="I72" i="50"/>
  <c r="J72" i="50" s="1"/>
  <c r="F72" i="50"/>
  <c r="G72" i="50" s="1"/>
  <c r="C72" i="50"/>
  <c r="D72" i="50" s="1"/>
  <c r="AD72" i="49"/>
  <c r="AE72" i="49" s="1"/>
  <c r="AA72" i="49"/>
  <c r="AB72" i="49" s="1"/>
  <c r="X72" i="49"/>
  <c r="Y72" i="49" s="1"/>
  <c r="U72" i="49"/>
  <c r="V72" i="49" s="1"/>
  <c r="R72" i="49"/>
  <c r="S72" i="49" s="1"/>
  <c r="O72" i="49"/>
  <c r="P72" i="49" s="1"/>
  <c r="L72" i="49"/>
  <c r="M72" i="49" s="1"/>
  <c r="I72" i="49"/>
  <c r="J72" i="49" s="1"/>
  <c r="F72" i="49"/>
  <c r="G72" i="49" s="1"/>
  <c r="C72" i="49"/>
  <c r="D72" i="49" s="1"/>
  <c r="R72" i="69"/>
  <c r="S72" i="69" s="1"/>
  <c r="L72" i="68"/>
  <c r="M72" i="68" s="1"/>
  <c r="X72" i="66"/>
  <c r="Y72" i="66" s="1"/>
  <c r="L72" i="66"/>
  <c r="M72" i="66" s="1"/>
  <c r="U72" i="65"/>
  <c r="V72" i="65" s="1"/>
  <c r="I72" i="65"/>
  <c r="J72" i="65" s="1"/>
  <c r="AA72" i="64"/>
  <c r="AB72" i="64" s="1"/>
  <c r="O72" i="64"/>
  <c r="P72" i="64" s="1"/>
  <c r="C72" i="64"/>
  <c r="D72" i="64" s="1"/>
  <c r="AD72" i="63"/>
  <c r="AE72" i="63" s="1"/>
  <c r="R72" i="63"/>
  <c r="S72" i="63" s="1"/>
  <c r="F72" i="63"/>
  <c r="G72" i="63" s="1"/>
  <c r="AA72" i="62"/>
  <c r="AB72" i="62" s="1"/>
  <c r="O72" i="62"/>
  <c r="P72" i="62" s="1"/>
  <c r="C72" i="62"/>
  <c r="D72" i="62" s="1"/>
  <c r="X72" i="59"/>
  <c r="Y72" i="59" s="1"/>
  <c r="L72" i="59"/>
  <c r="M72" i="59" s="1"/>
  <c r="AA72" i="57"/>
  <c r="AB72" i="57" s="1"/>
  <c r="O72" i="57"/>
  <c r="P72" i="57" s="1"/>
  <c r="C72" i="57"/>
  <c r="D72" i="57" s="1"/>
  <c r="AD72" i="55"/>
  <c r="AE72" i="55" s="1"/>
  <c r="X72" i="55"/>
  <c r="Y72" i="55" s="1"/>
  <c r="R72" i="55"/>
  <c r="S72" i="55" s="1"/>
  <c r="L72" i="55"/>
  <c r="M72" i="55" s="1"/>
  <c r="F72" i="55"/>
  <c r="G72" i="55" s="1"/>
  <c r="AD72" i="61"/>
  <c r="AE72" i="61" s="1"/>
  <c r="X72" i="61"/>
  <c r="Y72" i="61" s="1"/>
  <c r="R72" i="61"/>
  <c r="S72" i="61" s="1"/>
  <c r="L72" i="61"/>
  <c r="M72" i="61" s="1"/>
  <c r="F72" i="61"/>
  <c r="G72" i="61" s="1"/>
  <c r="AA72" i="51"/>
  <c r="AB72" i="51" s="1"/>
  <c r="U72" i="51"/>
  <c r="V72" i="51" s="1"/>
  <c r="O72" i="51"/>
  <c r="P72" i="51" s="1"/>
  <c r="I72" i="51"/>
  <c r="J72" i="51" s="1"/>
  <c r="C72" i="51"/>
  <c r="D72" i="51" s="1"/>
  <c r="AD72" i="52"/>
  <c r="AE72" i="52" s="1"/>
  <c r="X72" i="52"/>
  <c r="Y72" i="52" s="1"/>
  <c r="R72" i="52"/>
  <c r="S72" i="52" s="1"/>
  <c r="L72" i="52"/>
  <c r="M72" i="52" s="1"/>
  <c r="F72" i="52"/>
  <c r="G72" i="52" s="1"/>
  <c r="G65" i="80"/>
  <c r="G64" i="80"/>
  <c r="D65" i="75"/>
  <c r="D64" i="75"/>
  <c r="G65" i="68"/>
  <c r="G64" i="68"/>
  <c r="D65" i="65"/>
  <c r="D64" i="65"/>
  <c r="D65" i="64"/>
  <c r="D64" i="64"/>
  <c r="D65" i="62"/>
  <c r="D64" i="62"/>
  <c r="D65" i="60"/>
  <c r="D64" i="60"/>
  <c r="D64" i="56"/>
  <c r="D65" i="56"/>
  <c r="D64" i="53"/>
  <c r="D65" i="53"/>
  <c r="D64" i="61"/>
  <c r="D65" i="61"/>
  <c r="D64" i="51"/>
  <c r="D65" i="51"/>
  <c r="G65" i="50"/>
  <c r="G64" i="50"/>
  <c r="G65" i="49"/>
  <c r="G64" i="49"/>
  <c r="D64" i="66"/>
  <c r="D65" i="66"/>
  <c r="D64" i="67"/>
  <c r="D65" i="67"/>
  <c r="D65" i="70"/>
  <c r="D64" i="70"/>
  <c r="D65" i="71"/>
  <c r="D64" i="71"/>
  <c r="D65" i="72"/>
  <c r="D64" i="72"/>
  <c r="D65" i="73"/>
  <c r="D64" i="73"/>
  <c r="G65" i="75"/>
  <c r="G64" i="75"/>
  <c r="G65" i="79"/>
  <c r="G64" i="79"/>
  <c r="G65" i="74"/>
  <c r="G64" i="74"/>
  <c r="G64" i="77"/>
  <c r="G65" i="77"/>
  <c r="G65" i="78"/>
  <c r="G64" i="78"/>
  <c r="D65" i="80"/>
  <c r="D64" i="80"/>
  <c r="G65" i="81"/>
  <c r="G64" i="81"/>
  <c r="G65" i="69"/>
  <c r="G64" i="69"/>
  <c r="G65" i="64"/>
  <c r="G64" i="64"/>
  <c r="G65" i="62"/>
  <c r="G64" i="62"/>
  <c r="G65" i="60"/>
  <c r="G64" i="60"/>
  <c r="G65" i="56"/>
  <c r="G64" i="56"/>
  <c r="G65" i="53"/>
  <c r="G64" i="53"/>
  <c r="G65" i="61"/>
  <c r="G64" i="61"/>
  <c r="G65" i="51"/>
  <c r="G64" i="51"/>
  <c r="D64" i="50"/>
  <c r="D65" i="50"/>
  <c r="D65" i="49"/>
  <c r="D64" i="49"/>
  <c r="G65" i="66"/>
  <c r="G64" i="66"/>
  <c r="G65" i="67"/>
  <c r="G64" i="67"/>
  <c r="G64" i="70"/>
  <c r="G65" i="70"/>
  <c r="G65" i="71"/>
  <c r="G64" i="71"/>
  <c r="G65" i="72"/>
  <c r="G64" i="72"/>
  <c r="G65" i="73"/>
  <c r="G64" i="73"/>
  <c r="G65" i="76"/>
  <c r="G64" i="76"/>
  <c r="D65" i="74"/>
  <c r="D64" i="74"/>
  <c r="D65" i="77"/>
  <c r="D64" i="77"/>
  <c r="D65" i="78"/>
  <c r="D64" i="78"/>
  <c r="D65" i="79"/>
  <c r="D64" i="79"/>
  <c r="D65" i="81"/>
  <c r="D64" i="81"/>
  <c r="BI87" i="4" l="1"/>
  <c r="BI90" i="4" s="1"/>
  <c r="AD45" i="81"/>
  <c r="AE45" i="81" s="1"/>
  <c r="AA45" i="81"/>
  <c r="AB45" i="81" s="1"/>
  <c r="X45" i="81"/>
  <c r="Y45" i="81" s="1"/>
  <c r="U45" i="81"/>
  <c r="V45" i="81" s="1"/>
  <c r="R45" i="81"/>
  <c r="S45" i="81" s="1"/>
  <c r="O45" i="81"/>
  <c r="P45" i="81" s="1"/>
  <c r="L45" i="81"/>
  <c r="M45" i="81" s="1"/>
  <c r="I45" i="81"/>
  <c r="J45" i="81" s="1"/>
  <c r="F45" i="81"/>
  <c r="G45" i="81" s="1"/>
  <c r="C45" i="81"/>
  <c r="D45" i="81" s="1"/>
  <c r="AD45" i="80"/>
  <c r="AE45" i="80" s="1"/>
  <c r="X45" i="80"/>
  <c r="Y45" i="80" s="1"/>
  <c r="R45" i="80"/>
  <c r="S45" i="80" s="1"/>
  <c r="L45" i="80"/>
  <c r="M45" i="80" s="1"/>
  <c r="F45" i="80"/>
  <c r="G45" i="80" s="1"/>
  <c r="AD45" i="79"/>
  <c r="AE45" i="79" s="1"/>
  <c r="AA45" i="79"/>
  <c r="AB45" i="79" s="1"/>
  <c r="X45" i="79"/>
  <c r="Y45" i="79" s="1"/>
  <c r="U45" i="79"/>
  <c r="V45" i="79" s="1"/>
  <c r="R45" i="79"/>
  <c r="S45" i="79" s="1"/>
  <c r="O45" i="79"/>
  <c r="P45" i="79" s="1"/>
  <c r="L45" i="79"/>
  <c r="M45" i="79" s="1"/>
  <c r="I45" i="79"/>
  <c r="J45" i="79" s="1"/>
  <c r="F45" i="79"/>
  <c r="G45" i="79" s="1"/>
  <c r="C45" i="79"/>
  <c r="D45" i="79" s="1"/>
  <c r="AA45" i="80"/>
  <c r="AB45" i="80" s="1"/>
  <c r="O45" i="80"/>
  <c r="P45" i="80" s="1"/>
  <c r="C45" i="80"/>
  <c r="D45" i="80" s="1"/>
  <c r="AD45" i="78"/>
  <c r="AE45" i="78" s="1"/>
  <c r="AA45" i="78"/>
  <c r="AB45" i="78" s="1"/>
  <c r="X45" i="78"/>
  <c r="Y45" i="78" s="1"/>
  <c r="U45" i="78"/>
  <c r="V45" i="78" s="1"/>
  <c r="R45" i="78"/>
  <c r="S45" i="78" s="1"/>
  <c r="O45" i="78"/>
  <c r="P45" i="78" s="1"/>
  <c r="L45" i="78"/>
  <c r="M45" i="78" s="1"/>
  <c r="I45" i="78"/>
  <c r="J45" i="78" s="1"/>
  <c r="F45" i="78"/>
  <c r="G45" i="78" s="1"/>
  <c r="C45" i="78"/>
  <c r="D45" i="78" s="1"/>
  <c r="AD45" i="76"/>
  <c r="AE45" i="76" s="1"/>
  <c r="AA45" i="76"/>
  <c r="AB45" i="76" s="1"/>
  <c r="X45" i="76"/>
  <c r="Y45" i="76" s="1"/>
  <c r="U45" i="76"/>
  <c r="V45" i="76" s="1"/>
  <c r="R45" i="76"/>
  <c r="S45" i="76" s="1"/>
  <c r="O45" i="76"/>
  <c r="P45" i="76" s="1"/>
  <c r="L45" i="76"/>
  <c r="M45" i="76" s="1"/>
  <c r="I45" i="76"/>
  <c r="J45" i="76" s="1"/>
  <c r="F45" i="76"/>
  <c r="G45" i="76" s="1"/>
  <c r="C45" i="76"/>
  <c r="D45" i="76" s="1"/>
  <c r="U45" i="80"/>
  <c r="V45" i="80" s="1"/>
  <c r="AA45" i="77"/>
  <c r="AB45" i="77" s="1"/>
  <c r="U45" i="77"/>
  <c r="V45" i="77" s="1"/>
  <c r="O45" i="77"/>
  <c r="P45" i="77" s="1"/>
  <c r="I45" i="77"/>
  <c r="J45" i="77" s="1"/>
  <c r="C45" i="77"/>
  <c r="D45" i="77" s="1"/>
  <c r="AA45" i="75"/>
  <c r="AB45" i="75" s="1"/>
  <c r="U45" i="75"/>
  <c r="V45" i="75" s="1"/>
  <c r="O45" i="75"/>
  <c r="P45" i="75" s="1"/>
  <c r="I45" i="75"/>
  <c r="J45" i="75" s="1"/>
  <c r="C45" i="75"/>
  <c r="D45" i="75" s="1"/>
  <c r="I45" i="80"/>
  <c r="J45" i="80" s="1"/>
  <c r="AD45" i="77"/>
  <c r="AE45" i="77" s="1"/>
  <c r="R45" i="77"/>
  <c r="S45" i="77" s="1"/>
  <c r="F45" i="77"/>
  <c r="G45" i="77" s="1"/>
  <c r="X45" i="75"/>
  <c r="Y45" i="75" s="1"/>
  <c r="L45" i="75"/>
  <c r="M45" i="75" s="1"/>
  <c r="AA45" i="74"/>
  <c r="AB45" i="74" s="1"/>
  <c r="U45" i="74"/>
  <c r="V45" i="74" s="1"/>
  <c r="O45" i="74"/>
  <c r="P45" i="74" s="1"/>
  <c r="I45" i="74"/>
  <c r="J45" i="74" s="1"/>
  <c r="C45" i="74"/>
  <c r="D45" i="74" s="1"/>
  <c r="AA45" i="73"/>
  <c r="AB45" i="73" s="1"/>
  <c r="U45" i="73"/>
  <c r="V45" i="73" s="1"/>
  <c r="O45" i="73"/>
  <c r="P45" i="73" s="1"/>
  <c r="I45" i="73"/>
  <c r="J45" i="73" s="1"/>
  <c r="C45" i="73"/>
  <c r="D45" i="73" s="1"/>
  <c r="AA45" i="72"/>
  <c r="AB45" i="72" s="1"/>
  <c r="U45" i="72"/>
  <c r="V45" i="72" s="1"/>
  <c r="R45" i="72"/>
  <c r="S45" i="72" s="1"/>
  <c r="O45" i="72"/>
  <c r="P45" i="72" s="1"/>
  <c r="L45" i="72"/>
  <c r="M45" i="72" s="1"/>
  <c r="I45" i="72"/>
  <c r="J45" i="72" s="1"/>
  <c r="F45" i="72"/>
  <c r="G45" i="72" s="1"/>
  <c r="C45" i="72"/>
  <c r="D45" i="72" s="1"/>
  <c r="AD45" i="71"/>
  <c r="AE45" i="71" s="1"/>
  <c r="AA45" i="71"/>
  <c r="AB45" i="71" s="1"/>
  <c r="X45" i="71"/>
  <c r="Y45" i="71" s="1"/>
  <c r="U45" i="71"/>
  <c r="V45" i="71" s="1"/>
  <c r="R45" i="71"/>
  <c r="S45" i="71" s="1"/>
  <c r="O45" i="71"/>
  <c r="P45" i="71" s="1"/>
  <c r="L45" i="71"/>
  <c r="M45" i="71" s="1"/>
  <c r="I45" i="71"/>
  <c r="J45" i="71" s="1"/>
  <c r="F45" i="71"/>
  <c r="G45" i="71" s="1"/>
  <c r="C45" i="71"/>
  <c r="D45" i="71" s="1"/>
  <c r="L45" i="77"/>
  <c r="M45" i="77" s="1"/>
  <c r="R45" i="75"/>
  <c r="S45" i="75" s="1"/>
  <c r="X45" i="74"/>
  <c r="Y45" i="74" s="1"/>
  <c r="L45" i="74"/>
  <c r="M45" i="74" s="1"/>
  <c r="AD45" i="73"/>
  <c r="AE45" i="73" s="1"/>
  <c r="R45" i="73"/>
  <c r="S45" i="73" s="1"/>
  <c r="F45" i="73"/>
  <c r="G45" i="73" s="1"/>
  <c r="X45" i="72"/>
  <c r="Y45" i="72" s="1"/>
  <c r="AA45" i="70"/>
  <c r="AB45" i="70" s="1"/>
  <c r="U45" i="70"/>
  <c r="V45" i="70" s="1"/>
  <c r="O45" i="70"/>
  <c r="P45" i="70" s="1"/>
  <c r="I45" i="70"/>
  <c r="J45" i="70" s="1"/>
  <c r="C45" i="70"/>
  <c r="D45" i="70" s="1"/>
  <c r="AA45" i="69"/>
  <c r="AB45" i="69" s="1"/>
  <c r="U45" i="69"/>
  <c r="V45" i="69" s="1"/>
  <c r="O45" i="69"/>
  <c r="P45" i="69" s="1"/>
  <c r="I45" i="69"/>
  <c r="J45" i="69" s="1"/>
  <c r="C45" i="69"/>
  <c r="D45" i="69" s="1"/>
  <c r="AA45" i="68"/>
  <c r="AB45" i="68" s="1"/>
  <c r="U45" i="68"/>
  <c r="V45" i="68" s="1"/>
  <c r="O45" i="68"/>
  <c r="P45" i="68" s="1"/>
  <c r="I45" i="68"/>
  <c r="J45" i="68" s="1"/>
  <c r="C45" i="68"/>
  <c r="D45" i="68" s="1"/>
  <c r="AA45" i="67"/>
  <c r="AB45" i="67" s="1"/>
  <c r="U45" i="67"/>
  <c r="V45" i="67" s="1"/>
  <c r="O45" i="67"/>
  <c r="P45" i="67" s="1"/>
  <c r="I45" i="67"/>
  <c r="J45" i="67" s="1"/>
  <c r="C45" i="67"/>
  <c r="D45" i="67" s="1"/>
  <c r="AA45" i="66"/>
  <c r="AB45" i="66" s="1"/>
  <c r="U45" i="66"/>
  <c r="V45" i="66" s="1"/>
  <c r="O45" i="66"/>
  <c r="P45" i="66" s="1"/>
  <c r="I45" i="66"/>
  <c r="J45" i="66" s="1"/>
  <c r="C45" i="66"/>
  <c r="D45" i="66" s="1"/>
  <c r="AA45" i="65"/>
  <c r="AB45" i="65" s="1"/>
  <c r="U45" i="65"/>
  <c r="V45" i="65" s="1"/>
  <c r="O45" i="65"/>
  <c r="P45" i="65" s="1"/>
  <c r="I45" i="65"/>
  <c r="J45" i="65" s="1"/>
  <c r="C45" i="65"/>
  <c r="D45" i="65" s="1"/>
  <c r="AD45" i="64"/>
  <c r="AE45" i="64" s="1"/>
  <c r="AA45" i="64"/>
  <c r="AB45" i="64" s="1"/>
  <c r="X45" i="64"/>
  <c r="Y45" i="64" s="1"/>
  <c r="U45" i="64"/>
  <c r="V45" i="64" s="1"/>
  <c r="R45" i="64"/>
  <c r="S45" i="64" s="1"/>
  <c r="O45" i="64"/>
  <c r="P45" i="64" s="1"/>
  <c r="L45" i="64"/>
  <c r="M45" i="64" s="1"/>
  <c r="I45" i="64"/>
  <c r="J45" i="64" s="1"/>
  <c r="F45" i="64"/>
  <c r="G45" i="64" s="1"/>
  <c r="C45" i="64"/>
  <c r="D45" i="64" s="1"/>
  <c r="AD45" i="59"/>
  <c r="AE45" i="59" s="1"/>
  <c r="AA45" i="59"/>
  <c r="AB45" i="59" s="1"/>
  <c r="X45" i="59"/>
  <c r="Y45" i="59" s="1"/>
  <c r="U45" i="59"/>
  <c r="V45" i="59" s="1"/>
  <c r="R45" i="59"/>
  <c r="S45" i="59" s="1"/>
  <c r="O45" i="59"/>
  <c r="P45" i="59" s="1"/>
  <c r="L45" i="59"/>
  <c r="M45" i="59" s="1"/>
  <c r="I45" i="59"/>
  <c r="J45" i="59" s="1"/>
  <c r="F45" i="59"/>
  <c r="G45" i="59" s="1"/>
  <c r="C45" i="59"/>
  <c r="D45" i="59" s="1"/>
  <c r="X45" i="77"/>
  <c r="Y45" i="77" s="1"/>
  <c r="AD45" i="75"/>
  <c r="AE45" i="75" s="1"/>
  <c r="R45" i="74"/>
  <c r="S45" i="74" s="1"/>
  <c r="X45" i="73"/>
  <c r="Y45" i="73" s="1"/>
  <c r="AD45" i="72"/>
  <c r="AE45" i="72" s="1"/>
  <c r="X45" i="70"/>
  <c r="Y45" i="70" s="1"/>
  <c r="L45" i="70"/>
  <c r="M45" i="70" s="1"/>
  <c r="AD45" i="69"/>
  <c r="AE45" i="69" s="1"/>
  <c r="R45" i="69"/>
  <c r="S45" i="69" s="1"/>
  <c r="F45" i="69"/>
  <c r="G45" i="69" s="1"/>
  <c r="X45" i="68"/>
  <c r="Y45" i="68" s="1"/>
  <c r="L45" i="68"/>
  <c r="M45" i="68" s="1"/>
  <c r="AD45" i="67"/>
  <c r="AE45" i="67" s="1"/>
  <c r="R45" i="67"/>
  <c r="S45" i="67" s="1"/>
  <c r="F45" i="67"/>
  <c r="G45" i="67" s="1"/>
  <c r="X45" i="66"/>
  <c r="Y45" i="66" s="1"/>
  <c r="L45" i="66"/>
  <c r="M45" i="66" s="1"/>
  <c r="AD45" i="65"/>
  <c r="AE45" i="65" s="1"/>
  <c r="R45" i="65"/>
  <c r="S45" i="65" s="1"/>
  <c r="F45" i="65"/>
  <c r="G45" i="65" s="1"/>
  <c r="AA45" i="63"/>
  <c r="AB45" i="63" s="1"/>
  <c r="U45" i="63"/>
  <c r="V45" i="63" s="1"/>
  <c r="O45" i="63"/>
  <c r="P45" i="63" s="1"/>
  <c r="I45" i="63"/>
  <c r="J45" i="63" s="1"/>
  <c r="C45" i="63"/>
  <c r="D45" i="63" s="1"/>
  <c r="AA45" i="62"/>
  <c r="AB45" i="62" s="1"/>
  <c r="U45" i="62"/>
  <c r="V45" i="62" s="1"/>
  <c r="O45" i="62"/>
  <c r="P45" i="62" s="1"/>
  <c r="I45" i="62"/>
  <c r="J45" i="62" s="1"/>
  <c r="C45" i="62"/>
  <c r="D45" i="62" s="1"/>
  <c r="AD45" i="60"/>
  <c r="AE45" i="60" s="1"/>
  <c r="X45" i="60"/>
  <c r="Y45" i="60" s="1"/>
  <c r="R45" i="60"/>
  <c r="S45" i="60" s="1"/>
  <c r="L45" i="60"/>
  <c r="M45" i="60" s="1"/>
  <c r="F45" i="60"/>
  <c r="G45" i="60" s="1"/>
  <c r="AD45" i="58"/>
  <c r="AE45" i="58" s="1"/>
  <c r="AA45" i="58"/>
  <c r="AB45" i="58" s="1"/>
  <c r="X45" i="58"/>
  <c r="Y45" i="58" s="1"/>
  <c r="U45" i="58"/>
  <c r="V45" i="58" s="1"/>
  <c r="R45" i="58"/>
  <c r="S45" i="58" s="1"/>
  <c r="O45" i="58"/>
  <c r="P45" i="58" s="1"/>
  <c r="L45" i="58"/>
  <c r="M45" i="58" s="1"/>
  <c r="I45" i="58"/>
  <c r="J45" i="58" s="1"/>
  <c r="F45" i="58"/>
  <c r="G45" i="58" s="1"/>
  <c r="C45" i="58"/>
  <c r="D45" i="58" s="1"/>
  <c r="AD45" i="57"/>
  <c r="AE45" i="57" s="1"/>
  <c r="AA45" i="57"/>
  <c r="AB45" i="57" s="1"/>
  <c r="X45" i="57"/>
  <c r="Y45" i="57" s="1"/>
  <c r="U45" i="57"/>
  <c r="V45" i="57" s="1"/>
  <c r="R45" i="57"/>
  <c r="S45" i="57" s="1"/>
  <c r="O45" i="57"/>
  <c r="P45" i="57" s="1"/>
  <c r="L45" i="57"/>
  <c r="M45" i="57" s="1"/>
  <c r="I45" i="57"/>
  <c r="J45" i="57" s="1"/>
  <c r="F45" i="57"/>
  <c r="G45" i="57" s="1"/>
  <c r="C45" i="57"/>
  <c r="D45" i="57" s="1"/>
  <c r="AD45" i="56"/>
  <c r="AE45" i="56" s="1"/>
  <c r="AA45" i="56"/>
  <c r="AB45" i="56" s="1"/>
  <c r="X45" i="56"/>
  <c r="Y45" i="56" s="1"/>
  <c r="U45" i="56"/>
  <c r="V45" i="56" s="1"/>
  <c r="R45" i="56"/>
  <c r="S45" i="56" s="1"/>
  <c r="O45" i="56"/>
  <c r="P45" i="56" s="1"/>
  <c r="L45" i="56"/>
  <c r="M45" i="56" s="1"/>
  <c r="I45" i="56"/>
  <c r="J45" i="56" s="1"/>
  <c r="F45" i="56"/>
  <c r="G45" i="56" s="1"/>
  <c r="C45" i="56"/>
  <c r="D45" i="56" s="1"/>
  <c r="AD45" i="53"/>
  <c r="AE45" i="53" s="1"/>
  <c r="AA45" i="53"/>
  <c r="AB45" i="53" s="1"/>
  <c r="X45" i="53"/>
  <c r="Y45" i="53" s="1"/>
  <c r="U45" i="53"/>
  <c r="V45" i="53" s="1"/>
  <c r="R45" i="53"/>
  <c r="S45" i="53" s="1"/>
  <c r="O45" i="53"/>
  <c r="P45" i="53" s="1"/>
  <c r="L45" i="53"/>
  <c r="M45" i="53" s="1"/>
  <c r="I45" i="53"/>
  <c r="J45" i="53" s="1"/>
  <c r="F45" i="53"/>
  <c r="G45" i="53" s="1"/>
  <c r="C45" i="53"/>
  <c r="D45" i="53" s="1"/>
  <c r="F45" i="75"/>
  <c r="G45" i="75" s="1"/>
  <c r="AD45" i="74"/>
  <c r="AE45" i="74" s="1"/>
  <c r="F45" i="74"/>
  <c r="G45" i="74" s="1"/>
  <c r="L45" i="73"/>
  <c r="M45" i="73" s="1"/>
  <c r="AD45" i="70"/>
  <c r="AE45" i="70" s="1"/>
  <c r="R45" i="70"/>
  <c r="S45" i="70" s="1"/>
  <c r="F45" i="70"/>
  <c r="G45" i="70" s="1"/>
  <c r="X45" i="69"/>
  <c r="Y45" i="69" s="1"/>
  <c r="L45" i="69"/>
  <c r="M45" i="69" s="1"/>
  <c r="AD45" i="68"/>
  <c r="AE45" i="68" s="1"/>
  <c r="R45" i="68"/>
  <c r="S45" i="68" s="1"/>
  <c r="F45" i="68"/>
  <c r="G45" i="68" s="1"/>
  <c r="X45" i="67"/>
  <c r="Y45" i="67" s="1"/>
  <c r="L45" i="67"/>
  <c r="M45" i="67" s="1"/>
  <c r="AD45" i="66"/>
  <c r="AE45" i="66" s="1"/>
  <c r="R45" i="66"/>
  <c r="S45" i="66" s="1"/>
  <c r="F45" i="66"/>
  <c r="G45" i="66" s="1"/>
  <c r="X45" i="65"/>
  <c r="Y45" i="65" s="1"/>
  <c r="L45" i="65"/>
  <c r="M45" i="65" s="1"/>
  <c r="X45" i="63"/>
  <c r="Y45" i="63" s="1"/>
  <c r="L45" i="63"/>
  <c r="M45" i="63" s="1"/>
  <c r="AD45" i="62"/>
  <c r="AE45" i="62" s="1"/>
  <c r="R45" i="62"/>
  <c r="S45" i="62" s="1"/>
  <c r="F45" i="62"/>
  <c r="G45" i="62" s="1"/>
  <c r="AA45" i="60"/>
  <c r="AB45" i="60" s="1"/>
  <c r="O45" i="60"/>
  <c r="P45" i="60" s="1"/>
  <c r="C45" i="60"/>
  <c r="D45" i="60" s="1"/>
  <c r="AA45" i="55"/>
  <c r="AB45" i="55" s="1"/>
  <c r="U45" i="55"/>
  <c r="V45" i="55" s="1"/>
  <c r="O45" i="55"/>
  <c r="P45" i="55" s="1"/>
  <c r="I45" i="55"/>
  <c r="J45" i="55" s="1"/>
  <c r="C45" i="55"/>
  <c r="D45" i="55" s="1"/>
  <c r="AD45" i="54"/>
  <c r="AE45" i="54" s="1"/>
  <c r="X45" i="54"/>
  <c r="Y45" i="54" s="1"/>
  <c r="R45" i="54"/>
  <c r="S45" i="54" s="1"/>
  <c r="L45" i="54"/>
  <c r="M45" i="54" s="1"/>
  <c r="F45" i="54"/>
  <c r="G45" i="54" s="1"/>
  <c r="AD45" i="61"/>
  <c r="AE45" i="61" s="1"/>
  <c r="X45" i="61"/>
  <c r="Y45" i="61" s="1"/>
  <c r="R45" i="61"/>
  <c r="S45" i="61" s="1"/>
  <c r="L45" i="61"/>
  <c r="M45" i="61" s="1"/>
  <c r="F45" i="61"/>
  <c r="G45" i="61" s="1"/>
  <c r="AD45" i="51"/>
  <c r="AE45" i="51" s="1"/>
  <c r="X45" i="51"/>
  <c r="Y45" i="51" s="1"/>
  <c r="R45" i="51"/>
  <c r="S45" i="51" s="1"/>
  <c r="L45" i="51"/>
  <c r="M45" i="51" s="1"/>
  <c r="F45" i="51"/>
  <c r="G45" i="51" s="1"/>
  <c r="AD45" i="52"/>
  <c r="AE45" i="52" s="1"/>
  <c r="X45" i="52"/>
  <c r="Y45" i="52" s="1"/>
  <c r="R45" i="52"/>
  <c r="S45" i="52" s="1"/>
  <c r="L45" i="52"/>
  <c r="M45" i="52" s="1"/>
  <c r="F45" i="52"/>
  <c r="G45" i="52" s="1"/>
  <c r="AD45" i="50"/>
  <c r="AE45" i="50" s="1"/>
  <c r="X45" i="50"/>
  <c r="Y45" i="50" s="1"/>
  <c r="R45" i="50"/>
  <c r="S45" i="50" s="1"/>
  <c r="L45" i="50"/>
  <c r="M45" i="50" s="1"/>
  <c r="F45" i="50"/>
  <c r="G45" i="50" s="1"/>
  <c r="AD45" i="49"/>
  <c r="AE45" i="49" s="1"/>
  <c r="X45" i="49"/>
  <c r="Y45" i="49" s="1"/>
  <c r="R45" i="49"/>
  <c r="S45" i="49" s="1"/>
  <c r="L45" i="49"/>
  <c r="M45" i="49" s="1"/>
  <c r="F45" i="49"/>
  <c r="G45" i="49" s="1"/>
  <c r="AD45" i="63"/>
  <c r="AE45" i="63" s="1"/>
  <c r="R45" i="63"/>
  <c r="S45" i="63" s="1"/>
  <c r="F45" i="63"/>
  <c r="G45" i="63" s="1"/>
  <c r="X45" i="62"/>
  <c r="Y45" i="62" s="1"/>
  <c r="L45" i="62"/>
  <c r="M45" i="62" s="1"/>
  <c r="U45" i="60"/>
  <c r="V45" i="60" s="1"/>
  <c r="I45" i="60"/>
  <c r="J45" i="60" s="1"/>
  <c r="AD45" i="55"/>
  <c r="AE45" i="55" s="1"/>
  <c r="X45" i="55"/>
  <c r="Y45" i="55" s="1"/>
  <c r="R45" i="55"/>
  <c r="S45" i="55" s="1"/>
  <c r="L45" i="55"/>
  <c r="M45" i="55" s="1"/>
  <c r="F45" i="55"/>
  <c r="G45" i="55" s="1"/>
  <c r="AA45" i="54"/>
  <c r="AB45" i="54" s="1"/>
  <c r="U45" i="54"/>
  <c r="V45" i="54" s="1"/>
  <c r="O45" i="54"/>
  <c r="P45" i="54" s="1"/>
  <c r="I45" i="54"/>
  <c r="J45" i="54" s="1"/>
  <c r="C45" i="54"/>
  <c r="D45" i="54" s="1"/>
  <c r="AA45" i="61"/>
  <c r="AB45" i="61" s="1"/>
  <c r="U45" i="61"/>
  <c r="V45" i="61" s="1"/>
  <c r="O45" i="61"/>
  <c r="P45" i="61" s="1"/>
  <c r="I45" i="61"/>
  <c r="J45" i="61" s="1"/>
  <c r="C45" i="61"/>
  <c r="D45" i="61" s="1"/>
  <c r="AA45" i="51"/>
  <c r="AB45" i="51" s="1"/>
  <c r="U45" i="51"/>
  <c r="V45" i="51" s="1"/>
  <c r="O45" i="51"/>
  <c r="P45" i="51" s="1"/>
  <c r="I45" i="51"/>
  <c r="J45" i="51" s="1"/>
  <c r="C45" i="51"/>
  <c r="D45" i="51" s="1"/>
  <c r="AA45" i="52"/>
  <c r="AB45" i="52" s="1"/>
  <c r="U45" i="52"/>
  <c r="V45" i="52" s="1"/>
  <c r="V73" i="52" s="1"/>
  <c r="L10" i="4" s="1"/>
  <c r="M10" i="4" s="1"/>
  <c r="M11" i="4" s="1"/>
  <c r="M12" i="4" s="1"/>
  <c r="M15" i="4" s="1"/>
  <c r="M21" i="4" s="1"/>
  <c r="M22" i="4" s="1"/>
  <c r="O45" i="52"/>
  <c r="P45" i="52" s="1"/>
  <c r="I45" i="52"/>
  <c r="J45" i="52" s="1"/>
  <c r="C45" i="52"/>
  <c r="D45" i="52" s="1"/>
  <c r="AA45" i="50"/>
  <c r="AB45" i="50" s="1"/>
  <c r="U45" i="50"/>
  <c r="V45" i="50" s="1"/>
  <c r="O45" i="50"/>
  <c r="P45" i="50" s="1"/>
  <c r="I45" i="50"/>
  <c r="J45" i="50" s="1"/>
  <c r="C45" i="50"/>
  <c r="D45" i="50" s="1"/>
  <c r="AA45" i="49"/>
  <c r="AB45" i="49" s="1"/>
  <c r="U45" i="49"/>
  <c r="V45" i="49" s="1"/>
  <c r="O45" i="49"/>
  <c r="P45" i="49" s="1"/>
  <c r="I45" i="49"/>
  <c r="J45" i="49" s="1"/>
  <c r="C45" i="49"/>
  <c r="D45" i="49" s="1"/>
  <c r="AA64" i="79"/>
  <c r="AB64" i="79" s="1"/>
  <c r="U64" i="79"/>
  <c r="V64" i="79" s="1"/>
  <c r="O64" i="79"/>
  <c r="P64" i="79" s="1"/>
  <c r="I64" i="79"/>
  <c r="J64" i="79" s="1"/>
  <c r="C64" i="79"/>
  <c r="D63" i="79" s="1"/>
  <c r="AD64" i="78"/>
  <c r="AE64" i="78" s="1"/>
  <c r="X64" i="78"/>
  <c r="Y64" i="78" s="1"/>
  <c r="R64" i="78"/>
  <c r="S64" i="78" s="1"/>
  <c r="L64" i="78"/>
  <c r="M64" i="78" s="1"/>
  <c r="F64" i="78"/>
  <c r="G63" i="78" s="1"/>
  <c r="F64" i="80"/>
  <c r="G63" i="80" s="1"/>
  <c r="G73" i="80" s="1"/>
  <c r="AD64" i="79"/>
  <c r="AE64" i="79" s="1"/>
  <c r="X64" i="79"/>
  <c r="Y64" i="79" s="1"/>
  <c r="R64" i="79"/>
  <c r="S64" i="79" s="1"/>
  <c r="L64" i="79"/>
  <c r="M64" i="79" s="1"/>
  <c r="F64" i="79"/>
  <c r="G63" i="79" s="1"/>
  <c r="J73" i="79" s="1"/>
  <c r="AA64" i="78"/>
  <c r="AB64" i="78" s="1"/>
  <c r="U64" i="78"/>
  <c r="V64" i="78" s="1"/>
  <c r="O64" i="78"/>
  <c r="P64" i="78" s="1"/>
  <c r="I64" i="78"/>
  <c r="J64" i="78" s="1"/>
  <c r="C64" i="78"/>
  <c r="D63" i="78" s="1"/>
  <c r="AD64" i="77"/>
  <c r="AE64" i="77" s="1"/>
  <c r="X64" i="77"/>
  <c r="Y64" i="77" s="1"/>
  <c r="R64" i="77"/>
  <c r="S64" i="77" s="1"/>
  <c r="L64" i="77"/>
  <c r="M64" i="77" s="1"/>
  <c r="F64" i="77"/>
  <c r="G63" i="77" s="1"/>
  <c r="G73" i="77" s="1"/>
  <c r="AD64" i="76"/>
  <c r="AE64" i="76" s="1"/>
  <c r="AA64" i="76"/>
  <c r="AB64" i="76" s="1"/>
  <c r="X64" i="76"/>
  <c r="Y64" i="76" s="1"/>
  <c r="U64" i="76"/>
  <c r="V64" i="76" s="1"/>
  <c r="R64" i="76"/>
  <c r="S64" i="76" s="1"/>
  <c r="O64" i="76"/>
  <c r="P64" i="76" s="1"/>
  <c r="L64" i="76"/>
  <c r="M64" i="76" s="1"/>
  <c r="I64" i="76"/>
  <c r="J64" i="76" s="1"/>
  <c r="C64" i="76"/>
  <c r="D63" i="76" s="1"/>
  <c r="AA64" i="77"/>
  <c r="AB64" i="77" s="1"/>
  <c r="U64" i="77"/>
  <c r="V64" i="77" s="1"/>
  <c r="O64" i="77"/>
  <c r="P64" i="77" s="1"/>
  <c r="I64" i="77"/>
  <c r="J64" i="77" s="1"/>
  <c r="C64" i="77"/>
  <c r="D63" i="77" s="1"/>
  <c r="F64" i="76"/>
  <c r="G63" i="76" s="1"/>
  <c r="G73" i="76" s="1"/>
  <c r="F64" i="75"/>
  <c r="G63" i="75" s="1"/>
  <c r="G73" i="75" s="1"/>
  <c r="AD64" i="75"/>
  <c r="AE64" i="75" s="1"/>
  <c r="X64" i="75"/>
  <c r="Y64" i="75" s="1"/>
  <c r="R64" i="75"/>
  <c r="S64" i="75" s="1"/>
  <c r="L64" i="75"/>
  <c r="M64" i="75" s="1"/>
  <c r="C64" i="75"/>
  <c r="D63" i="75" s="1"/>
  <c r="AD64" i="74"/>
  <c r="AE64" i="74" s="1"/>
  <c r="AA64" i="74"/>
  <c r="AB64" i="74" s="1"/>
  <c r="X64" i="74"/>
  <c r="Y64" i="74" s="1"/>
  <c r="U64" i="74"/>
  <c r="V64" i="74" s="1"/>
  <c r="R64" i="74"/>
  <c r="S64" i="74" s="1"/>
  <c r="O64" i="74"/>
  <c r="P64" i="74" s="1"/>
  <c r="L64" i="74"/>
  <c r="M64" i="74" s="1"/>
  <c r="I64" i="74"/>
  <c r="J64" i="74" s="1"/>
  <c r="C64" i="74"/>
  <c r="D63" i="74" s="1"/>
  <c r="AD64" i="73"/>
  <c r="AE64" i="73" s="1"/>
  <c r="AA64" i="73"/>
  <c r="AB64" i="73" s="1"/>
  <c r="X64" i="73"/>
  <c r="Y64" i="73" s="1"/>
  <c r="U64" i="73"/>
  <c r="V64" i="73" s="1"/>
  <c r="R64" i="73"/>
  <c r="S64" i="73" s="1"/>
  <c r="O64" i="73"/>
  <c r="P64" i="73" s="1"/>
  <c r="L64" i="73"/>
  <c r="M64" i="73" s="1"/>
  <c r="I64" i="73"/>
  <c r="J64" i="73" s="1"/>
  <c r="C64" i="73"/>
  <c r="D63" i="73" s="1"/>
  <c r="D73" i="73" s="1"/>
  <c r="F64" i="72"/>
  <c r="G63" i="72" s="1"/>
  <c r="AA64" i="75"/>
  <c r="AB64" i="75" s="1"/>
  <c r="U64" i="75"/>
  <c r="V64" i="75" s="1"/>
  <c r="O64" i="75"/>
  <c r="P64" i="75" s="1"/>
  <c r="I64" i="75"/>
  <c r="J64" i="75" s="1"/>
  <c r="F64" i="74"/>
  <c r="G63" i="74" s="1"/>
  <c r="F64" i="73"/>
  <c r="G63" i="73" s="1"/>
  <c r="G73" i="73" s="1"/>
  <c r="AD64" i="72"/>
  <c r="AE64" i="72" s="1"/>
  <c r="AA64" i="72"/>
  <c r="AB64" i="72" s="1"/>
  <c r="X64" i="72"/>
  <c r="Y64" i="72" s="1"/>
  <c r="U64" i="72"/>
  <c r="V64" i="72" s="1"/>
  <c r="R64" i="72"/>
  <c r="S64" i="72" s="1"/>
  <c r="O64" i="72"/>
  <c r="P64" i="72" s="1"/>
  <c r="L64" i="72"/>
  <c r="M64" i="72" s="1"/>
  <c r="I64" i="72"/>
  <c r="J64" i="72" s="1"/>
  <c r="C64" i="72"/>
  <c r="D63" i="72" s="1"/>
  <c r="F64" i="71"/>
  <c r="G63" i="71" s="1"/>
  <c r="AD64" i="70"/>
  <c r="AE64" i="70" s="1"/>
  <c r="AA64" i="70"/>
  <c r="AB64" i="70" s="1"/>
  <c r="X64" i="70"/>
  <c r="Y64" i="70" s="1"/>
  <c r="U64" i="70"/>
  <c r="V64" i="70" s="1"/>
  <c r="R64" i="70"/>
  <c r="S64" i="70" s="1"/>
  <c r="O64" i="70"/>
  <c r="P64" i="70" s="1"/>
  <c r="L64" i="70"/>
  <c r="M64" i="70" s="1"/>
  <c r="I64" i="70"/>
  <c r="J64" i="70" s="1"/>
  <c r="C64" i="70"/>
  <c r="D63" i="70" s="1"/>
  <c r="F64" i="69"/>
  <c r="G63" i="69" s="1"/>
  <c r="G73" i="69" s="1"/>
  <c r="AD64" i="71"/>
  <c r="AE64" i="71" s="1"/>
  <c r="AA64" i="71"/>
  <c r="AB64" i="71" s="1"/>
  <c r="X64" i="71"/>
  <c r="Y64" i="71" s="1"/>
  <c r="U64" i="71"/>
  <c r="V64" i="71" s="1"/>
  <c r="R64" i="71"/>
  <c r="S64" i="71" s="1"/>
  <c r="O64" i="71"/>
  <c r="P64" i="71" s="1"/>
  <c r="L64" i="71"/>
  <c r="M64" i="71" s="1"/>
  <c r="I64" i="71"/>
  <c r="J64" i="71" s="1"/>
  <c r="C64" i="71"/>
  <c r="D63" i="71" s="1"/>
  <c r="D73" i="71" s="1"/>
  <c r="F64" i="70"/>
  <c r="G63" i="70" s="1"/>
  <c r="G73" i="70" s="1"/>
  <c r="AD64" i="69"/>
  <c r="AE64" i="69" s="1"/>
  <c r="AA64" i="69"/>
  <c r="AB64" i="69" s="1"/>
  <c r="X64" i="69"/>
  <c r="Y64" i="69" s="1"/>
  <c r="U64" i="69"/>
  <c r="V64" i="69" s="1"/>
  <c r="R64" i="69"/>
  <c r="S64" i="69" s="1"/>
  <c r="O64" i="69"/>
  <c r="P64" i="69" s="1"/>
  <c r="L64" i="69"/>
  <c r="M64" i="69" s="1"/>
  <c r="I64" i="69"/>
  <c r="J64" i="69" s="1"/>
  <c r="C64" i="69"/>
  <c r="D63" i="69" s="1"/>
  <c r="AD64" i="68"/>
  <c r="AE64" i="68" s="1"/>
  <c r="AA64" i="68"/>
  <c r="AB64" i="68" s="1"/>
  <c r="X64" i="68"/>
  <c r="Y64" i="68" s="1"/>
  <c r="U64" i="68"/>
  <c r="V64" i="68" s="1"/>
  <c r="R64" i="68"/>
  <c r="S64" i="68" s="1"/>
  <c r="O64" i="68"/>
  <c r="P64" i="68" s="1"/>
  <c r="L64" i="68"/>
  <c r="M64" i="68" s="1"/>
  <c r="I64" i="68"/>
  <c r="J64" i="68" s="1"/>
  <c r="C64" i="68"/>
  <c r="D63" i="68" s="1"/>
  <c r="F64" i="67"/>
  <c r="G63" i="67" s="1"/>
  <c r="AD64" i="66"/>
  <c r="AE64" i="66" s="1"/>
  <c r="X64" i="66"/>
  <c r="Y64" i="66" s="1"/>
  <c r="R64" i="66"/>
  <c r="S64" i="66" s="1"/>
  <c r="L64" i="66"/>
  <c r="M64" i="66" s="1"/>
  <c r="F64" i="66"/>
  <c r="G63" i="66" s="1"/>
  <c r="AD64" i="65"/>
  <c r="AE64" i="65" s="1"/>
  <c r="AA64" i="65"/>
  <c r="AB64" i="65" s="1"/>
  <c r="X64" i="65"/>
  <c r="Y64" i="65" s="1"/>
  <c r="U64" i="65"/>
  <c r="V64" i="65" s="1"/>
  <c r="R64" i="65"/>
  <c r="S64" i="65" s="1"/>
  <c r="O64" i="65"/>
  <c r="P64" i="65" s="1"/>
  <c r="L64" i="65"/>
  <c r="M64" i="65" s="1"/>
  <c r="I64" i="65"/>
  <c r="J64" i="65" s="1"/>
  <c r="C64" i="65"/>
  <c r="D63" i="65" s="1"/>
  <c r="AA64" i="64"/>
  <c r="AB64" i="64" s="1"/>
  <c r="U64" i="64"/>
  <c r="V64" i="64" s="1"/>
  <c r="O64" i="64"/>
  <c r="P64" i="64" s="1"/>
  <c r="I64" i="64"/>
  <c r="J64" i="64" s="1"/>
  <c r="C64" i="64"/>
  <c r="D63" i="64" s="1"/>
  <c r="AA64" i="63"/>
  <c r="AB64" i="63" s="1"/>
  <c r="U64" i="63"/>
  <c r="V64" i="63" s="1"/>
  <c r="O64" i="63"/>
  <c r="P64" i="63" s="1"/>
  <c r="I64" i="63"/>
  <c r="J64" i="63" s="1"/>
  <c r="C64" i="63"/>
  <c r="D63" i="63" s="1"/>
  <c r="AA64" i="62"/>
  <c r="AB64" i="62" s="1"/>
  <c r="U64" i="62"/>
  <c r="V64" i="62" s="1"/>
  <c r="O64" i="62"/>
  <c r="P64" i="62" s="1"/>
  <c r="I64" i="62"/>
  <c r="J64" i="62" s="1"/>
  <c r="C64" i="62"/>
  <c r="D63" i="62" s="1"/>
  <c r="AD64" i="60"/>
  <c r="AE64" i="60" s="1"/>
  <c r="AA64" i="60"/>
  <c r="AB64" i="60" s="1"/>
  <c r="X64" i="60"/>
  <c r="Y64" i="60" s="1"/>
  <c r="U64" i="60"/>
  <c r="V64" i="60" s="1"/>
  <c r="R64" i="60"/>
  <c r="S64" i="60" s="1"/>
  <c r="O64" i="60"/>
  <c r="P64" i="60" s="1"/>
  <c r="L64" i="60"/>
  <c r="M64" i="60" s="1"/>
  <c r="I64" i="60"/>
  <c r="J64" i="60" s="1"/>
  <c r="C64" i="60"/>
  <c r="D63" i="60" s="1"/>
  <c r="F64" i="68"/>
  <c r="G63" i="68" s="1"/>
  <c r="AD64" i="67"/>
  <c r="AE64" i="67" s="1"/>
  <c r="AA64" i="67"/>
  <c r="AB64" i="67" s="1"/>
  <c r="X64" i="67"/>
  <c r="Y64" i="67" s="1"/>
  <c r="U64" i="67"/>
  <c r="V64" i="67" s="1"/>
  <c r="R64" i="67"/>
  <c r="S64" i="67" s="1"/>
  <c r="O64" i="67"/>
  <c r="P64" i="67" s="1"/>
  <c r="L64" i="67"/>
  <c r="M64" i="67" s="1"/>
  <c r="I64" i="67"/>
  <c r="J64" i="67" s="1"/>
  <c r="C64" i="67"/>
  <c r="D63" i="67" s="1"/>
  <c r="AA64" i="66"/>
  <c r="AB64" i="66" s="1"/>
  <c r="U64" i="66"/>
  <c r="V64" i="66" s="1"/>
  <c r="O64" i="66"/>
  <c r="P64" i="66" s="1"/>
  <c r="I64" i="66"/>
  <c r="J64" i="66" s="1"/>
  <c r="C64" i="66"/>
  <c r="D63" i="66" s="1"/>
  <c r="F64" i="65"/>
  <c r="G63" i="65" s="1"/>
  <c r="AD64" i="64"/>
  <c r="AE64" i="64" s="1"/>
  <c r="X64" i="64"/>
  <c r="Y64" i="64" s="1"/>
  <c r="R64" i="64"/>
  <c r="S64" i="64" s="1"/>
  <c r="L64" i="64"/>
  <c r="M64" i="64" s="1"/>
  <c r="F64" i="64"/>
  <c r="G63" i="64" s="1"/>
  <c r="AD64" i="63"/>
  <c r="AE64" i="63" s="1"/>
  <c r="X64" i="63"/>
  <c r="Y64" i="63" s="1"/>
  <c r="R64" i="63"/>
  <c r="S64" i="63" s="1"/>
  <c r="L64" i="63"/>
  <c r="M64" i="63" s="1"/>
  <c r="F64" i="63"/>
  <c r="G63" i="63" s="1"/>
  <c r="AD64" i="62"/>
  <c r="AE64" i="62" s="1"/>
  <c r="X64" i="62"/>
  <c r="Y64" i="62" s="1"/>
  <c r="R64" i="62"/>
  <c r="S64" i="62" s="1"/>
  <c r="L64" i="62"/>
  <c r="M64" i="62" s="1"/>
  <c r="F64" i="62"/>
  <c r="G63" i="62" s="1"/>
  <c r="F64" i="60"/>
  <c r="G63" i="60" s="1"/>
  <c r="G73" i="60" s="1"/>
  <c r="AD64" i="59"/>
  <c r="AE64" i="59" s="1"/>
  <c r="X64" i="59"/>
  <c r="Y64" i="59" s="1"/>
  <c r="R64" i="59"/>
  <c r="S64" i="59" s="1"/>
  <c r="L64" i="59"/>
  <c r="M64" i="59" s="1"/>
  <c r="F64" i="59"/>
  <c r="G63" i="59" s="1"/>
  <c r="F64" i="58"/>
  <c r="G63" i="58" s="1"/>
  <c r="F64" i="57"/>
  <c r="G63" i="57" s="1"/>
  <c r="F64" i="56"/>
  <c r="G63" i="56" s="1"/>
  <c r="J73" i="56" s="1"/>
  <c r="AD64" i="55"/>
  <c r="AE64" i="55" s="1"/>
  <c r="X64" i="55"/>
  <c r="Y64" i="55" s="1"/>
  <c r="R64" i="55"/>
  <c r="S64" i="55" s="1"/>
  <c r="L64" i="55"/>
  <c r="M64" i="55" s="1"/>
  <c r="F64" i="55"/>
  <c r="G63" i="55" s="1"/>
  <c r="F64" i="54"/>
  <c r="G63" i="54" s="1"/>
  <c r="AA64" i="59"/>
  <c r="AB64" i="59" s="1"/>
  <c r="U64" i="59"/>
  <c r="V64" i="59" s="1"/>
  <c r="O64" i="59"/>
  <c r="P64" i="59" s="1"/>
  <c r="I64" i="59"/>
  <c r="J64" i="59" s="1"/>
  <c r="C64" i="59"/>
  <c r="D63" i="59" s="1"/>
  <c r="AD64" i="58"/>
  <c r="AE64" i="58" s="1"/>
  <c r="AA64" i="58"/>
  <c r="AB64" i="58" s="1"/>
  <c r="X64" i="58"/>
  <c r="Y64" i="58" s="1"/>
  <c r="U64" i="58"/>
  <c r="V64" i="58" s="1"/>
  <c r="R64" i="58"/>
  <c r="S64" i="58" s="1"/>
  <c r="O64" i="58"/>
  <c r="P64" i="58" s="1"/>
  <c r="L64" i="58"/>
  <c r="M64" i="58" s="1"/>
  <c r="I64" i="58"/>
  <c r="J64" i="58" s="1"/>
  <c r="C64" i="58"/>
  <c r="D63" i="58" s="1"/>
  <c r="AD64" i="57"/>
  <c r="AE64" i="57" s="1"/>
  <c r="AA64" i="57"/>
  <c r="AB64" i="57" s="1"/>
  <c r="X64" i="57"/>
  <c r="Y64" i="57" s="1"/>
  <c r="U64" i="57"/>
  <c r="V64" i="57" s="1"/>
  <c r="R64" i="57"/>
  <c r="S64" i="57" s="1"/>
  <c r="O64" i="57"/>
  <c r="P64" i="57" s="1"/>
  <c r="L64" i="57"/>
  <c r="M64" i="57" s="1"/>
  <c r="I64" i="57"/>
  <c r="J64" i="57" s="1"/>
  <c r="C64" i="57"/>
  <c r="D63" i="57" s="1"/>
  <c r="AD64" i="56"/>
  <c r="AE64" i="56" s="1"/>
  <c r="AA64" i="56"/>
  <c r="AB64" i="56" s="1"/>
  <c r="X64" i="56"/>
  <c r="Y64" i="56" s="1"/>
  <c r="U64" i="56"/>
  <c r="V64" i="56" s="1"/>
  <c r="R64" i="56"/>
  <c r="S64" i="56" s="1"/>
  <c r="O64" i="56"/>
  <c r="P64" i="56" s="1"/>
  <c r="L64" i="56"/>
  <c r="M64" i="56" s="1"/>
  <c r="I64" i="56"/>
  <c r="J64" i="56" s="1"/>
  <c r="C64" i="56"/>
  <c r="D63" i="56" s="1"/>
  <c r="AA64" i="55"/>
  <c r="AB64" i="55" s="1"/>
  <c r="U64" i="55"/>
  <c r="V64" i="55" s="1"/>
  <c r="O64" i="55"/>
  <c r="P64" i="55" s="1"/>
  <c r="I64" i="55"/>
  <c r="J64" i="55" s="1"/>
  <c r="C64" i="55"/>
  <c r="D63" i="55" s="1"/>
  <c r="AD64" i="54"/>
  <c r="AE64" i="54" s="1"/>
  <c r="AA64" i="54"/>
  <c r="AB64" i="54" s="1"/>
  <c r="X64" i="54"/>
  <c r="Y64" i="54" s="1"/>
  <c r="U64" i="54"/>
  <c r="V64" i="54" s="1"/>
  <c r="R64" i="54"/>
  <c r="S64" i="54" s="1"/>
  <c r="O64" i="54"/>
  <c r="P64" i="54" s="1"/>
  <c r="L64" i="54"/>
  <c r="M64" i="54" s="1"/>
  <c r="I64" i="54"/>
  <c r="J64" i="54" s="1"/>
  <c r="C64" i="54"/>
  <c r="D63" i="54" s="1"/>
  <c r="AD64" i="53"/>
  <c r="AE64" i="53" s="1"/>
  <c r="AA64" i="53"/>
  <c r="AB64" i="53" s="1"/>
  <c r="X64" i="53"/>
  <c r="Y64" i="53" s="1"/>
  <c r="U64" i="53"/>
  <c r="V64" i="53" s="1"/>
  <c r="R64" i="53"/>
  <c r="S64" i="53" s="1"/>
  <c r="O64" i="53"/>
  <c r="P64" i="53" s="1"/>
  <c r="F64" i="53"/>
  <c r="G63" i="53" s="1"/>
  <c r="AA64" i="61"/>
  <c r="AB64" i="61" s="1"/>
  <c r="U64" i="61"/>
  <c r="V64" i="61" s="1"/>
  <c r="O64" i="61"/>
  <c r="P64" i="61" s="1"/>
  <c r="I64" i="61"/>
  <c r="J64" i="61" s="1"/>
  <c r="C64" i="61"/>
  <c r="D63" i="61" s="1"/>
  <c r="D73" i="61" s="1"/>
  <c r="AD64" i="51"/>
  <c r="AE64" i="51" s="1"/>
  <c r="X64" i="51"/>
  <c r="Y64" i="51" s="1"/>
  <c r="R64" i="51"/>
  <c r="S64" i="51" s="1"/>
  <c r="L64" i="51"/>
  <c r="M64" i="51" s="1"/>
  <c r="F64" i="51"/>
  <c r="G63" i="51" s="1"/>
  <c r="AD64" i="52"/>
  <c r="AE64" i="52" s="1"/>
  <c r="X64" i="52"/>
  <c r="Y64" i="52" s="1"/>
  <c r="R64" i="52"/>
  <c r="S64" i="52" s="1"/>
  <c r="L64" i="52"/>
  <c r="M64" i="52" s="1"/>
  <c r="F64" i="52"/>
  <c r="G63" i="52" s="1"/>
  <c r="AD64" i="50"/>
  <c r="AE64" i="50" s="1"/>
  <c r="AA64" i="50"/>
  <c r="AB64" i="50" s="1"/>
  <c r="X64" i="50"/>
  <c r="Y64" i="50" s="1"/>
  <c r="U64" i="50"/>
  <c r="V64" i="50" s="1"/>
  <c r="R64" i="50"/>
  <c r="S64" i="50" s="1"/>
  <c r="O64" i="50"/>
  <c r="P64" i="50" s="1"/>
  <c r="L64" i="50"/>
  <c r="M64" i="50" s="1"/>
  <c r="I64" i="50"/>
  <c r="J64" i="50" s="1"/>
  <c r="C64" i="50"/>
  <c r="D63" i="50" s="1"/>
  <c r="F64" i="49"/>
  <c r="G63" i="49" s="1"/>
  <c r="G73" i="49" s="1"/>
  <c r="L64" i="53"/>
  <c r="M64" i="53" s="1"/>
  <c r="I64" i="53"/>
  <c r="J64" i="53" s="1"/>
  <c r="C64" i="53"/>
  <c r="D63" i="53" s="1"/>
  <c r="AD64" i="61"/>
  <c r="AE64" i="61" s="1"/>
  <c r="X64" i="61"/>
  <c r="Y64" i="61" s="1"/>
  <c r="R64" i="61"/>
  <c r="S64" i="61" s="1"/>
  <c r="L64" i="61"/>
  <c r="M64" i="61" s="1"/>
  <c r="F64" i="61"/>
  <c r="G63" i="61" s="1"/>
  <c r="AA64" i="51"/>
  <c r="AB64" i="51" s="1"/>
  <c r="U64" i="51"/>
  <c r="V64" i="51" s="1"/>
  <c r="O64" i="51"/>
  <c r="P64" i="51" s="1"/>
  <c r="I64" i="51"/>
  <c r="J64" i="51" s="1"/>
  <c r="C64" i="51"/>
  <c r="D63" i="51" s="1"/>
  <c r="D73" i="51" s="1"/>
  <c r="AA64" i="52"/>
  <c r="AB64" i="52" s="1"/>
  <c r="U64" i="52"/>
  <c r="V64" i="52" s="1"/>
  <c r="O64" i="52"/>
  <c r="P64" i="52" s="1"/>
  <c r="I64" i="52"/>
  <c r="J64" i="52" s="1"/>
  <c r="C64" i="52"/>
  <c r="D63" i="52" s="1"/>
  <c r="F64" i="50"/>
  <c r="G63" i="50" s="1"/>
  <c r="AD64" i="49"/>
  <c r="AE64" i="49" s="1"/>
  <c r="AA64" i="49"/>
  <c r="AB64" i="49" s="1"/>
  <c r="X64" i="49"/>
  <c r="Y64" i="49" s="1"/>
  <c r="U64" i="49"/>
  <c r="V64" i="49" s="1"/>
  <c r="R64" i="49"/>
  <c r="S64" i="49" s="1"/>
  <c r="O64" i="49"/>
  <c r="P64" i="49" s="1"/>
  <c r="L64" i="49"/>
  <c r="M64" i="49" s="1"/>
  <c r="I64" i="49"/>
  <c r="J64" i="49" s="1"/>
  <c r="C64" i="49"/>
  <c r="D63" i="49" s="1"/>
  <c r="AD64" i="81"/>
  <c r="AE64" i="81" s="1"/>
  <c r="X64" i="81"/>
  <c r="Y64" i="81" s="1"/>
  <c r="R64" i="81"/>
  <c r="S64" i="81" s="1"/>
  <c r="L64" i="81"/>
  <c r="M64" i="81" s="1"/>
  <c r="C64" i="81"/>
  <c r="D63" i="81" s="1"/>
  <c r="AD64" i="80"/>
  <c r="AE64" i="80" s="1"/>
  <c r="X64" i="80"/>
  <c r="Y64" i="80" s="1"/>
  <c r="R64" i="80"/>
  <c r="S64" i="80" s="1"/>
  <c r="L64" i="80"/>
  <c r="M64" i="80" s="1"/>
  <c r="C64" i="80"/>
  <c r="D63" i="80" s="1"/>
  <c r="AA64" i="81"/>
  <c r="AB64" i="81" s="1"/>
  <c r="U64" i="81"/>
  <c r="V64" i="81" s="1"/>
  <c r="O64" i="81"/>
  <c r="P64" i="81" s="1"/>
  <c r="I64" i="81"/>
  <c r="J64" i="81" s="1"/>
  <c r="F64" i="81"/>
  <c r="G63" i="81" s="1"/>
  <c r="G73" i="81" s="1"/>
  <c r="AA64" i="80"/>
  <c r="AB64" i="80" s="1"/>
  <c r="U64" i="80"/>
  <c r="V64" i="80" s="1"/>
  <c r="O64" i="80"/>
  <c r="P64" i="80" s="1"/>
  <c r="I64" i="80"/>
  <c r="J64" i="80" s="1"/>
  <c r="J73" i="73"/>
  <c r="J73" i="72"/>
  <c r="D73" i="50"/>
  <c r="D73" i="80"/>
  <c r="D73" i="72"/>
  <c r="G73" i="63"/>
  <c r="D73" i="68"/>
  <c r="D73" i="69"/>
  <c r="J73" i="77"/>
  <c r="G73" i="79"/>
  <c r="J73" i="81"/>
  <c r="D73" i="76"/>
  <c r="G73" i="72"/>
  <c r="G73" i="74"/>
  <c r="G73" i="78"/>
  <c r="AA63" i="79"/>
  <c r="AB63" i="79" s="1"/>
  <c r="AB73" i="79" s="1"/>
  <c r="DT40" i="4" s="1"/>
  <c r="DU40" i="4" s="1"/>
  <c r="DU41" i="4" s="1"/>
  <c r="DU42" i="4" s="1"/>
  <c r="DU45" i="4" s="1"/>
  <c r="U63" i="79"/>
  <c r="V63" i="79" s="1"/>
  <c r="V73" i="79" s="1"/>
  <c r="DT10" i="4" s="1"/>
  <c r="DU10" i="4" s="1"/>
  <c r="DU11" i="4" s="1"/>
  <c r="DU12" i="4" s="1"/>
  <c r="DU15" i="4" s="1"/>
  <c r="DU21" i="4" s="1"/>
  <c r="DU22" i="4" s="1"/>
  <c r="O63" i="79"/>
  <c r="P63" i="79" s="1"/>
  <c r="P73" i="79" s="1"/>
  <c r="AD63" i="78"/>
  <c r="AE63" i="78" s="1"/>
  <c r="AE73" i="78" s="1"/>
  <c r="DP55" i="4" s="1"/>
  <c r="DQ55" i="4" s="1"/>
  <c r="DQ56" i="4" s="1"/>
  <c r="DQ57" i="4" s="1"/>
  <c r="DQ60" i="4" s="1"/>
  <c r="X63" i="78"/>
  <c r="Y63" i="78" s="1"/>
  <c r="Y73" i="78" s="1"/>
  <c r="DP25" i="4" s="1"/>
  <c r="R63" i="78"/>
  <c r="S63" i="78" s="1"/>
  <c r="S73" i="78" s="1"/>
  <c r="L63" i="78"/>
  <c r="M63" i="78" s="1"/>
  <c r="M73" i="78" s="1"/>
  <c r="AD63" i="79"/>
  <c r="AE63" i="79" s="1"/>
  <c r="AE73" i="79" s="1"/>
  <c r="DT55" i="4" s="1"/>
  <c r="DU55" i="4" s="1"/>
  <c r="DU56" i="4" s="1"/>
  <c r="DU57" i="4" s="1"/>
  <c r="DU60" i="4" s="1"/>
  <c r="X63" i="79"/>
  <c r="Y63" i="79" s="1"/>
  <c r="Y73" i="79" s="1"/>
  <c r="DT25" i="4" s="1"/>
  <c r="R63" i="79"/>
  <c r="S63" i="79" s="1"/>
  <c r="S73" i="79" s="1"/>
  <c r="L63" i="79"/>
  <c r="M63" i="79" s="1"/>
  <c r="M73" i="79" s="1"/>
  <c r="I63" i="79"/>
  <c r="J63" i="79" s="1"/>
  <c r="F63" i="79"/>
  <c r="C63" i="79"/>
  <c r="AA63" i="78"/>
  <c r="AB63" i="78" s="1"/>
  <c r="AB73" i="78" s="1"/>
  <c r="DP40" i="4" s="1"/>
  <c r="DQ40" i="4" s="1"/>
  <c r="DQ41" i="4" s="1"/>
  <c r="DQ42" i="4" s="1"/>
  <c r="DQ45" i="4" s="1"/>
  <c r="U63" i="78"/>
  <c r="V63" i="78" s="1"/>
  <c r="V73" i="78" s="1"/>
  <c r="DP10" i="4" s="1"/>
  <c r="DQ10" i="4" s="1"/>
  <c r="DQ11" i="4" s="1"/>
  <c r="DQ12" i="4" s="1"/>
  <c r="DQ15" i="4" s="1"/>
  <c r="DQ21" i="4" s="1"/>
  <c r="DQ22" i="4" s="1"/>
  <c r="O63" i="78"/>
  <c r="P63" i="78" s="1"/>
  <c r="P73" i="78" s="1"/>
  <c r="I63" i="78"/>
  <c r="J63" i="78" s="1"/>
  <c r="J73" i="78" s="1"/>
  <c r="C63" i="78"/>
  <c r="AD63" i="77"/>
  <c r="AE63" i="77" s="1"/>
  <c r="AE73" i="77" s="1"/>
  <c r="DL55" i="4" s="1"/>
  <c r="DM55" i="4" s="1"/>
  <c r="DM56" i="4" s="1"/>
  <c r="DM57" i="4" s="1"/>
  <c r="DM60" i="4" s="1"/>
  <c r="X63" i="77"/>
  <c r="Y63" i="77" s="1"/>
  <c r="Y73" i="77" s="1"/>
  <c r="DL25" i="4" s="1"/>
  <c r="R63" i="77"/>
  <c r="S63" i="77" s="1"/>
  <c r="S73" i="77" s="1"/>
  <c r="L63" i="77"/>
  <c r="M63" i="77" s="1"/>
  <c r="M73" i="77" s="1"/>
  <c r="C63" i="77"/>
  <c r="AD63" i="76"/>
  <c r="AE63" i="76" s="1"/>
  <c r="AE73" i="76" s="1"/>
  <c r="DH55" i="4" s="1"/>
  <c r="DI55" i="4" s="1"/>
  <c r="DI56" i="4" s="1"/>
  <c r="DI57" i="4" s="1"/>
  <c r="DI60" i="4" s="1"/>
  <c r="AA63" i="76"/>
  <c r="AB63" i="76" s="1"/>
  <c r="AB73" i="76" s="1"/>
  <c r="DH40" i="4" s="1"/>
  <c r="DI40" i="4" s="1"/>
  <c r="DI41" i="4" s="1"/>
  <c r="DI42" i="4" s="1"/>
  <c r="DI45" i="4" s="1"/>
  <c r="X63" i="76"/>
  <c r="Y63" i="76" s="1"/>
  <c r="Y73" i="76" s="1"/>
  <c r="DH25" i="4" s="1"/>
  <c r="U63" i="76"/>
  <c r="V63" i="76" s="1"/>
  <c r="V73" i="76" s="1"/>
  <c r="DH10" i="4" s="1"/>
  <c r="DI10" i="4" s="1"/>
  <c r="DI11" i="4" s="1"/>
  <c r="DI12" i="4" s="1"/>
  <c r="DI15" i="4" s="1"/>
  <c r="DI21" i="4" s="1"/>
  <c r="DI22" i="4" s="1"/>
  <c r="R63" i="76"/>
  <c r="S63" i="76" s="1"/>
  <c r="S73" i="76" s="1"/>
  <c r="O63" i="76"/>
  <c r="P63" i="76" s="1"/>
  <c r="P73" i="76" s="1"/>
  <c r="L63" i="76"/>
  <c r="M63" i="76" s="1"/>
  <c r="M73" i="76" s="1"/>
  <c r="I63" i="76"/>
  <c r="J63" i="76" s="1"/>
  <c r="J73" i="76" s="1"/>
  <c r="F63" i="76"/>
  <c r="C63" i="76"/>
  <c r="F63" i="78"/>
  <c r="AA63" i="77"/>
  <c r="AB63" i="77" s="1"/>
  <c r="AB73" i="77" s="1"/>
  <c r="DL40" i="4" s="1"/>
  <c r="DM40" i="4" s="1"/>
  <c r="DM41" i="4" s="1"/>
  <c r="DM42" i="4" s="1"/>
  <c r="DM45" i="4" s="1"/>
  <c r="U63" i="77"/>
  <c r="V63" i="77" s="1"/>
  <c r="V73" i="77" s="1"/>
  <c r="DL10" i="4" s="1"/>
  <c r="DM10" i="4" s="1"/>
  <c r="DM11" i="4" s="1"/>
  <c r="DM12" i="4" s="1"/>
  <c r="DM15" i="4" s="1"/>
  <c r="DM21" i="4" s="1"/>
  <c r="DM22" i="4" s="1"/>
  <c r="O63" i="77"/>
  <c r="P63" i="77" s="1"/>
  <c r="P73" i="77" s="1"/>
  <c r="I63" i="77"/>
  <c r="J63" i="77" s="1"/>
  <c r="F63" i="77"/>
  <c r="AA63" i="75"/>
  <c r="AB63" i="75" s="1"/>
  <c r="AB73" i="75" s="1"/>
  <c r="DD40" i="4" s="1"/>
  <c r="DE40" i="4" s="1"/>
  <c r="DE41" i="4" s="1"/>
  <c r="DE42" i="4" s="1"/>
  <c r="DE45" i="4" s="1"/>
  <c r="U63" i="75"/>
  <c r="V63" i="75" s="1"/>
  <c r="V73" i="75" s="1"/>
  <c r="DD10" i="4" s="1"/>
  <c r="DE10" i="4" s="1"/>
  <c r="DE11" i="4" s="1"/>
  <c r="DE12" i="4" s="1"/>
  <c r="DE15" i="4" s="1"/>
  <c r="DE21" i="4" s="1"/>
  <c r="DE22" i="4" s="1"/>
  <c r="O63" i="75"/>
  <c r="P63" i="75" s="1"/>
  <c r="P73" i="75" s="1"/>
  <c r="I63" i="75"/>
  <c r="J63" i="75" s="1"/>
  <c r="J73" i="75" s="1"/>
  <c r="C63" i="75"/>
  <c r="AD63" i="74"/>
  <c r="AE63" i="74" s="1"/>
  <c r="AE73" i="74" s="1"/>
  <c r="CZ55" i="4" s="1"/>
  <c r="DA55" i="4" s="1"/>
  <c r="DA56" i="4" s="1"/>
  <c r="DA57" i="4" s="1"/>
  <c r="DA60" i="4" s="1"/>
  <c r="AA63" i="74"/>
  <c r="AB63" i="74" s="1"/>
  <c r="AB73" i="74" s="1"/>
  <c r="CZ40" i="4" s="1"/>
  <c r="DA40" i="4" s="1"/>
  <c r="DA41" i="4" s="1"/>
  <c r="DA42" i="4" s="1"/>
  <c r="DA45" i="4" s="1"/>
  <c r="X63" i="74"/>
  <c r="Y63" i="74" s="1"/>
  <c r="Y73" i="74" s="1"/>
  <c r="CZ25" i="4" s="1"/>
  <c r="U63" i="74"/>
  <c r="V63" i="74" s="1"/>
  <c r="V73" i="74" s="1"/>
  <c r="CZ10" i="4" s="1"/>
  <c r="DA10" i="4" s="1"/>
  <c r="DA11" i="4" s="1"/>
  <c r="DA12" i="4" s="1"/>
  <c r="DA15" i="4" s="1"/>
  <c r="DA21" i="4" s="1"/>
  <c r="DA22" i="4" s="1"/>
  <c r="R63" i="74"/>
  <c r="S63" i="74" s="1"/>
  <c r="S73" i="74" s="1"/>
  <c r="O63" i="74"/>
  <c r="P63" i="74" s="1"/>
  <c r="P73" i="74" s="1"/>
  <c r="L63" i="74"/>
  <c r="M63" i="74" s="1"/>
  <c r="M73" i="74" s="1"/>
  <c r="I63" i="74"/>
  <c r="J63" i="74" s="1"/>
  <c r="J73" i="74" s="1"/>
  <c r="F63" i="74"/>
  <c r="C63" i="74"/>
  <c r="AD63" i="73"/>
  <c r="AE63" i="73" s="1"/>
  <c r="AE73" i="73" s="1"/>
  <c r="CV55" i="4" s="1"/>
  <c r="CW55" i="4" s="1"/>
  <c r="CW56" i="4" s="1"/>
  <c r="CW57" i="4" s="1"/>
  <c r="CW60" i="4" s="1"/>
  <c r="AA63" i="73"/>
  <c r="AB63" i="73" s="1"/>
  <c r="AB73" i="73" s="1"/>
  <c r="CV40" i="4" s="1"/>
  <c r="CW40" i="4" s="1"/>
  <c r="CW41" i="4" s="1"/>
  <c r="CW42" i="4" s="1"/>
  <c r="CW45" i="4" s="1"/>
  <c r="X63" i="73"/>
  <c r="Y63" i="73" s="1"/>
  <c r="Y73" i="73" s="1"/>
  <c r="CV25" i="4" s="1"/>
  <c r="U63" i="73"/>
  <c r="V63" i="73" s="1"/>
  <c r="V73" i="73" s="1"/>
  <c r="CV10" i="4" s="1"/>
  <c r="CW10" i="4" s="1"/>
  <c r="CW11" i="4" s="1"/>
  <c r="CW12" i="4" s="1"/>
  <c r="CW15" i="4" s="1"/>
  <c r="CW21" i="4" s="1"/>
  <c r="CW22" i="4" s="1"/>
  <c r="R63" i="73"/>
  <c r="S63" i="73" s="1"/>
  <c r="S73" i="73" s="1"/>
  <c r="O63" i="73"/>
  <c r="P63" i="73" s="1"/>
  <c r="P73" i="73" s="1"/>
  <c r="L63" i="73"/>
  <c r="M63" i="73" s="1"/>
  <c r="M73" i="73" s="1"/>
  <c r="I63" i="73"/>
  <c r="J63" i="73" s="1"/>
  <c r="F63" i="73"/>
  <c r="C63" i="73"/>
  <c r="AD63" i="75"/>
  <c r="AE63" i="75" s="1"/>
  <c r="AE73" i="75" s="1"/>
  <c r="DD55" i="4" s="1"/>
  <c r="DE55" i="4" s="1"/>
  <c r="DE56" i="4" s="1"/>
  <c r="DE57" i="4" s="1"/>
  <c r="DE60" i="4" s="1"/>
  <c r="X63" i="75"/>
  <c r="Y63" i="75" s="1"/>
  <c r="Y73" i="75" s="1"/>
  <c r="DD25" i="4" s="1"/>
  <c r="R63" i="75"/>
  <c r="S63" i="75" s="1"/>
  <c r="S73" i="75" s="1"/>
  <c r="L63" i="75"/>
  <c r="M63" i="75" s="1"/>
  <c r="M73" i="75" s="1"/>
  <c r="F63" i="75"/>
  <c r="AD63" i="72"/>
  <c r="AE63" i="72" s="1"/>
  <c r="AE73" i="72" s="1"/>
  <c r="CR55" i="4" s="1"/>
  <c r="CS55" i="4" s="1"/>
  <c r="CS56" i="4" s="1"/>
  <c r="CS57" i="4" s="1"/>
  <c r="CS60" i="4" s="1"/>
  <c r="AA63" i="72"/>
  <c r="AB63" i="72" s="1"/>
  <c r="AB73" i="72" s="1"/>
  <c r="CR40" i="4" s="1"/>
  <c r="CS40" i="4" s="1"/>
  <c r="CS41" i="4" s="1"/>
  <c r="CS42" i="4" s="1"/>
  <c r="CS45" i="4" s="1"/>
  <c r="X63" i="72"/>
  <c r="Y63" i="72" s="1"/>
  <c r="Y73" i="72" s="1"/>
  <c r="CR25" i="4" s="1"/>
  <c r="U63" i="72"/>
  <c r="V63" i="72" s="1"/>
  <c r="V73" i="72" s="1"/>
  <c r="CR10" i="4" s="1"/>
  <c r="CS10" i="4" s="1"/>
  <c r="CS11" i="4" s="1"/>
  <c r="CS12" i="4" s="1"/>
  <c r="CS15" i="4" s="1"/>
  <c r="CS21" i="4" s="1"/>
  <c r="CS22" i="4" s="1"/>
  <c r="R63" i="72"/>
  <c r="S63" i="72" s="1"/>
  <c r="S73" i="72" s="1"/>
  <c r="O63" i="72"/>
  <c r="P63" i="72" s="1"/>
  <c r="P73" i="72" s="1"/>
  <c r="L63" i="72"/>
  <c r="M63" i="72" s="1"/>
  <c r="M73" i="72" s="1"/>
  <c r="I63" i="72"/>
  <c r="J63" i="72" s="1"/>
  <c r="F63" i="72"/>
  <c r="C63" i="72"/>
  <c r="AD63" i="70"/>
  <c r="AE63" i="70" s="1"/>
  <c r="AE73" i="70" s="1"/>
  <c r="CJ55" i="4" s="1"/>
  <c r="CK55" i="4" s="1"/>
  <c r="CK56" i="4" s="1"/>
  <c r="CK57" i="4" s="1"/>
  <c r="CK60" i="4" s="1"/>
  <c r="AA63" i="70"/>
  <c r="AB63" i="70" s="1"/>
  <c r="X63" i="70"/>
  <c r="Y63" i="70" s="1"/>
  <c r="Y73" i="70" s="1"/>
  <c r="CJ25" i="4" s="1"/>
  <c r="U63" i="70"/>
  <c r="V63" i="70" s="1"/>
  <c r="R63" i="70"/>
  <c r="S63" i="70" s="1"/>
  <c r="S73" i="70" s="1"/>
  <c r="O63" i="70"/>
  <c r="P63" i="70" s="1"/>
  <c r="L63" i="70"/>
  <c r="M63" i="70" s="1"/>
  <c r="M73" i="70" s="1"/>
  <c r="I63" i="70"/>
  <c r="J63" i="70" s="1"/>
  <c r="J73" i="70" s="1"/>
  <c r="F63" i="70"/>
  <c r="C63" i="70"/>
  <c r="AD63" i="71"/>
  <c r="AE63" i="71" s="1"/>
  <c r="AE73" i="71" s="1"/>
  <c r="CN55" i="4" s="1"/>
  <c r="CO55" i="4" s="1"/>
  <c r="CO56" i="4" s="1"/>
  <c r="CO57" i="4" s="1"/>
  <c r="CO60" i="4" s="1"/>
  <c r="AA63" i="71"/>
  <c r="AB63" i="71" s="1"/>
  <c r="AB73" i="71" s="1"/>
  <c r="CN40" i="4" s="1"/>
  <c r="CO40" i="4" s="1"/>
  <c r="CO41" i="4" s="1"/>
  <c r="CO42" i="4" s="1"/>
  <c r="CO45" i="4" s="1"/>
  <c r="X63" i="71"/>
  <c r="Y63" i="71" s="1"/>
  <c r="Y73" i="71" s="1"/>
  <c r="CN25" i="4" s="1"/>
  <c r="U63" i="71"/>
  <c r="V63" i="71" s="1"/>
  <c r="V73" i="71" s="1"/>
  <c r="CN10" i="4" s="1"/>
  <c r="CO10" i="4" s="1"/>
  <c r="CO11" i="4" s="1"/>
  <c r="CO12" i="4" s="1"/>
  <c r="CO15" i="4" s="1"/>
  <c r="CO21" i="4" s="1"/>
  <c r="CO22" i="4" s="1"/>
  <c r="R63" i="71"/>
  <c r="S63" i="71" s="1"/>
  <c r="O63" i="71"/>
  <c r="P63" i="71" s="1"/>
  <c r="P73" i="71" s="1"/>
  <c r="L63" i="71"/>
  <c r="M63" i="71" s="1"/>
  <c r="I63" i="71"/>
  <c r="J63" i="71" s="1"/>
  <c r="F63" i="71"/>
  <c r="C63" i="71"/>
  <c r="AD63" i="69"/>
  <c r="AE63" i="69" s="1"/>
  <c r="AA63" i="69"/>
  <c r="AB63" i="69" s="1"/>
  <c r="X63" i="69"/>
  <c r="Y63" i="69" s="1"/>
  <c r="U63" i="69"/>
  <c r="V63" i="69" s="1"/>
  <c r="R63" i="69"/>
  <c r="S63" i="69" s="1"/>
  <c r="O63" i="69"/>
  <c r="P63" i="69" s="1"/>
  <c r="L63" i="69"/>
  <c r="M63" i="69" s="1"/>
  <c r="I63" i="69"/>
  <c r="J63" i="69" s="1"/>
  <c r="F63" i="69"/>
  <c r="C63" i="69"/>
  <c r="AD63" i="68"/>
  <c r="AE63" i="68" s="1"/>
  <c r="AA63" i="68"/>
  <c r="AB63" i="68" s="1"/>
  <c r="X63" i="68"/>
  <c r="Y63" i="68" s="1"/>
  <c r="U63" i="68"/>
  <c r="V63" i="68" s="1"/>
  <c r="R63" i="68"/>
  <c r="S63" i="68" s="1"/>
  <c r="O63" i="68"/>
  <c r="P63" i="68" s="1"/>
  <c r="L63" i="68"/>
  <c r="M63" i="68" s="1"/>
  <c r="I63" i="68"/>
  <c r="J63" i="68" s="1"/>
  <c r="F63" i="68"/>
  <c r="C63" i="68"/>
  <c r="AD63" i="66"/>
  <c r="AE63" i="66" s="1"/>
  <c r="X63" i="66"/>
  <c r="Y63" i="66" s="1"/>
  <c r="R63" i="66"/>
  <c r="S63" i="66" s="1"/>
  <c r="L63" i="66"/>
  <c r="M63" i="66" s="1"/>
  <c r="C63" i="66"/>
  <c r="AD63" i="65"/>
  <c r="AE63" i="65" s="1"/>
  <c r="AA63" i="65"/>
  <c r="AB63" i="65" s="1"/>
  <c r="AB73" i="65" s="1"/>
  <c r="BP40" i="4" s="1"/>
  <c r="BQ40" i="4" s="1"/>
  <c r="BQ41" i="4" s="1"/>
  <c r="BQ42" i="4" s="1"/>
  <c r="BQ45" i="4" s="1"/>
  <c r="X63" i="65"/>
  <c r="Y63" i="65" s="1"/>
  <c r="U63" i="65"/>
  <c r="V63" i="65" s="1"/>
  <c r="R63" i="65"/>
  <c r="S63" i="65" s="1"/>
  <c r="O63" i="65"/>
  <c r="P63" i="65" s="1"/>
  <c r="L63" i="65"/>
  <c r="M63" i="65" s="1"/>
  <c r="I63" i="65"/>
  <c r="J63" i="65" s="1"/>
  <c r="F63" i="65"/>
  <c r="C63" i="65"/>
  <c r="AA63" i="64"/>
  <c r="AB63" i="64" s="1"/>
  <c r="AB73" i="64" s="1"/>
  <c r="BL40" i="4" s="1"/>
  <c r="BM40" i="4" s="1"/>
  <c r="BM41" i="4" s="1"/>
  <c r="BM42" i="4" s="1"/>
  <c r="BM45" i="4" s="1"/>
  <c r="U63" i="64"/>
  <c r="V63" i="64" s="1"/>
  <c r="V73" i="64" s="1"/>
  <c r="BL10" i="4" s="1"/>
  <c r="BM10" i="4" s="1"/>
  <c r="BM11" i="4" s="1"/>
  <c r="BM12" i="4" s="1"/>
  <c r="BM15" i="4" s="1"/>
  <c r="BM21" i="4" s="1"/>
  <c r="BM22" i="4" s="1"/>
  <c r="O63" i="64"/>
  <c r="P63" i="64" s="1"/>
  <c r="P73" i="64" s="1"/>
  <c r="I63" i="64"/>
  <c r="J63" i="64" s="1"/>
  <c r="F63" i="64"/>
  <c r="AA63" i="63"/>
  <c r="AB63" i="63" s="1"/>
  <c r="U63" i="63"/>
  <c r="V63" i="63" s="1"/>
  <c r="O63" i="63"/>
  <c r="P63" i="63" s="1"/>
  <c r="I63" i="63"/>
  <c r="J63" i="63" s="1"/>
  <c r="F63" i="63"/>
  <c r="AA63" i="62"/>
  <c r="AB63" i="62" s="1"/>
  <c r="AB73" i="62" s="1"/>
  <c r="BD40" i="4" s="1"/>
  <c r="BE40" i="4" s="1"/>
  <c r="BE41" i="4" s="1"/>
  <c r="BE42" i="4" s="1"/>
  <c r="BE45" i="4" s="1"/>
  <c r="U63" i="62"/>
  <c r="V63" i="62" s="1"/>
  <c r="V73" i="62" s="1"/>
  <c r="BD10" i="4" s="1"/>
  <c r="BE10" i="4" s="1"/>
  <c r="BE11" i="4" s="1"/>
  <c r="BE12" i="4" s="1"/>
  <c r="BE15" i="4" s="1"/>
  <c r="BE21" i="4" s="1"/>
  <c r="BE22" i="4" s="1"/>
  <c r="O63" i="62"/>
  <c r="P63" i="62" s="1"/>
  <c r="P73" i="62" s="1"/>
  <c r="I63" i="62"/>
  <c r="J63" i="62" s="1"/>
  <c r="F63" i="62"/>
  <c r="AD63" i="60"/>
  <c r="AE63" i="60" s="1"/>
  <c r="AE73" i="60" s="1"/>
  <c r="AZ55" i="4" s="1"/>
  <c r="BA55" i="4" s="1"/>
  <c r="BA56" i="4" s="1"/>
  <c r="BA57" i="4" s="1"/>
  <c r="BA60" i="4" s="1"/>
  <c r="AA63" i="60"/>
  <c r="AB63" i="60" s="1"/>
  <c r="AB73" i="60" s="1"/>
  <c r="AZ40" i="4" s="1"/>
  <c r="BA40" i="4" s="1"/>
  <c r="BA41" i="4" s="1"/>
  <c r="BA42" i="4" s="1"/>
  <c r="BA45" i="4" s="1"/>
  <c r="X63" i="60"/>
  <c r="Y63" i="60" s="1"/>
  <c r="Y73" i="60" s="1"/>
  <c r="AZ25" i="4" s="1"/>
  <c r="U63" i="60"/>
  <c r="V63" i="60" s="1"/>
  <c r="V73" i="60" s="1"/>
  <c r="AZ10" i="4" s="1"/>
  <c r="BA10" i="4" s="1"/>
  <c r="BA11" i="4" s="1"/>
  <c r="BA12" i="4" s="1"/>
  <c r="BA15" i="4" s="1"/>
  <c r="BA21" i="4" s="1"/>
  <c r="BA22" i="4" s="1"/>
  <c r="R63" i="60"/>
  <c r="S63" i="60" s="1"/>
  <c r="S73" i="60" s="1"/>
  <c r="O63" i="60"/>
  <c r="P63" i="60" s="1"/>
  <c r="P73" i="60" s="1"/>
  <c r="L63" i="60"/>
  <c r="M63" i="60" s="1"/>
  <c r="M73" i="60" s="1"/>
  <c r="I63" i="60"/>
  <c r="J63" i="60" s="1"/>
  <c r="J73" i="60" s="1"/>
  <c r="F63" i="60"/>
  <c r="C63" i="60"/>
  <c r="AD63" i="67"/>
  <c r="AE63" i="67" s="1"/>
  <c r="AE73" i="67" s="1"/>
  <c r="BX55" i="4" s="1"/>
  <c r="BY55" i="4" s="1"/>
  <c r="BY56" i="4" s="1"/>
  <c r="BY57" i="4" s="1"/>
  <c r="BY60" i="4" s="1"/>
  <c r="AA63" i="67"/>
  <c r="AB63" i="67" s="1"/>
  <c r="X63" i="67"/>
  <c r="Y63" i="67" s="1"/>
  <c r="Y73" i="67" s="1"/>
  <c r="BX25" i="4" s="1"/>
  <c r="U63" i="67"/>
  <c r="V63" i="67" s="1"/>
  <c r="V73" i="67" s="1"/>
  <c r="BX10" i="4" s="1"/>
  <c r="BY10" i="4" s="1"/>
  <c r="BY11" i="4" s="1"/>
  <c r="BY12" i="4" s="1"/>
  <c r="BY15" i="4" s="1"/>
  <c r="BY21" i="4" s="1"/>
  <c r="BY22" i="4" s="1"/>
  <c r="BY24" i="4" s="1"/>
  <c r="R63" i="67"/>
  <c r="S63" i="67" s="1"/>
  <c r="S73" i="67" s="1"/>
  <c r="O63" i="67"/>
  <c r="P63" i="67" s="1"/>
  <c r="L63" i="67"/>
  <c r="M63" i="67" s="1"/>
  <c r="M73" i="67" s="1"/>
  <c r="I63" i="67"/>
  <c r="J63" i="67" s="1"/>
  <c r="F63" i="67"/>
  <c r="C63" i="67"/>
  <c r="AA63" i="66"/>
  <c r="AB63" i="66" s="1"/>
  <c r="U63" i="66"/>
  <c r="V63" i="66" s="1"/>
  <c r="O63" i="66"/>
  <c r="P63" i="66" s="1"/>
  <c r="I63" i="66"/>
  <c r="J63" i="66" s="1"/>
  <c r="J73" i="66" s="1"/>
  <c r="F63" i="66"/>
  <c r="AD63" i="64"/>
  <c r="AE63" i="64" s="1"/>
  <c r="AE73" i="64" s="1"/>
  <c r="BL55" i="4" s="1"/>
  <c r="BM55" i="4" s="1"/>
  <c r="BM56" i="4" s="1"/>
  <c r="BM57" i="4" s="1"/>
  <c r="BM60" i="4" s="1"/>
  <c r="X63" i="64"/>
  <c r="Y63" i="64" s="1"/>
  <c r="Y73" i="64" s="1"/>
  <c r="BL25" i="4" s="1"/>
  <c r="R63" i="64"/>
  <c r="S63" i="64" s="1"/>
  <c r="S73" i="64" s="1"/>
  <c r="L63" i="64"/>
  <c r="M63" i="64" s="1"/>
  <c r="M73" i="64" s="1"/>
  <c r="C63" i="64"/>
  <c r="AD63" i="63"/>
  <c r="AE63" i="63" s="1"/>
  <c r="X63" i="63"/>
  <c r="Y63" i="63" s="1"/>
  <c r="R63" i="63"/>
  <c r="S63" i="63" s="1"/>
  <c r="L63" i="63"/>
  <c r="M63" i="63" s="1"/>
  <c r="C63" i="63"/>
  <c r="AD63" i="62"/>
  <c r="AE63" i="62" s="1"/>
  <c r="AE73" i="62" s="1"/>
  <c r="BD55" i="4" s="1"/>
  <c r="BE55" i="4" s="1"/>
  <c r="BE56" i="4" s="1"/>
  <c r="BE57" i="4" s="1"/>
  <c r="BE60" i="4" s="1"/>
  <c r="X63" i="62"/>
  <c r="Y63" i="62" s="1"/>
  <c r="Y73" i="62" s="1"/>
  <c r="BD25" i="4" s="1"/>
  <c r="R63" i="62"/>
  <c r="S63" i="62" s="1"/>
  <c r="S73" i="62" s="1"/>
  <c r="L63" i="62"/>
  <c r="M63" i="62" s="1"/>
  <c r="M73" i="62" s="1"/>
  <c r="C63" i="62"/>
  <c r="AD63" i="59"/>
  <c r="AE63" i="59" s="1"/>
  <c r="X63" i="59"/>
  <c r="Y63" i="59" s="1"/>
  <c r="R63" i="59"/>
  <c r="S63" i="59" s="1"/>
  <c r="L63" i="59"/>
  <c r="M63" i="59" s="1"/>
  <c r="C63" i="59"/>
  <c r="AD63" i="55"/>
  <c r="AE63" i="55" s="1"/>
  <c r="X63" i="55"/>
  <c r="Y63" i="55" s="1"/>
  <c r="R63" i="55"/>
  <c r="S63" i="55" s="1"/>
  <c r="L63" i="55"/>
  <c r="M63" i="55" s="1"/>
  <c r="C63" i="55"/>
  <c r="AA63" i="59"/>
  <c r="AB63" i="59" s="1"/>
  <c r="U63" i="59"/>
  <c r="V63" i="59" s="1"/>
  <c r="O63" i="59"/>
  <c r="P63" i="59" s="1"/>
  <c r="I63" i="59"/>
  <c r="J63" i="59" s="1"/>
  <c r="F63" i="59"/>
  <c r="AD63" i="58"/>
  <c r="AE63" i="58" s="1"/>
  <c r="AA63" i="58"/>
  <c r="AB63" i="58" s="1"/>
  <c r="X63" i="58"/>
  <c r="Y63" i="58" s="1"/>
  <c r="U63" i="58"/>
  <c r="V63" i="58" s="1"/>
  <c r="R63" i="58"/>
  <c r="S63" i="58" s="1"/>
  <c r="O63" i="58"/>
  <c r="P63" i="58" s="1"/>
  <c r="L63" i="58"/>
  <c r="M63" i="58" s="1"/>
  <c r="I63" i="58"/>
  <c r="J63" i="58" s="1"/>
  <c r="F63" i="58"/>
  <c r="C63" i="58"/>
  <c r="AD63" i="57"/>
  <c r="AE63" i="57" s="1"/>
  <c r="AA63" i="57"/>
  <c r="AB63" i="57" s="1"/>
  <c r="X63" i="57"/>
  <c r="Y63" i="57" s="1"/>
  <c r="U63" i="57"/>
  <c r="V63" i="57" s="1"/>
  <c r="R63" i="57"/>
  <c r="S63" i="57" s="1"/>
  <c r="O63" i="57"/>
  <c r="P63" i="57" s="1"/>
  <c r="L63" i="57"/>
  <c r="M63" i="57" s="1"/>
  <c r="I63" i="57"/>
  <c r="J63" i="57" s="1"/>
  <c r="F63" i="57"/>
  <c r="C63" i="57"/>
  <c r="AD63" i="56"/>
  <c r="AE63" i="56" s="1"/>
  <c r="AE73" i="56" s="1"/>
  <c r="AJ55" i="4" s="1"/>
  <c r="AK55" i="4" s="1"/>
  <c r="AK56" i="4" s="1"/>
  <c r="AK57" i="4" s="1"/>
  <c r="AK60" i="4" s="1"/>
  <c r="AA63" i="56"/>
  <c r="AB63" i="56" s="1"/>
  <c r="AB73" i="56" s="1"/>
  <c r="AJ40" i="4" s="1"/>
  <c r="AK40" i="4" s="1"/>
  <c r="AK41" i="4" s="1"/>
  <c r="AK42" i="4" s="1"/>
  <c r="AK45" i="4" s="1"/>
  <c r="X63" i="56"/>
  <c r="Y63" i="56" s="1"/>
  <c r="Y73" i="56" s="1"/>
  <c r="AJ25" i="4" s="1"/>
  <c r="U63" i="56"/>
  <c r="V63" i="56" s="1"/>
  <c r="V73" i="56" s="1"/>
  <c r="AJ10" i="4" s="1"/>
  <c r="AK10" i="4" s="1"/>
  <c r="AK11" i="4" s="1"/>
  <c r="AK12" i="4" s="1"/>
  <c r="AK15" i="4" s="1"/>
  <c r="AK21" i="4" s="1"/>
  <c r="AK22" i="4" s="1"/>
  <c r="R63" i="56"/>
  <c r="S63" i="56" s="1"/>
  <c r="S73" i="56" s="1"/>
  <c r="O63" i="56"/>
  <c r="P63" i="56" s="1"/>
  <c r="P73" i="56" s="1"/>
  <c r="L63" i="56"/>
  <c r="M63" i="56" s="1"/>
  <c r="M73" i="56" s="1"/>
  <c r="I63" i="56"/>
  <c r="J63" i="56" s="1"/>
  <c r="F63" i="56"/>
  <c r="C63" i="56"/>
  <c r="AA63" i="55"/>
  <c r="AB63" i="55" s="1"/>
  <c r="U63" i="55"/>
  <c r="V63" i="55" s="1"/>
  <c r="O63" i="55"/>
  <c r="P63" i="55" s="1"/>
  <c r="I63" i="55"/>
  <c r="J63" i="55" s="1"/>
  <c r="F63" i="55"/>
  <c r="AD63" i="54"/>
  <c r="AE63" i="54" s="1"/>
  <c r="AA63" i="54"/>
  <c r="AB63" i="54" s="1"/>
  <c r="X63" i="54"/>
  <c r="Y63" i="54" s="1"/>
  <c r="U63" i="54"/>
  <c r="V63" i="54" s="1"/>
  <c r="R63" i="54"/>
  <c r="S63" i="54" s="1"/>
  <c r="O63" i="54"/>
  <c r="P63" i="54" s="1"/>
  <c r="L63" i="54"/>
  <c r="M63" i="54" s="1"/>
  <c r="I63" i="54"/>
  <c r="J63" i="54" s="1"/>
  <c r="F63" i="54"/>
  <c r="C63" i="54"/>
  <c r="AA63" i="61"/>
  <c r="AB63" i="61" s="1"/>
  <c r="AB73" i="61" s="1"/>
  <c r="T40" i="4" s="1"/>
  <c r="U40" i="4" s="1"/>
  <c r="U41" i="4" s="1"/>
  <c r="U42" i="4" s="1"/>
  <c r="U45" i="4" s="1"/>
  <c r="FL44" i="4" s="1"/>
  <c r="FL51" i="4" s="1"/>
  <c r="FL60" i="4" s="1"/>
  <c r="U63" i="61"/>
  <c r="V63" i="61" s="1"/>
  <c r="V73" i="61" s="1"/>
  <c r="T10" i="4" s="1"/>
  <c r="U10" i="4" s="1"/>
  <c r="U11" i="4" s="1"/>
  <c r="U12" i="4" s="1"/>
  <c r="U15" i="4" s="1"/>
  <c r="O63" i="61"/>
  <c r="P63" i="61" s="1"/>
  <c r="P73" i="61" s="1"/>
  <c r="I63" i="61"/>
  <c r="J63" i="61" s="1"/>
  <c r="F63" i="61"/>
  <c r="AD63" i="51"/>
  <c r="AE63" i="51" s="1"/>
  <c r="AE73" i="51" s="1"/>
  <c r="P55" i="4" s="1"/>
  <c r="Q55" i="4" s="1"/>
  <c r="Q56" i="4" s="1"/>
  <c r="Q57" i="4" s="1"/>
  <c r="Q60" i="4" s="1"/>
  <c r="X63" i="51"/>
  <c r="Y63" i="51" s="1"/>
  <c r="Y73" i="51" s="1"/>
  <c r="P25" i="4" s="1"/>
  <c r="R63" i="51"/>
  <c r="S63" i="51" s="1"/>
  <c r="L63" i="51"/>
  <c r="M63" i="51" s="1"/>
  <c r="M73" i="51" s="1"/>
  <c r="C63" i="51"/>
  <c r="AD63" i="52"/>
  <c r="AE63" i="52" s="1"/>
  <c r="X63" i="52"/>
  <c r="Y63" i="52" s="1"/>
  <c r="R63" i="52"/>
  <c r="S63" i="52" s="1"/>
  <c r="L63" i="52"/>
  <c r="M63" i="52" s="1"/>
  <c r="AD63" i="50"/>
  <c r="AE63" i="50" s="1"/>
  <c r="AE73" i="50" s="1"/>
  <c r="H55" i="4" s="1"/>
  <c r="I55" i="4" s="1"/>
  <c r="I56" i="4" s="1"/>
  <c r="I57" i="4" s="1"/>
  <c r="I60" i="4" s="1"/>
  <c r="AA63" i="50"/>
  <c r="AB63" i="50" s="1"/>
  <c r="AB73" i="50" s="1"/>
  <c r="H40" i="4" s="1"/>
  <c r="I40" i="4" s="1"/>
  <c r="I41" i="4" s="1"/>
  <c r="I42" i="4" s="1"/>
  <c r="I45" i="4" s="1"/>
  <c r="X63" i="50"/>
  <c r="Y63" i="50" s="1"/>
  <c r="Y73" i="50" s="1"/>
  <c r="H25" i="4" s="1"/>
  <c r="U63" i="50"/>
  <c r="V63" i="50" s="1"/>
  <c r="V73" i="50" s="1"/>
  <c r="H10" i="4" s="1"/>
  <c r="I10" i="4" s="1"/>
  <c r="I11" i="4" s="1"/>
  <c r="I12" i="4" s="1"/>
  <c r="I15" i="4" s="1"/>
  <c r="I21" i="4" s="1"/>
  <c r="I22" i="4" s="1"/>
  <c r="R63" i="50"/>
  <c r="S63" i="50" s="1"/>
  <c r="S73" i="50" s="1"/>
  <c r="O63" i="50"/>
  <c r="P63" i="50" s="1"/>
  <c r="P73" i="50" s="1"/>
  <c r="L63" i="50"/>
  <c r="M63" i="50" s="1"/>
  <c r="M73" i="50" s="1"/>
  <c r="I63" i="50"/>
  <c r="J63" i="50" s="1"/>
  <c r="F63" i="50"/>
  <c r="C63" i="50"/>
  <c r="AD63" i="53"/>
  <c r="AE63" i="53" s="1"/>
  <c r="AE73" i="53" s="1"/>
  <c r="X55" i="4" s="1"/>
  <c r="Y55" i="4" s="1"/>
  <c r="Y56" i="4" s="1"/>
  <c r="Y57" i="4" s="1"/>
  <c r="Y60" i="4" s="1"/>
  <c r="AA63" i="53"/>
  <c r="AB63" i="53" s="1"/>
  <c r="AB73" i="53" s="1"/>
  <c r="X40" i="4" s="1"/>
  <c r="Y40" i="4" s="1"/>
  <c r="Y41" i="4" s="1"/>
  <c r="Y42" i="4" s="1"/>
  <c r="Y45" i="4" s="1"/>
  <c r="X63" i="53"/>
  <c r="Y63" i="53" s="1"/>
  <c r="Y73" i="53" s="1"/>
  <c r="X25" i="4" s="1"/>
  <c r="U63" i="53"/>
  <c r="V63" i="53" s="1"/>
  <c r="V73" i="53" s="1"/>
  <c r="X10" i="4" s="1"/>
  <c r="Y10" i="4" s="1"/>
  <c r="Y11" i="4" s="1"/>
  <c r="Y12" i="4" s="1"/>
  <c r="Y15" i="4" s="1"/>
  <c r="Y21" i="4" s="1"/>
  <c r="Y22" i="4" s="1"/>
  <c r="R63" i="53"/>
  <c r="S63" i="53" s="1"/>
  <c r="S73" i="53" s="1"/>
  <c r="O63" i="53"/>
  <c r="P63" i="53" s="1"/>
  <c r="P73" i="53" s="1"/>
  <c r="L63" i="53"/>
  <c r="M63" i="53" s="1"/>
  <c r="M73" i="53" s="1"/>
  <c r="I63" i="53"/>
  <c r="J63" i="53" s="1"/>
  <c r="J73" i="53" s="1"/>
  <c r="F63" i="53"/>
  <c r="C63" i="53"/>
  <c r="AD63" i="61"/>
  <c r="AE63" i="61" s="1"/>
  <c r="AE73" i="61" s="1"/>
  <c r="T55" i="4" s="1"/>
  <c r="U55" i="4" s="1"/>
  <c r="U56" i="4" s="1"/>
  <c r="U57" i="4" s="1"/>
  <c r="U60" i="4" s="1"/>
  <c r="FL59" i="4" s="1"/>
  <c r="FL66" i="4" s="1"/>
  <c r="FL75" i="4" s="1"/>
  <c r="X63" i="61"/>
  <c r="Y63" i="61" s="1"/>
  <c r="Y73" i="61" s="1"/>
  <c r="T25" i="4" s="1"/>
  <c r="R63" i="61"/>
  <c r="S63" i="61" s="1"/>
  <c r="S73" i="61" s="1"/>
  <c r="L63" i="61"/>
  <c r="M63" i="61" s="1"/>
  <c r="M73" i="61" s="1"/>
  <c r="C63" i="61"/>
  <c r="AA63" i="51"/>
  <c r="AB63" i="51" s="1"/>
  <c r="AB73" i="51" s="1"/>
  <c r="P40" i="4" s="1"/>
  <c r="Q40" i="4" s="1"/>
  <c r="Q41" i="4" s="1"/>
  <c r="Q42" i="4" s="1"/>
  <c r="Q45" i="4" s="1"/>
  <c r="U63" i="51"/>
  <c r="V63" i="51" s="1"/>
  <c r="V73" i="51" s="1"/>
  <c r="P10" i="4" s="1"/>
  <c r="Q10" i="4" s="1"/>
  <c r="Q11" i="4" s="1"/>
  <c r="Q12" i="4" s="1"/>
  <c r="Q15" i="4" s="1"/>
  <c r="Q21" i="4" s="1"/>
  <c r="Q22" i="4" s="1"/>
  <c r="O63" i="51"/>
  <c r="P63" i="51" s="1"/>
  <c r="I63" i="51"/>
  <c r="J63" i="51" s="1"/>
  <c r="J73" i="51" s="1"/>
  <c r="F63" i="51"/>
  <c r="AA63" i="52"/>
  <c r="AB63" i="52" s="1"/>
  <c r="U63" i="52"/>
  <c r="V63" i="52" s="1"/>
  <c r="O63" i="52"/>
  <c r="P63" i="52" s="1"/>
  <c r="I63" i="52"/>
  <c r="J63" i="52" s="1"/>
  <c r="F63" i="52"/>
  <c r="C63" i="52"/>
  <c r="AD63" i="49"/>
  <c r="AE63" i="49" s="1"/>
  <c r="AE73" i="49" s="1"/>
  <c r="D55" i="4" s="1"/>
  <c r="E55" i="4" s="1"/>
  <c r="E56" i="4" s="1"/>
  <c r="E57" i="4" s="1"/>
  <c r="E60" i="4" s="1"/>
  <c r="AA63" i="49"/>
  <c r="AB63" i="49" s="1"/>
  <c r="AB73" i="49" s="1"/>
  <c r="D40" i="4" s="1"/>
  <c r="E40" i="4" s="1"/>
  <c r="E41" i="4" s="1"/>
  <c r="E42" i="4" s="1"/>
  <c r="E45" i="4" s="1"/>
  <c r="X63" i="49"/>
  <c r="Y63" i="49" s="1"/>
  <c r="Y73" i="49" s="1"/>
  <c r="D25" i="4" s="1"/>
  <c r="U63" i="49"/>
  <c r="V63" i="49" s="1"/>
  <c r="V73" i="49" s="1"/>
  <c r="D10" i="4" s="1"/>
  <c r="E10" i="4" s="1"/>
  <c r="E11" i="4" s="1"/>
  <c r="E12" i="4" s="1"/>
  <c r="E15" i="4" s="1"/>
  <c r="E21" i="4" s="1"/>
  <c r="E22" i="4" s="1"/>
  <c r="R63" i="49"/>
  <c r="S63" i="49" s="1"/>
  <c r="S73" i="49" s="1"/>
  <c r="O63" i="49"/>
  <c r="P63" i="49" s="1"/>
  <c r="P73" i="49" s="1"/>
  <c r="L63" i="49"/>
  <c r="M63" i="49" s="1"/>
  <c r="M73" i="49" s="1"/>
  <c r="I63" i="49"/>
  <c r="J63" i="49" s="1"/>
  <c r="J73" i="49" s="1"/>
  <c r="F63" i="49"/>
  <c r="C63" i="49"/>
  <c r="AD63" i="81"/>
  <c r="AE63" i="81" s="1"/>
  <c r="AE73" i="81" s="1"/>
  <c r="X63" i="81"/>
  <c r="Y63" i="81" s="1"/>
  <c r="Y73" i="81" s="1"/>
  <c r="EB25" i="4" s="1"/>
  <c r="R63" i="81"/>
  <c r="S63" i="81" s="1"/>
  <c r="S73" i="81" s="1"/>
  <c r="L63" i="81"/>
  <c r="M63" i="81" s="1"/>
  <c r="M73" i="81" s="1"/>
  <c r="F63" i="81"/>
  <c r="AD63" i="80"/>
  <c r="AE63" i="80" s="1"/>
  <c r="AE73" i="80" s="1"/>
  <c r="DX55" i="4" s="1"/>
  <c r="DY55" i="4" s="1"/>
  <c r="DY56" i="4" s="1"/>
  <c r="DY57" i="4" s="1"/>
  <c r="DY60" i="4" s="1"/>
  <c r="X63" i="80"/>
  <c r="Y63" i="80" s="1"/>
  <c r="Y73" i="80" s="1"/>
  <c r="DX25" i="4" s="1"/>
  <c r="R63" i="80"/>
  <c r="S63" i="80" s="1"/>
  <c r="S73" i="80" s="1"/>
  <c r="L63" i="80"/>
  <c r="M63" i="80" s="1"/>
  <c r="M73" i="80" s="1"/>
  <c r="F63" i="80"/>
  <c r="AA63" i="81"/>
  <c r="AB63" i="81" s="1"/>
  <c r="AB73" i="81" s="1"/>
  <c r="EB40" i="4" s="1"/>
  <c r="EC40" i="4" s="1"/>
  <c r="EC41" i="4" s="1"/>
  <c r="EC42" i="4" s="1"/>
  <c r="EC45" i="4" s="1"/>
  <c r="U63" i="81"/>
  <c r="V63" i="81" s="1"/>
  <c r="V73" i="81" s="1"/>
  <c r="EB10" i="4" s="1"/>
  <c r="EC10" i="4" s="1"/>
  <c r="EC11" i="4" s="1"/>
  <c r="EC12" i="4" s="1"/>
  <c r="EC15" i="4" s="1"/>
  <c r="EC21" i="4" s="1"/>
  <c r="EC22" i="4" s="1"/>
  <c r="EC24" i="4" s="1"/>
  <c r="O63" i="81"/>
  <c r="P63" i="81" s="1"/>
  <c r="P73" i="81" s="1"/>
  <c r="I63" i="81"/>
  <c r="J63" i="81" s="1"/>
  <c r="C63" i="81"/>
  <c r="AA63" i="80"/>
  <c r="AB63" i="80" s="1"/>
  <c r="AB73" i="80" s="1"/>
  <c r="DX40" i="4" s="1"/>
  <c r="DY40" i="4" s="1"/>
  <c r="DY41" i="4" s="1"/>
  <c r="DY42" i="4" s="1"/>
  <c r="DY45" i="4" s="1"/>
  <c r="U63" i="80"/>
  <c r="V63" i="80" s="1"/>
  <c r="V73" i="80" s="1"/>
  <c r="DX10" i="4" s="1"/>
  <c r="DY10" i="4" s="1"/>
  <c r="DY11" i="4" s="1"/>
  <c r="DY12" i="4" s="1"/>
  <c r="DY15" i="4" s="1"/>
  <c r="DY21" i="4" s="1"/>
  <c r="DY22" i="4" s="1"/>
  <c r="O63" i="80"/>
  <c r="P63" i="80" s="1"/>
  <c r="P73" i="80" s="1"/>
  <c r="I63" i="80"/>
  <c r="J63" i="80" s="1"/>
  <c r="C63" i="80"/>
  <c r="D73" i="55"/>
  <c r="P73" i="55"/>
  <c r="AB73" i="55"/>
  <c r="AF40" i="4" s="1"/>
  <c r="AG40" i="4" s="1"/>
  <c r="AG41" i="4" s="1"/>
  <c r="AG42" i="4" s="1"/>
  <c r="AG45" i="4" s="1"/>
  <c r="P73" i="59"/>
  <c r="J73" i="63"/>
  <c r="AB73" i="66"/>
  <c r="BT40" i="4" s="1"/>
  <c r="BU40" i="4" s="1"/>
  <c r="BU41" i="4" s="1"/>
  <c r="BU42" i="4" s="1"/>
  <c r="BU45" i="4" s="1"/>
  <c r="G73" i="52"/>
  <c r="M73" i="52"/>
  <c r="S73" i="52"/>
  <c r="Y73" i="52"/>
  <c r="L25" i="4" s="1"/>
  <c r="AE73" i="52"/>
  <c r="L55" i="4" s="1"/>
  <c r="M55" i="4" s="1"/>
  <c r="M56" i="4" s="1"/>
  <c r="M57" i="4" s="1"/>
  <c r="M60" i="4" s="1"/>
  <c r="M73" i="55"/>
  <c r="Y73" i="55"/>
  <c r="AF25" i="4" s="1"/>
  <c r="J73" i="59"/>
  <c r="P73" i="63"/>
  <c r="V73" i="66"/>
  <c r="BT10" i="4" s="1"/>
  <c r="BU10" i="4" s="1"/>
  <c r="BU11" i="4" s="1"/>
  <c r="BU12" i="4" s="1"/>
  <c r="BU15" i="4" s="1"/>
  <c r="BU21" i="4" s="1"/>
  <c r="BU22" i="4" s="1"/>
  <c r="G73" i="54"/>
  <c r="M73" i="54"/>
  <c r="S73" i="54"/>
  <c r="Y73" i="54"/>
  <c r="AB25" i="4" s="1"/>
  <c r="AE73" i="54"/>
  <c r="AB55" i="4" s="1"/>
  <c r="AC55" i="4" s="1"/>
  <c r="AC56" i="4" s="1"/>
  <c r="AC57" i="4" s="1"/>
  <c r="AC60" i="4" s="1"/>
  <c r="G73" i="57"/>
  <c r="M73" i="57"/>
  <c r="S73" i="57"/>
  <c r="Y73" i="57"/>
  <c r="AN25" i="4" s="1"/>
  <c r="AE73" i="57"/>
  <c r="AN55" i="4" s="1"/>
  <c r="AO55" i="4" s="1"/>
  <c r="AO56" i="4" s="1"/>
  <c r="AO57" i="4" s="1"/>
  <c r="AO60" i="4" s="1"/>
  <c r="M73" i="59"/>
  <c r="Y73" i="59"/>
  <c r="AV25" i="4" s="1"/>
  <c r="M73" i="63"/>
  <c r="Y73" i="63"/>
  <c r="BH25" i="4" s="1"/>
  <c r="M73" i="66"/>
  <c r="Y73" i="66"/>
  <c r="BT25" i="4" s="1"/>
  <c r="J73" i="58"/>
  <c r="M73" i="58"/>
  <c r="S73" i="58"/>
  <c r="Y73" i="58"/>
  <c r="AR25" i="4" s="1"/>
  <c r="AE73" i="58"/>
  <c r="AR55" i="4" s="1"/>
  <c r="AS55" i="4" s="1"/>
  <c r="AS56" i="4" s="1"/>
  <c r="AS57" i="4" s="1"/>
  <c r="AS60" i="4" s="1"/>
  <c r="G73" i="65"/>
  <c r="M73" i="65"/>
  <c r="S73" i="65"/>
  <c r="Y73" i="65"/>
  <c r="BP25" i="4" s="1"/>
  <c r="AE73" i="65"/>
  <c r="BP55" i="4" s="1"/>
  <c r="BQ55" i="4" s="1"/>
  <c r="BQ56" i="4" s="1"/>
  <c r="BQ57" i="4" s="1"/>
  <c r="BQ60" i="4" s="1"/>
  <c r="V73" i="70"/>
  <c r="CJ10" i="4" s="1"/>
  <c r="CK10" i="4" s="1"/>
  <c r="CK11" i="4" s="1"/>
  <c r="CK12" i="4" s="1"/>
  <c r="CK15" i="4" s="1"/>
  <c r="CK21" i="4" s="1"/>
  <c r="CK22" i="4" s="1"/>
  <c r="M73" i="68"/>
  <c r="S73" i="68"/>
  <c r="Y73" i="68"/>
  <c r="CB25" i="4" s="1"/>
  <c r="AE73" i="68"/>
  <c r="CB55" i="4" s="1"/>
  <c r="CC55" i="4" s="1"/>
  <c r="CC56" i="4" s="1"/>
  <c r="CC57" i="4" s="1"/>
  <c r="CC60" i="4" s="1"/>
  <c r="M73" i="69"/>
  <c r="S73" i="69"/>
  <c r="Y73" i="69"/>
  <c r="CF25" i="4" s="1"/>
  <c r="AE73" i="69"/>
  <c r="CF55" i="4" s="1"/>
  <c r="CG55" i="4" s="1"/>
  <c r="CG56" i="4" s="1"/>
  <c r="CG57" i="4" s="1"/>
  <c r="CG60" i="4" s="1"/>
  <c r="M73" i="71"/>
  <c r="S73" i="71"/>
  <c r="J73" i="80"/>
  <c r="D73" i="81"/>
  <c r="D73" i="79"/>
  <c r="D73" i="78"/>
  <c r="D73" i="77"/>
  <c r="D73" i="74"/>
  <c r="D73" i="49"/>
  <c r="G73" i="61"/>
  <c r="D73" i="67"/>
  <c r="D73" i="66"/>
  <c r="D73" i="53"/>
  <c r="D73" i="56"/>
  <c r="D73" i="60"/>
  <c r="D73" i="62"/>
  <c r="D73" i="64"/>
  <c r="D73" i="65"/>
  <c r="G73" i="68"/>
  <c r="D73" i="75"/>
  <c r="G73" i="58"/>
  <c r="J73" i="65"/>
  <c r="J73" i="55"/>
  <c r="V73" i="55"/>
  <c r="AF10" i="4" s="1"/>
  <c r="AG10" i="4" s="1"/>
  <c r="AG11" i="4" s="1"/>
  <c r="AG12" i="4" s="1"/>
  <c r="AG15" i="4" s="1"/>
  <c r="AG21" i="4" s="1"/>
  <c r="AG22" i="4" s="1"/>
  <c r="D73" i="59"/>
  <c r="AB73" i="59"/>
  <c r="AV40" i="4" s="1"/>
  <c r="AW40" i="4" s="1"/>
  <c r="AW41" i="4" s="1"/>
  <c r="AW42" i="4" s="1"/>
  <c r="AW45" i="4" s="1"/>
  <c r="V73" i="63"/>
  <c r="BH10" i="4" s="1"/>
  <c r="BI10" i="4" s="1"/>
  <c r="BI11" i="4" s="1"/>
  <c r="BI12" i="4" s="1"/>
  <c r="BI15" i="4" s="1"/>
  <c r="BI21" i="4" s="1"/>
  <c r="BI22" i="4" s="1"/>
  <c r="P73" i="66"/>
  <c r="D73" i="52"/>
  <c r="J73" i="52"/>
  <c r="P73" i="52"/>
  <c r="AB73" i="52"/>
  <c r="L40" i="4" s="1"/>
  <c r="M40" i="4" s="1"/>
  <c r="M41" i="4" s="1"/>
  <c r="M42" i="4" s="1"/>
  <c r="M45" i="4" s="1"/>
  <c r="G73" i="55"/>
  <c r="S73" i="55"/>
  <c r="AE73" i="55"/>
  <c r="AF55" i="4" s="1"/>
  <c r="AG55" i="4" s="1"/>
  <c r="AG56" i="4" s="1"/>
  <c r="AG57" i="4" s="1"/>
  <c r="AG60" i="4" s="1"/>
  <c r="V73" i="59"/>
  <c r="AV10" i="4" s="1"/>
  <c r="AW10" i="4" s="1"/>
  <c r="AW11" i="4" s="1"/>
  <c r="AW12" i="4" s="1"/>
  <c r="AW15" i="4" s="1"/>
  <c r="AW21" i="4" s="1"/>
  <c r="AW22" i="4" s="1"/>
  <c r="D73" i="63"/>
  <c r="AB73" i="63"/>
  <c r="BH40" i="4" s="1"/>
  <c r="BI40" i="4" s="1"/>
  <c r="BI41" i="4" s="1"/>
  <c r="BI42" i="4" s="1"/>
  <c r="BI45" i="4" s="1"/>
  <c r="D73" i="54"/>
  <c r="J73" i="54"/>
  <c r="P73" i="54"/>
  <c r="V73" i="54"/>
  <c r="AB10" i="4" s="1"/>
  <c r="AC10" i="4" s="1"/>
  <c r="AC11" i="4" s="1"/>
  <c r="AC12" i="4" s="1"/>
  <c r="AC15" i="4" s="1"/>
  <c r="AC21" i="4" s="1"/>
  <c r="AC22" i="4" s="1"/>
  <c r="AB73" i="54"/>
  <c r="AB40" i="4" s="1"/>
  <c r="AC40" i="4" s="1"/>
  <c r="AC41" i="4" s="1"/>
  <c r="AC42" i="4" s="1"/>
  <c r="AC45" i="4" s="1"/>
  <c r="D73" i="57"/>
  <c r="J73" i="57"/>
  <c r="P73" i="57"/>
  <c r="V73" i="57"/>
  <c r="AN10" i="4" s="1"/>
  <c r="AO10" i="4" s="1"/>
  <c r="AO11" i="4" s="1"/>
  <c r="AO12" i="4" s="1"/>
  <c r="AO15" i="4" s="1"/>
  <c r="AO21" i="4" s="1"/>
  <c r="AO22" i="4" s="1"/>
  <c r="AB73" i="57"/>
  <c r="AN40" i="4" s="1"/>
  <c r="AO40" i="4" s="1"/>
  <c r="AO41" i="4" s="1"/>
  <c r="AO42" i="4" s="1"/>
  <c r="AO45" i="4" s="1"/>
  <c r="G73" i="59"/>
  <c r="S73" i="59"/>
  <c r="AE73" i="59"/>
  <c r="AV55" i="4" s="1"/>
  <c r="AW55" i="4" s="1"/>
  <c r="AW56" i="4" s="1"/>
  <c r="AW57" i="4" s="1"/>
  <c r="AW60" i="4" s="1"/>
  <c r="S73" i="63"/>
  <c r="AE73" i="63"/>
  <c r="BH55" i="4" s="1"/>
  <c r="BI55" i="4" s="1"/>
  <c r="BI56" i="4" s="1"/>
  <c r="BI57" i="4" s="1"/>
  <c r="BI60" i="4" s="1"/>
  <c r="S73" i="66"/>
  <c r="AE73" i="66"/>
  <c r="BT55" i="4" s="1"/>
  <c r="BU55" i="4" s="1"/>
  <c r="BU56" i="4" s="1"/>
  <c r="BU57" i="4" s="1"/>
  <c r="BU60" i="4" s="1"/>
  <c r="D73" i="58"/>
  <c r="P73" i="58"/>
  <c r="V73" i="58"/>
  <c r="AR10" i="4" s="1"/>
  <c r="AS10" i="4" s="1"/>
  <c r="AS11" i="4" s="1"/>
  <c r="AS12" i="4" s="1"/>
  <c r="AS15" i="4" s="1"/>
  <c r="AS21" i="4" s="1"/>
  <c r="AS22" i="4" s="1"/>
  <c r="AS24" i="4" s="1"/>
  <c r="AB73" i="58"/>
  <c r="AR40" i="4" s="1"/>
  <c r="AS40" i="4" s="1"/>
  <c r="AS41" i="4" s="1"/>
  <c r="AS42" i="4" s="1"/>
  <c r="AS45" i="4" s="1"/>
  <c r="P73" i="65"/>
  <c r="V73" i="65"/>
  <c r="BP10" i="4" s="1"/>
  <c r="BQ10" i="4" s="1"/>
  <c r="BQ11" i="4" s="1"/>
  <c r="BQ12" i="4" s="1"/>
  <c r="BQ15" i="4" s="1"/>
  <c r="BQ21" i="4" s="1"/>
  <c r="BQ22" i="4" s="1"/>
  <c r="P73" i="70"/>
  <c r="AB73" i="70"/>
  <c r="CJ40" i="4" s="1"/>
  <c r="CK40" i="4" s="1"/>
  <c r="CK41" i="4" s="1"/>
  <c r="CK42" i="4" s="1"/>
  <c r="CK45" i="4" s="1"/>
  <c r="P73" i="67"/>
  <c r="AB73" i="67"/>
  <c r="BX40" i="4" s="1"/>
  <c r="BY40" i="4" s="1"/>
  <c r="BY41" i="4" s="1"/>
  <c r="BY42" i="4" s="1"/>
  <c r="BY45" i="4" s="1"/>
  <c r="J73" i="68"/>
  <c r="P73" i="68"/>
  <c r="V73" i="68"/>
  <c r="CB10" i="4" s="1"/>
  <c r="CC10" i="4" s="1"/>
  <c r="CC11" i="4" s="1"/>
  <c r="CC12" i="4" s="1"/>
  <c r="CC15" i="4" s="1"/>
  <c r="CC21" i="4" s="1"/>
  <c r="CC22" i="4" s="1"/>
  <c r="AB73" i="68"/>
  <c r="CB40" i="4" s="1"/>
  <c r="CC40" i="4" s="1"/>
  <c r="CC41" i="4" s="1"/>
  <c r="CC42" i="4" s="1"/>
  <c r="CC45" i="4" s="1"/>
  <c r="J73" i="69"/>
  <c r="P73" i="69"/>
  <c r="V73" i="69"/>
  <c r="CF10" i="4" s="1"/>
  <c r="CG10" i="4" s="1"/>
  <c r="CG11" i="4" s="1"/>
  <c r="CG12" i="4" s="1"/>
  <c r="CG15" i="4" s="1"/>
  <c r="CG21" i="4" s="1"/>
  <c r="CG22" i="4" s="1"/>
  <c r="AB73" i="69"/>
  <c r="CF40" i="4" s="1"/>
  <c r="CG40" i="4" s="1"/>
  <c r="CG41" i="4" s="1"/>
  <c r="CG42" i="4" s="1"/>
  <c r="CG45" i="4" s="1"/>
  <c r="J73" i="71"/>
  <c r="G73" i="50"/>
  <c r="J73" i="50"/>
  <c r="J73" i="61"/>
  <c r="G73" i="62"/>
  <c r="J73" i="62"/>
  <c r="G73" i="64"/>
  <c r="J73" i="64"/>
  <c r="G73" i="71"/>
  <c r="J73" i="67"/>
  <c r="G73" i="67"/>
  <c r="G73" i="66"/>
  <c r="G73" i="51"/>
  <c r="G73" i="53"/>
  <c r="G73" i="56"/>
  <c r="D73" i="70"/>
  <c r="DI23" i="4" l="1"/>
  <c r="DI24" i="4" s="1"/>
  <c r="DI25" i="4" s="1"/>
  <c r="DI26" i="4" s="1"/>
  <c r="DI27" i="4" s="1"/>
  <c r="DI30" i="4" s="1"/>
  <c r="C36" i="1" s="1"/>
  <c r="DU24" i="4"/>
  <c r="DU25" i="4" s="1"/>
  <c r="DU26" i="4" s="1"/>
  <c r="DU27" i="4" s="1"/>
  <c r="DU30" i="4" s="1"/>
  <c r="C39" i="1" s="1"/>
  <c r="DM23" i="4"/>
  <c r="DM24" i="4" s="1"/>
  <c r="DM25" i="4" s="1"/>
  <c r="DM26" i="4" s="1"/>
  <c r="DM27" i="4" s="1"/>
  <c r="DM30" i="4" s="1"/>
  <c r="C37" i="1" s="1"/>
  <c r="DY23" i="4"/>
  <c r="DY24" i="4" s="1"/>
  <c r="DY25" i="4" s="1"/>
  <c r="DY26" i="4" s="1"/>
  <c r="DY27" i="4" s="1"/>
  <c r="DY30" i="4" s="1"/>
  <c r="C40" i="1" s="1"/>
  <c r="DQ24" i="4"/>
  <c r="DQ23" i="4"/>
  <c r="DE23" i="4"/>
  <c r="DE24" i="4" s="1"/>
  <c r="DE25" i="4" s="1"/>
  <c r="DE26" i="4" s="1"/>
  <c r="DE27" i="4" s="1"/>
  <c r="DE30" i="4" s="1"/>
  <c r="C35" i="1" s="1"/>
  <c r="DA23" i="4"/>
  <c r="DA24" i="4" s="1"/>
  <c r="DA25" i="4" s="1"/>
  <c r="DA26" i="4" s="1"/>
  <c r="DA27" i="4" s="1"/>
  <c r="DA30" i="4" s="1"/>
  <c r="C34" i="1" s="1"/>
  <c r="CW24" i="4"/>
  <c r="CW25" i="4" s="1"/>
  <c r="CW26" i="4" s="1"/>
  <c r="CW27" i="4" s="1"/>
  <c r="CW30" i="4" s="1"/>
  <c r="C33" i="1" s="1"/>
  <c r="CS23" i="4"/>
  <c r="CS24" i="4" s="1"/>
  <c r="CS25" i="4" s="1"/>
  <c r="CS26" i="4" s="1"/>
  <c r="CS27" i="4" s="1"/>
  <c r="CS30" i="4" s="1"/>
  <c r="C32" i="1" s="1"/>
  <c r="CO23" i="4"/>
  <c r="CO24" i="4" s="1"/>
  <c r="CO25" i="4" s="1"/>
  <c r="CO26" i="4" s="1"/>
  <c r="CO27" i="4" s="1"/>
  <c r="CO30" i="4" s="1"/>
  <c r="C31" i="1" s="1"/>
  <c r="CK23" i="4"/>
  <c r="CK24" i="4" s="1"/>
  <c r="CK25" i="4" s="1"/>
  <c r="CK26" i="4" s="1"/>
  <c r="CK27" i="4" s="1"/>
  <c r="CK30" i="4" s="1"/>
  <c r="C30" i="1" s="1"/>
  <c r="CG24" i="4"/>
  <c r="CG25" i="4" s="1"/>
  <c r="CG26" i="4" s="1"/>
  <c r="CG27" i="4" s="1"/>
  <c r="CG30" i="4" s="1"/>
  <c r="C29" i="1" s="1"/>
  <c r="CC24" i="4"/>
  <c r="CC25" i="4" s="1"/>
  <c r="CC26" i="4" s="1"/>
  <c r="CC27" i="4" s="1"/>
  <c r="CC30" i="4" s="1"/>
  <c r="C28" i="1" s="1"/>
  <c r="BY25" i="4"/>
  <c r="BY26" i="4" s="1"/>
  <c r="BY27" i="4" s="1"/>
  <c r="BY30" i="4" s="1"/>
  <c r="C27" i="1" s="1"/>
  <c r="BU23" i="4"/>
  <c r="BU24" i="4" s="1"/>
  <c r="BU25" i="4" s="1"/>
  <c r="BU26" i="4" s="1"/>
  <c r="BU27" i="4" s="1"/>
  <c r="BU30" i="4" s="1"/>
  <c r="C26" i="1" s="1"/>
  <c r="BQ24" i="4"/>
  <c r="BQ25" i="4" s="1"/>
  <c r="BQ26" i="4" s="1"/>
  <c r="BQ27" i="4" s="1"/>
  <c r="BQ30" i="4" s="1"/>
  <c r="C25" i="1" s="1"/>
  <c r="BM23" i="4"/>
  <c r="BM24" i="4" s="1"/>
  <c r="BM25" i="4" s="1"/>
  <c r="BM26" i="4" s="1"/>
  <c r="BM27" i="4" s="1"/>
  <c r="BM30" i="4" s="1"/>
  <c r="C24" i="1" s="1"/>
  <c r="BI23" i="4"/>
  <c r="BI24" i="4" s="1"/>
  <c r="BI25" i="4" s="1"/>
  <c r="BI26" i="4" s="1"/>
  <c r="BI27" i="4" s="1"/>
  <c r="BI30" i="4" s="1"/>
  <c r="C23" i="1" s="1"/>
  <c r="BE23" i="4"/>
  <c r="BE24" i="4" s="1"/>
  <c r="BE25" i="4" s="1"/>
  <c r="BE26" i="4" s="1"/>
  <c r="BE27" i="4" s="1"/>
  <c r="BE30" i="4" s="1"/>
  <c r="C22" i="1" s="1"/>
  <c r="BA23" i="4"/>
  <c r="BA24" i="4" s="1"/>
  <c r="BA25" i="4" s="1"/>
  <c r="BA26" i="4" s="1"/>
  <c r="BA27" i="4" s="1"/>
  <c r="BA30" i="4" s="1"/>
  <c r="C21" i="1" s="1"/>
  <c r="AW23" i="4"/>
  <c r="AW24" i="4" s="1"/>
  <c r="AW25" i="4" s="1"/>
  <c r="AW26" i="4" s="1"/>
  <c r="AW27" i="4" s="1"/>
  <c r="AW30" i="4" s="1"/>
  <c r="C20" i="1" s="1"/>
  <c r="AO24" i="4"/>
  <c r="AO23" i="4"/>
  <c r="AK23" i="4"/>
  <c r="AK24" i="4" s="1"/>
  <c r="AK25" i="4" s="1"/>
  <c r="AK26" i="4" s="1"/>
  <c r="AK27" i="4" s="1"/>
  <c r="AK30" i="4" s="1"/>
  <c r="C17" i="1" s="1"/>
  <c r="AG24" i="4"/>
  <c r="AG25" i="4" s="1"/>
  <c r="AG26" i="4" s="1"/>
  <c r="AG27" i="4" s="1"/>
  <c r="AG30" i="4" s="1"/>
  <c r="C16" i="1" s="1"/>
  <c r="AC23" i="4"/>
  <c r="AC24" i="4" s="1"/>
  <c r="AC25" i="4" s="1"/>
  <c r="AC26" i="4" s="1"/>
  <c r="AC27" i="4" s="1"/>
  <c r="AC30" i="4" s="1"/>
  <c r="C15" i="1" s="1"/>
  <c r="Y24" i="4"/>
  <c r="Y25" i="4" s="1"/>
  <c r="Y26" i="4" s="1"/>
  <c r="Y27" i="4" s="1"/>
  <c r="Y30" i="4" s="1"/>
  <c r="C14" i="1" s="1"/>
  <c r="I24" i="4"/>
  <c r="I25" i="4" s="1"/>
  <c r="I26" i="4" s="1"/>
  <c r="I27" i="4" s="1"/>
  <c r="I30" i="4" s="1"/>
  <c r="C10" i="1" s="1"/>
  <c r="E23" i="4"/>
  <c r="E24" i="4" s="1"/>
  <c r="E25" i="4" s="1"/>
  <c r="E26" i="4" s="1"/>
  <c r="E27" i="4" s="1"/>
  <c r="E30" i="4" s="1"/>
  <c r="C9" i="1" s="1"/>
  <c r="M23" i="4"/>
  <c r="M24" i="4" s="1"/>
  <c r="M25" i="4" s="1"/>
  <c r="M26" i="4" s="1"/>
  <c r="M27" i="4" s="1"/>
  <c r="M30" i="4" s="1"/>
  <c r="C11" i="1" s="1"/>
  <c r="Q23" i="4"/>
  <c r="Q24" i="4" s="1"/>
  <c r="Q25" i="4" s="1"/>
  <c r="Q26" i="4" s="1"/>
  <c r="Q27" i="4" s="1"/>
  <c r="Q30" i="4" s="1"/>
  <c r="C12" i="1" s="1"/>
  <c r="AO25" i="4"/>
  <c r="AO26" i="4" s="1"/>
  <c r="AO27" i="4" s="1"/>
  <c r="AO30" i="4" s="1"/>
  <c r="C18" i="1" s="1"/>
  <c r="EC25" i="4"/>
  <c r="EC26" i="4" s="1"/>
  <c r="EC27" i="4" s="1"/>
  <c r="EC30" i="4" s="1"/>
  <c r="C41" i="1" s="1"/>
  <c r="FL14" i="4"/>
  <c r="FL30" i="4" s="1"/>
  <c r="U21" i="4"/>
  <c r="U22" i="4" s="1"/>
  <c r="DQ25" i="4"/>
  <c r="DQ26" i="4" s="1"/>
  <c r="DQ27" i="4" s="1"/>
  <c r="DQ30" i="4" s="1"/>
  <c r="C38" i="1" s="1"/>
  <c r="AS25" i="4"/>
  <c r="AS26" i="4" s="1"/>
  <c r="AS27" i="4" s="1"/>
  <c r="AS30" i="4" s="1"/>
  <c r="C19" i="1" s="1"/>
  <c r="S73" i="51"/>
  <c r="P73" i="51"/>
  <c r="FL15" i="4"/>
  <c r="U24" i="4" l="1"/>
  <c r="U25" i="4" s="1"/>
  <c r="U26" i="4" s="1"/>
  <c r="U27" i="4" s="1"/>
  <c r="U30" i="4" s="1"/>
  <c r="C13" i="1" l="1"/>
  <c r="C42" i="1" s="1"/>
  <c r="FL29" i="4"/>
  <c r="FL36" i="4" s="1"/>
  <c r="FL45" i="4" s="1"/>
</calcChain>
</file>

<file path=xl/sharedStrings.xml><?xml version="1.0" encoding="utf-8"?>
<sst xmlns="http://schemas.openxmlformats.org/spreadsheetml/2006/main" count="10759" uniqueCount="433">
  <si>
    <t>GRUPO</t>
  </si>
  <si>
    <t>Deuda Total</t>
  </si>
  <si>
    <t>Total</t>
  </si>
  <si>
    <t>Enero</t>
  </si>
  <si>
    <t>Febrero</t>
  </si>
  <si>
    <t>Marzo</t>
  </si>
  <si>
    <t>Abril</t>
  </si>
  <si>
    <t>Mayo</t>
  </si>
  <si>
    <t>Agosto</t>
  </si>
  <si>
    <t>Septiembre</t>
  </si>
  <si>
    <t>Octubre</t>
  </si>
  <si>
    <t>Noviembre</t>
  </si>
  <si>
    <t>Diciembre</t>
  </si>
  <si>
    <t>Anual</t>
  </si>
  <si>
    <t>Escarbadientes</t>
  </si>
  <si>
    <t>Kanamicina</t>
  </si>
  <si>
    <t>Aporte total Mensual</t>
  </si>
  <si>
    <t>Agar-agar</t>
  </si>
  <si>
    <t>Ampicilina</t>
  </si>
  <si>
    <t>CaCl2  0,1M  100 ml</t>
  </si>
  <si>
    <t>EDTA 0,5M pH 8 50 ml</t>
  </si>
  <si>
    <t>GLICEROL 30%  50 ml</t>
  </si>
  <si>
    <t>GLUCOSA 20%  50 ml</t>
  </si>
  <si>
    <t>GLUCOSA 20%  100 ml</t>
  </si>
  <si>
    <t>LB AGAR FR 125 ml</t>
  </si>
  <si>
    <t>LB AGAR FR 250 ml</t>
  </si>
  <si>
    <t>LB AGAR FR 500 ml</t>
  </si>
  <si>
    <t>LB AGAR PLACA</t>
  </si>
  <si>
    <t>LB LÍQUIDO 50 ml</t>
  </si>
  <si>
    <t>LB LÍQUIDO 100 ml</t>
  </si>
  <si>
    <t>LB LÍQUIDO 500 ml</t>
  </si>
  <si>
    <t>LOWER BUFFER  100 ml</t>
  </si>
  <si>
    <t>PBS 10X  250 ml</t>
  </si>
  <si>
    <t>PBS 10X  500 ml</t>
  </si>
  <si>
    <t>RUNNING 8X 500 ml</t>
  </si>
  <si>
    <t>SOB 100 ml</t>
  </si>
  <si>
    <t>TBE 10X  500 ml</t>
  </si>
  <si>
    <t>UPPER BUFFER 100 ml</t>
  </si>
  <si>
    <t>YPD-Agar-frasco 225 ml</t>
  </si>
  <si>
    <t>YPD-Agar-frasco 450 ml</t>
  </si>
  <si>
    <t>YP-Liquido 90 ml</t>
  </si>
  <si>
    <t>Células Competentes y Marcadores Moleculares</t>
  </si>
  <si>
    <t>Precio Unitario en u$s</t>
  </si>
  <si>
    <t>Alvarez</t>
  </si>
  <si>
    <t>Ambroggio</t>
  </si>
  <si>
    <t>Barra</t>
  </si>
  <si>
    <t>Carrizo Garcia</t>
  </si>
  <si>
    <t>Cecchini</t>
  </si>
  <si>
    <t>Celej</t>
  </si>
  <si>
    <t>Contin</t>
  </si>
  <si>
    <t>Degano</t>
  </si>
  <si>
    <t>Fabro</t>
  </si>
  <si>
    <t>Fanani</t>
  </si>
  <si>
    <t>Fidelio</t>
  </si>
  <si>
    <t>Galiano</t>
  </si>
  <si>
    <t>Garbarino Pico</t>
  </si>
  <si>
    <t>Gil</t>
  </si>
  <si>
    <t>Goldraij</t>
  </si>
  <si>
    <t>Guido</t>
  </si>
  <si>
    <t>Irazoqui</t>
  </si>
  <si>
    <t>Monti</t>
  </si>
  <si>
    <t>Montich</t>
  </si>
  <si>
    <t>Oliveira</t>
  </si>
  <si>
    <t>Prucca</t>
  </si>
  <si>
    <t>Romero</t>
  </si>
  <si>
    <t>Smania</t>
  </si>
  <si>
    <t>Sosa</t>
  </si>
  <si>
    <t>Valdez Taubas</t>
  </si>
  <si>
    <t>Vilcaes</t>
  </si>
  <si>
    <t>Wilke</t>
  </si>
  <si>
    <t xml:space="preserve">     </t>
  </si>
  <si>
    <t>Ingresos</t>
  </si>
  <si>
    <t>Saldo</t>
  </si>
  <si>
    <t>Diferencia por Actualización</t>
  </si>
  <si>
    <t>Lopez</t>
  </si>
  <si>
    <t>CANTIDAD (g o mL)</t>
  </si>
  <si>
    <t>Acido Acético 1L</t>
  </si>
  <si>
    <t>Acido Clorhidrico</t>
  </si>
  <si>
    <t>Cloruro de Calcio</t>
  </si>
  <si>
    <t>Cloruro de potasio</t>
  </si>
  <si>
    <t>Glicerol/glicerina</t>
  </si>
  <si>
    <t>Glucosa</t>
  </si>
  <si>
    <t>Fecha</t>
  </si>
  <si>
    <t xml:space="preserve">Proveedor </t>
  </si>
  <si>
    <t>Marbe</t>
  </si>
  <si>
    <t>Britania</t>
  </si>
  <si>
    <t>bio insumos</t>
  </si>
  <si>
    <t xml:space="preserve">Marbe </t>
  </si>
  <si>
    <t>Ampicilina (1 eppendorf)</t>
  </si>
  <si>
    <t>Placas de Petri</t>
  </si>
  <si>
    <t>Reactivo 50mL</t>
  </si>
  <si>
    <t>GLICEROL 30%</t>
  </si>
  <si>
    <t>Reactivo</t>
  </si>
  <si>
    <t>GLUCOSA 20%</t>
  </si>
  <si>
    <t>Gramos / L</t>
  </si>
  <si>
    <t>Kanamicina (1 eppendorf)</t>
  </si>
  <si>
    <t>LB AGAR Frascos</t>
  </si>
  <si>
    <t>Agar</t>
  </si>
  <si>
    <t>Pep de caseina</t>
  </si>
  <si>
    <t>Extracto de Levadura</t>
  </si>
  <si>
    <t>NaCl</t>
  </si>
  <si>
    <t>LB AMP PLACAS</t>
  </si>
  <si>
    <t>LB KAN  PLACAS</t>
  </si>
  <si>
    <t>LB LÍQUIDO</t>
  </si>
  <si>
    <t>LOWER BUFFER</t>
  </si>
  <si>
    <t>Tris Base</t>
  </si>
  <si>
    <t>HCl</t>
  </si>
  <si>
    <t>PBS 10X</t>
  </si>
  <si>
    <t>Na2HPO4</t>
  </si>
  <si>
    <t>NaH2PO4</t>
  </si>
  <si>
    <t>RUNNING 8X</t>
  </si>
  <si>
    <t>Glicina</t>
  </si>
  <si>
    <t>SDS</t>
  </si>
  <si>
    <t>SOB LÍQUIDO</t>
  </si>
  <si>
    <t>ClK</t>
  </si>
  <si>
    <t>TAE 50X</t>
  </si>
  <si>
    <t>Acido Acético</t>
  </si>
  <si>
    <t>EDTA</t>
  </si>
  <si>
    <t>Acido Bórico</t>
  </si>
  <si>
    <t>TRIS HCL 1M pH7.4</t>
  </si>
  <si>
    <t>UPPER BUFFER</t>
  </si>
  <si>
    <t>YP-Liquido</t>
  </si>
  <si>
    <t>Extracto de levadura</t>
  </si>
  <si>
    <t>Peptona de Caseína</t>
  </si>
  <si>
    <t>YPD-Agar-Frasco</t>
  </si>
  <si>
    <t>Yeast Extract</t>
  </si>
  <si>
    <t>Peptone</t>
  </si>
  <si>
    <t>INSUMO COMPRADO</t>
  </si>
  <si>
    <t>AZULES</t>
  </si>
  <si>
    <t>AMARILLOS</t>
  </si>
  <si>
    <t>BLANCOS</t>
  </si>
  <si>
    <t>Tips</t>
  </si>
  <si>
    <t>Mes:</t>
  </si>
  <si>
    <t>ALVAREZ, ME</t>
  </si>
  <si>
    <t>AMBROGGIO, E</t>
  </si>
  <si>
    <t>BARRA, JL</t>
  </si>
  <si>
    <t>CARRIZO GARCIA, ME</t>
  </si>
  <si>
    <t>CECCHINI, N</t>
  </si>
  <si>
    <t>CELEJ, S</t>
  </si>
  <si>
    <t>CONTIN, MA</t>
  </si>
  <si>
    <t>DEGANO, A</t>
  </si>
  <si>
    <t>FABRO, G</t>
  </si>
  <si>
    <t>FIDELIO, G</t>
  </si>
  <si>
    <t>GIL, G</t>
  </si>
  <si>
    <t>GOLDRAIJ, A</t>
  </si>
  <si>
    <t>GUIDO, M</t>
  </si>
  <si>
    <t>IRAZOQUI, F</t>
  </si>
  <si>
    <t>LOPEZ, P</t>
  </si>
  <si>
    <t>MONTI, M</t>
  </si>
  <si>
    <t>MONTICH, G</t>
  </si>
  <si>
    <t>OLIVEIRA, R</t>
  </si>
  <si>
    <t>PRUCCA, C</t>
  </si>
  <si>
    <t>ROMERO, J</t>
  </si>
  <si>
    <t>SOSA, L</t>
  </si>
  <si>
    <t>VALDEZ, J</t>
  </si>
  <si>
    <t>VILCAES, A</t>
  </si>
  <si>
    <t>WILKE, N</t>
  </si>
  <si>
    <t>CULT. CELULAR/BCO. DE CELULAS</t>
  </si>
  <si>
    <t>FECHA</t>
  </si>
  <si>
    <t>Costo</t>
  </si>
  <si>
    <t>Precio total en pesos</t>
  </si>
  <si>
    <t>Costo Repos.</t>
  </si>
  <si>
    <t>100 ml CaCl2 0,1 M (1,1098 g)</t>
  </si>
  <si>
    <t>Gramos</t>
  </si>
  <si>
    <t>Cantidad</t>
  </si>
  <si>
    <t>Placas de Petri (cantidad total por caja)</t>
  </si>
  <si>
    <t>Cloruro de Sodio</t>
  </si>
  <si>
    <t>Fosfato Dibásico</t>
  </si>
  <si>
    <t>Fosfato Monobásico</t>
  </si>
  <si>
    <t>Glicina (Acido Aminoacetico)</t>
  </si>
  <si>
    <t>Hidróxido de Sodio</t>
  </si>
  <si>
    <t>Tripteina Bacteriológica /Peptona de Caseína</t>
  </si>
  <si>
    <t>Tris</t>
  </si>
  <si>
    <t>Alchohol Etílico 1L</t>
  </si>
  <si>
    <t>Alcohol Metílico 1L</t>
  </si>
  <si>
    <t>EDTA 0,5M pH 8</t>
  </si>
  <si>
    <t>Stock 1 ampolla</t>
  </si>
  <si>
    <t>Stock Fracso</t>
  </si>
  <si>
    <t>para 50 ml</t>
  </si>
  <si>
    <t>EDTA (PM = 372.24) en gramos</t>
  </si>
  <si>
    <t>Hidroxido de Sodio (PM= 40) en gramos</t>
  </si>
  <si>
    <t>Sulfato de sodio</t>
  </si>
  <si>
    <t>50 ml</t>
  </si>
  <si>
    <t>100 ml</t>
  </si>
  <si>
    <t>Glicerol 30%, 50 ml</t>
  </si>
  <si>
    <t>Glicerol 30%, 100 ml</t>
  </si>
  <si>
    <t>Glucosa 20%, 50 ml</t>
  </si>
  <si>
    <t>Glucosa 20%, 100 ml</t>
  </si>
  <si>
    <t>125 ml</t>
  </si>
  <si>
    <t>250 ml</t>
  </si>
  <si>
    <t>500 ml</t>
  </si>
  <si>
    <t>150 mg (tubo con 1,5 ml) Conc. 100mg/ml</t>
  </si>
  <si>
    <t>50 mg (tubo con o,5 ml) Conc. 100mg/ml</t>
  </si>
  <si>
    <t>Stock ampolla o frasco</t>
  </si>
  <si>
    <t>Mililitros</t>
  </si>
  <si>
    <t>Costo x L</t>
  </si>
  <si>
    <t>Para 30</t>
  </si>
  <si>
    <t>Costo 1 capsula</t>
  </si>
  <si>
    <t>Kanamicina (Gramos por ampolla=</t>
  </si>
  <si>
    <t>Ampicilina (Gramos por ampolla)</t>
  </si>
  <si>
    <t>Costo x Frasco</t>
  </si>
  <si>
    <t>NaCl 5M (PM = 58.45)</t>
  </si>
  <si>
    <t>200 ml</t>
  </si>
  <si>
    <t xml:space="preserve"> x placa</t>
  </si>
  <si>
    <t xml:space="preserve"> x placa </t>
  </si>
  <si>
    <t xml:space="preserve"> x frasquito</t>
  </si>
  <si>
    <t xml:space="preserve"> x tubo 1,5 ml</t>
  </si>
  <si>
    <t xml:space="preserve"> x tubo 0,5 ml</t>
  </si>
  <si>
    <t>1L</t>
  </si>
  <si>
    <t>450 ml</t>
  </si>
  <si>
    <t>225 ml</t>
  </si>
  <si>
    <t>45 ml</t>
  </si>
  <si>
    <t>90 ml</t>
  </si>
  <si>
    <t xml:space="preserve">Costo repos. </t>
  </si>
  <si>
    <t>Gramos/cantidad</t>
  </si>
  <si>
    <t>Gramos/Cantidad</t>
  </si>
  <si>
    <t>Gramos/ml</t>
  </si>
  <si>
    <t>SDS (10%)</t>
  </si>
  <si>
    <t>APORTES</t>
  </si>
  <si>
    <t>CONSUMOS</t>
  </si>
  <si>
    <t>Insumo</t>
  </si>
  <si>
    <t>BIOL. MOLECULAR</t>
  </si>
  <si>
    <r>
      <t xml:space="preserve">Competentes Tubo 200 </t>
    </r>
    <r>
      <rPr>
        <b/>
        <sz val="10"/>
        <color rgb="FF000000"/>
        <rFont val="Calibri"/>
        <family val="2"/>
      </rPr>
      <t>µ</t>
    </r>
    <r>
      <rPr>
        <b/>
        <sz val="10"/>
        <color rgb="FF000000"/>
        <rFont val="Arial"/>
        <family val="2"/>
      </rPr>
      <t>l</t>
    </r>
  </si>
  <si>
    <r>
      <t xml:space="preserve">Competentes Tubo 500 </t>
    </r>
    <r>
      <rPr>
        <b/>
        <sz val="10"/>
        <color rgb="FF000000"/>
        <rFont val="Calibri"/>
        <family val="2"/>
      </rPr>
      <t>µ</t>
    </r>
    <r>
      <rPr>
        <b/>
        <sz val="10"/>
        <color rgb="FF000000"/>
        <rFont val="Arial"/>
        <family val="2"/>
      </rPr>
      <t>l</t>
    </r>
  </si>
  <si>
    <t>Consumo</t>
  </si>
  <si>
    <t>Precio Unit.</t>
  </si>
  <si>
    <t>LB AGAR PLACA-Kana.</t>
  </si>
  <si>
    <t>LB AGAR PLACA-Ampi.</t>
  </si>
  <si>
    <t>GLICEROL 30%  100 ml</t>
  </si>
  <si>
    <t>Precio</t>
  </si>
  <si>
    <t xml:space="preserve">factor de </t>
  </si>
  <si>
    <t>ACTUALIZACION</t>
  </si>
  <si>
    <t xml:space="preserve">Calculo de costos de reposición </t>
  </si>
  <si>
    <t>SDS 10% 50 ml</t>
  </si>
  <si>
    <t>SOB 200 ml</t>
  </si>
  <si>
    <t>TRIS HCL 1M pH7.4 - 500 ml</t>
  </si>
  <si>
    <t>Gastos</t>
  </si>
  <si>
    <t>INSUMOS-FACEMES</t>
  </si>
  <si>
    <t>SOLVENTES</t>
  </si>
  <si>
    <t>Aportes</t>
  </si>
  <si>
    <t>Gastos por TIPs</t>
  </si>
  <si>
    <t>Gastos por FACEMES</t>
  </si>
  <si>
    <t>Gastos por Solventes</t>
  </si>
  <si>
    <t>Gastos por Biología Molecular</t>
  </si>
  <si>
    <t>BISIG, G/ DITAMO, Y</t>
  </si>
  <si>
    <t>PROVEEDOR</t>
  </si>
  <si>
    <t>YP-Liquido 45ml</t>
  </si>
  <si>
    <t>FACEMES</t>
  </si>
  <si>
    <r>
      <t xml:space="preserve">CaCl2  0,1M </t>
    </r>
    <r>
      <rPr>
        <sz val="12"/>
        <rFont val="Calibri"/>
        <family val="2"/>
        <scheme val="minor"/>
      </rPr>
      <t>(PM = 110,98 g/mol)</t>
    </r>
  </si>
  <si>
    <t>Junio</t>
  </si>
  <si>
    <t>Julio</t>
  </si>
  <si>
    <t>CULT. CEL./BCO. DE CELULAS</t>
  </si>
  <si>
    <t>ALVAREZ</t>
  </si>
  <si>
    <t>TIPs</t>
  </si>
  <si>
    <t>Gasto Total por Biol. Molec.</t>
  </si>
  <si>
    <t>Gasto Total por Solventes</t>
  </si>
  <si>
    <t>Gasto Total por FACEMES</t>
  </si>
  <si>
    <t>Gasto Total por TIPs</t>
  </si>
  <si>
    <t>AMBROGGIO</t>
  </si>
  <si>
    <t>Biología Molecular</t>
  </si>
  <si>
    <t>BARRA</t>
  </si>
  <si>
    <t>CARRIZO</t>
  </si>
  <si>
    <t>CECCHINI</t>
  </si>
  <si>
    <t>GIL</t>
  </si>
  <si>
    <t>G-PICO</t>
  </si>
  <si>
    <t>GALIANO</t>
  </si>
  <si>
    <t>FIDELIO</t>
  </si>
  <si>
    <t>FANANI</t>
  </si>
  <si>
    <t>FABRO</t>
  </si>
  <si>
    <t>DEGANO</t>
  </si>
  <si>
    <t>CONTIN</t>
  </si>
  <si>
    <t>CELEJ</t>
  </si>
  <si>
    <t>GOLDRAIJ</t>
  </si>
  <si>
    <t>GUIDO</t>
  </si>
  <si>
    <t>IRAZOQUI</t>
  </si>
  <si>
    <t>LOPEZ</t>
  </si>
  <si>
    <t>MONTI</t>
  </si>
  <si>
    <t>MONTICH</t>
  </si>
  <si>
    <t>OLIVEIRA</t>
  </si>
  <si>
    <t>ROMERO</t>
  </si>
  <si>
    <t>SMANIA</t>
  </si>
  <si>
    <t>SOSA</t>
  </si>
  <si>
    <t>VALDEZ</t>
  </si>
  <si>
    <t>VILCAES</t>
  </si>
  <si>
    <t>WILKE</t>
  </si>
  <si>
    <t>NaCl 5M  200 ml</t>
  </si>
  <si>
    <t>200 m l</t>
  </si>
  <si>
    <t>TAE 50X 200 ml</t>
  </si>
  <si>
    <t>TBE 5X</t>
  </si>
  <si>
    <t>BioInsumos</t>
  </si>
  <si>
    <t>Invitrogen</t>
  </si>
  <si>
    <t>COMPETENTES Y MARCADORES</t>
  </si>
  <si>
    <t>Precio Dólar</t>
  </si>
  <si>
    <t>Tubo 200 µl</t>
  </si>
  <si>
    <t>Tubo 500 µl</t>
  </si>
  <si>
    <t>Amarillos (1.000)</t>
  </si>
  <si>
    <t>Factor Actualización</t>
  </si>
  <si>
    <t>Para tips</t>
  </si>
  <si>
    <t xml:space="preserve">Azules </t>
  </si>
  <si>
    <t xml:space="preserve">Blancos </t>
  </si>
  <si>
    <t>Biol Mol.</t>
  </si>
  <si>
    <t>SALDO</t>
  </si>
  <si>
    <t>Saldo por Grupo (Facemes + Tips + Solventes + Competentes y Marcadores)</t>
  </si>
  <si>
    <t>BIOLOGIA MOLECULAR</t>
  </si>
  <si>
    <t>Agua MQ Fco-Qca 50mL</t>
  </si>
  <si>
    <t>Agua MQ Fco-Qca 100mL</t>
  </si>
  <si>
    <t>Agua Facemes 100mL</t>
  </si>
  <si>
    <t>Agua Facemes 50mL</t>
  </si>
  <si>
    <t>Bisig-Ditamo</t>
  </si>
  <si>
    <t>Saldo al 30/06/2025</t>
  </si>
  <si>
    <t>7- Julio 2025</t>
  </si>
  <si>
    <t>Saldo al 31/07/2025</t>
  </si>
  <si>
    <t>8- Agosto 2025</t>
  </si>
  <si>
    <t>Saldo al 31/08/2025</t>
  </si>
  <si>
    <t>Saldo al 30/09/2025</t>
  </si>
  <si>
    <t>Saldo al  30/09/2025</t>
  </si>
  <si>
    <t>Saldo al 31/10/2025</t>
  </si>
  <si>
    <t>Saldo al 30/111/2025</t>
  </si>
  <si>
    <t>Saldo al 30/11/2025</t>
  </si>
  <si>
    <t>Saldo al 31/12/2025</t>
  </si>
  <si>
    <t>9- Septiembre 2025</t>
  </si>
  <si>
    <t>10- Octubre 2025</t>
  </si>
  <si>
    <t>11- Noviembre 2025</t>
  </si>
  <si>
    <t>12- Diciembre 2025</t>
  </si>
  <si>
    <t>Marcador ADN 100pb Tubo 20 carriles</t>
  </si>
  <si>
    <t>Marcador ADN 100pbTubo 50 carriles</t>
  </si>
  <si>
    <t>Marcador ADN 1kb Tubo 20 carriles</t>
  </si>
  <si>
    <t>Marcador ADN 1kbTubo 50 carriles</t>
  </si>
  <si>
    <t>DNA polimerasa PFU</t>
  </si>
  <si>
    <t>DNA polimerasa Phusion</t>
  </si>
  <si>
    <t>Marcador de PM de proteínas 25 ap.</t>
  </si>
  <si>
    <t>Marcador de PM de proteínas 50 ap.</t>
  </si>
  <si>
    <t xml:space="preserve">Prov. Cientifica </t>
  </si>
  <si>
    <t xml:space="preserve">One Lab </t>
  </si>
  <si>
    <t>Daspu</t>
  </si>
  <si>
    <t>Bioinsumos</t>
  </si>
  <si>
    <t xml:space="preserve">Rey del Descartable </t>
  </si>
  <si>
    <t>Prov. Científica</t>
  </si>
  <si>
    <t xml:space="preserve">One lab </t>
  </si>
  <si>
    <t>One Lab</t>
  </si>
  <si>
    <t xml:space="preserve">Inmouvi </t>
  </si>
  <si>
    <t>Inmuovi</t>
  </si>
  <si>
    <t>one lab</t>
  </si>
  <si>
    <t xml:space="preserve">Eppendorfs de 1,5mL </t>
  </si>
  <si>
    <t xml:space="preserve">Eppendorfs de 2mL </t>
  </si>
  <si>
    <t xml:space="preserve">Filtros </t>
  </si>
  <si>
    <t xml:space="preserve">Falcon </t>
  </si>
  <si>
    <t xml:space="preserve">Jeringas </t>
  </si>
  <si>
    <t>Agua destilada</t>
  </si>
  <si>
    <t>litro</t>
  </si>
  <si>
    <t>Agua Destilada</t>
  </si>
  <si>
    <t xml:space="preserve">eppendors de 1,5mL </t>
  </si>
  <si>
    <t>Filtro</t>
  </si>
  <si>
    <t>Falcon</t>
  </si>
  <si>
    <t>Jeringa</t>
  </si>
  <si>
    <t>210 L</t>
  </si>
  <si>
    <t>1l</t>
  </si>
  <si>
    <t>Agua 18 Destilada FACEMES</t>
  </si>
  <si>
    <t xml:space="preserve">Phusion </t>
  </si>
  <si>
    <t>Pfu</t>
  </si>
  <si>
    <t>ADN Tubo 20 carriles</t>
  </si>
  <si>
    <t>ADNTubo 50 carriles</t>
  </si>
  <si>
    <t>Proteinas Tubo 25 calles</t>
  </si>
  <si>
    <t>Proteinas Tubo 50 calles</t>
  </si>
  <si>
    <t>NUMERO DE TIPS POR CAGAS</t>
  </si>
  <si>
    <t>BIOLMOL</t>
  </si>
  <si>
    <t>BISIG-DITAMO</t>
  </si>
  <si>
    <t>CULTIVO CELULAR</t>
  </si>
  <si>
    <t>SMANIA, A</t>
  </si>
  <si>
    <t xml:space="preserve"> </t>
  </si>
  <si>
    <t>FANANI,L</t>
  </si>
  <si>
    <t>G-PICO, E</t>
  </si>
  <si>
    <t>PRUCCA</t>
  </si>
  <si>
    <t>PABLO-BARRA</t>
  </si>
  <si>
    <t>BIGNANTE,A</t>
  </si>
  <si>
    <t>BIGNANTE</t>
  </si>
  <si>
    <t>Bignante</t>
  </si>
  <si>
    <t>Pablo-Barra</t>
  </si>
  <si>
    <t xml:space="preserve">Proveeduria </t>
  </si>
  <si>
    <t>Metanol</t>
  </si>
  <si>
    <t>donacion de tips 3  am y 6 de azules</t>
  </si>
  <si>
    <t xml:space="preserve">Donacion caja de placas </t>
  </si>
  <si>
    <t xml:space="preserve">flete de tripteina </t>
  </si>
  <si>
    <t xml:space="preserve">Bolsas nuevas </t>
  </si>
  <si>
    <t xml:space="preserve">donacion caja de escarbadientes </t>
  </si>
  <si>
    <t xml:space="preserve">2 cajas </t>
  </si>
  <si>
    <t xml:space="preserve">1 caja </t>
  </si>
  <si>
    <t xml:space="preserve">Tripteina </t>
  </si>
  <si>
    <t>ventas de biologia molecular (415, 416,424)</t>
  </si>
  <si>
    <t xml:space="preserve">ordenes </t>
  </si>
  <si>
    <t xml:space="preserve">flete de la tripteina </t>
  </si>
  <si>
    <t>INMOUVI</t>
  </si>
  <si>
    <t xml:space="preserve">Tips </t>
  </si>
  <si>
    <t>ventas de biologia molecular ROMERO</t>
  </si>
  <si>
    <t>Loverplast</t>
  </si>
  <si>
    <t xml:space="preserve">papel </t>
  </si>
  <si>
    <t>ventas de biologia molecular (bacterias)</t>
  </si>
  <si>
    <t xml:space="preserve">Envio Taxi One Lab </t>
  </si>
  <si>
    <t xml:space="preserve">tips </t>
  </si>
  <si>
    <t>etanol</t>
  </si>
  <si>
    <t>tubos</t>
  </si>
  <si>
    <t xml:space="preserve">futuras compras </t>
  </si>
  <si>
    <t xml:space="preserve"> Muñoz ALFREDO</t>
  </si>
  <si>
    <t xml:space="preserve">Britania </t>
  </si>
  <si>
    <t>BIOINSUMOS</t>
  </si>
  <si>
    <t>TRIS</t>
  </si>
  <si>
    <t>Muñoz</t>
  </si>
  <si>
    <t>extracto de levadura</t>
  </si>
  <si>
    <t>Britania ( se gasto 167996,88)</t>
  </si>
  <si>
    <t>ventas de biologia molecular (alvarez, vilcaesy valdez)</t>
  </si>
  <si>
    <t>Tubos y tapas</t>
  </si>
  <si>
    <t>Envio Britania</t>
  </si>
  <si>
    <t>Providuria cientifica (Prucca)</t>
  </si>
  <si>
    <t>Inmouvi</t>
  </si>
  <si>
    <t>tips</t>
  </si>
  <si>
    <t xml:space="preserve">inmouvi </t>
  </si>
  <si>
    <t>Envio Bicentenario Britania</t>
  </si>
  <si>
    <t xml:space="preserve">Muñoz </t>
  </si>
  <si>
    <t>Papel bobina</t>
  </si>
  <si>
    <t>Flete Britania</t>
  </si>
  <si>
    <t>Muñoz Alfredo</t>
  </si>
  <si>
    <t>Alcohol</t>
  </si>
  <si>
    <t>donacion de tips 3 blancos , 5 de azules , 2 epp 2mL</t>
  </si>
  <si>
    <t xml:space="preserve">Ventas BM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</si>
  <si>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</si>
  <si>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 de AGOSTO de 2025</t>
  </si>
  <si>
    <t>Etanol</t>
  </si>
  <si>
    <t>Osmovic</t>
  </si>
  <si>
    <t>Devolución de LB 500mL</t>
  </si>
  <si>
    <t>Inmouvi (Bisig)</t>
  </si>
  <si>
    <t>Ventas BM (Vilcaes</t>
  </si>
  <si>
    <t>3% Dra.Smania</t>
  </si>
  <si>
    <t>3% Dra.Smania (x2)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</si>
</sst>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&quot; &quot;#,##0.00&quot;   &quot;;&quot;-&quot;#,##0.00&quot;   &quot;;&quot; -&quot;00&quot;   &quot;;&quot; &quot;@&quot; &quot;"/>
    <numFmt numFmtId="165" formatCode="[$-2C0A]General"/>
    <numFmt numFmtId="166" formatCode="[$-2C0A]0.00"/>
    <numFmt numFmtId="167" formatCode="dd/mm/yy"/>
    <numFmt numFmtId="168" formatCode="&quot; &quot;#,##0.00&quot; &quot;;&quot; -&quot;#,##0.00&quot; &quot;;&quot; -&quot;#&quot; &quot;;&quot; &quot;@&quot; &quot;"/>
    <numFmt numFmtId="169" formatCode="[$-2C0A]0"/>
    <numFmt numFmtId="170" formatCode="&quot; $ &quot;#,##0&quot; &quot;;&quot;-$ &quot;#,##0&quot; &quot;;&quot; $ - &quot;;&quot; &quot;@&quot; &quot;"/>
    <numFmt numFmtId="171" formatCode="dd/mm/yyyy;@"/>
    <numFmt numFmtId="172" formatCode="0.00000"/>
    <numFmt numFmtId="173" formatCode="#,##0.0000"/>
  </numFmts>
  <fonts count="51">
    <font>
      <sz val="11"/>
      <color theme="1"/>
      <name val="Calibri"/>
      <family val="2"/>
      <scheme val="minor"/>
    </font>
    <font>
      <b/>
      <sz val="14"/>
      <color rgb="FF000000"/>
      <name val=",,,,,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Arial"/>
      <family val="2"/>
    </font>
    <font>
      <b/>
      <u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2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</font>
    <font>
      <b/>
      <sz val="9"/>
      <color rgb="FF00000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14"/>
      <color theme="6" tint="0.59999389629810485"/>
      <name val="Arial"/>
      <family val="2"/>
    </font>
    <font>
      <b/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rgb="FF000000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3607B9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,,,,,"/>
    </font>
    <font>
      <sz val="14"/>
      <color rgb="FF000000"/>
      <name val="Times New Roman"/>
      <family val="1"/>
    </font>
    <font>
      <sz val="11"/>
      <color rgb="FF000000"/>
      <name val="Arial"/>
      <family val="2"/>
    </font>
    <font>
      <b/>
      <sz val="10"/>
      <color rgb="FF212529"/>
      <name val="Arial"/>
      <family val="2"/>
    </font>
    <font>
      <b/>
      <sz val="24"/>
      <color rgb="FF000000"/>
      <name val="Calibri"/>
      <family val="2"/>
    </font>
    <font>
      <b/>
      <sz val="11"/>
      <color theme="3" tint="-0.249977111117893"/>
      <name val="Arial"/>
      <family val="2"/>
    </font>
    <font>
      <sz val="12"/>
      <color rgb="FF0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ED7D31"/>
        <bgColor rgb="FFED7D31"/>
      </patternFill>
    </fill>
    <fill>
      <patternFill patternType="solid">
        <fgColor theme="3" tint="0.79998168889431442"/>
        <bgColor rgb="FFDBEEF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6" fillId="0" borderId="0" applyBorder="0" applyProtection="0"/>
    <xf numFmtId="168" fontId="6" fillId="0" borderId="0" applyBorder="0" applyProtection="0"/>
  </cellStyleXfs>
  <cellXfs count="330">
    <xf numFmtId="0" fontId="0" fillId="0" borderId="0" xfId="0"/>
    <xf numFmtId="0" fontId="0" fillId="0" borderId="0" xfId="0" applyFill="1"/>
    <xf numFmtId="165" fontId="6" fillId="0" borderId="0" xfId="1" applyFont="1" applyFill="1" applyAlignment="1"/>
    <xf numFmtId="165" fontId="6" fillId="0" borderId="0" xfId="1" applyFont="1" applyFill="1" applyAlignment="1">
      <alignment horizontal="center" wrapText="1"/>
    </xf>
    <xf numFmtId="0" fontId="0" fillId="0" borderId="0" xfId="0" applyFill="1" applyAlignment="1">
      <alignment horizontal="center"/>
    </xf>
    <xf numFmtId="166" fontId="5" fillId="0" borderId="4" xfId="1" applyNumberFormat="1" applyFont="1" applyFill="1" applyBorder="1" applyAlignment="1">
      <alignment horizontal="center" vertical="center" wrapText="1"/>
    </xf>
    <xf numFmtId="166" fontId="9" fillId="0" borderId="7" xfId="1" applyNumberFormat="1" applyFont="1" applyFill="1" applyBorder="1" applyAlignment="1"/>
    <xf numFmtId="166" fontId="9" fillId="0" borderId="7" xfId="1" applyNumberFormat="1" applyFont="1" applyFill="1" applyBorder="1" applyAlignment="1">
      <alignment horizontal="left"/>
    </xf>
    <xf numFmtId="0" fontId="0" fillId="0" borderId="0" xfId="0" applyAlignment="1"/>
    <xf numFmtId="0" fontId="0" fillId="0" borderId="2" xfId="0" applyFill="1" applyBorder="1"/>
    <xf numFmtId="4" fontId="12" fillId="0" borderId="2" xfId="0" applyNumberFormat="1" applyFont="1" applyFill="1" applyBorder="1"/>
    <xf numFmtId="170" fontId="0" fillId="0" borderId="1" xfId="0" applyNumberFormat="1" applyFill="1" applyBorder="1" applyAlignment="1"/>
    <xf numFmtId="0" fontId="0" fillId="0" borderId="0" xfId="0" applyBorder="1"/>
    <xf numFmtId="0" fontId="0" fillId="0" borderId="0" xfId="0" applyFill="1" applyBorder="1"/>
    <xf numFmtId="165" fontId="6" fillId="0" borderId="0" xfId="1" applyFont="1" applyFill="1" applyBorder="1" applyAlignment="1"/>
    <xf numFmtId="166" fontId="9" fillId="0" borderId="0" xfId="1" applyNumberFormat="1" applyFont="1" applyFill="1" applyBorder="1" applyAlignment="1"/>
    <xf numFmtId="0" fontId="0" fillId="0" borderId="8" xfId="0" applyBorder="1"/>
    <xf numFmtId="166" fontId="9" fillId="0" borderId="3" xfId="1" applyNumberFormat="1" applyFont="1" applyFill="1" applyBorder="1" applyAlignment="1">
      <alignment horizontal="left"/>
    </xf>
    <xf numFmtId="165" fontId="10" fillId="0" borderId="3" xfId="1" applyFont="1" applyFill="1" applyBorder="1" applyAlignment="1"/>
    <xf numFmtId="165" fontId="2" fillId="0" borderId="7" xfId="1" applyFont="1" applyFill="1" applyBorder="1" applyAlignment="1">
      <alignment horizontal="center" vertical="center" wrapText="1"/>
    </xf>
    <xf numFmtId="165" fontId="10" fillId="0" borderId="0" xfId="1" applyFont="1" applyFill="1" applyBorder="1" applyAlignment="1"/>
    <xf numFmtId="0" fontId="2" fillId="0" borderId="0" xfId="0" applyFont="1" applyBorder="1" applyAlignment="1">
      <alignment horizontal="center"/>
    </xf>
    <xf numFmtId="169" fontId="0" fillId="0" borderId="7" xfId="1" applyNumberFormat="1" applyFont="1" applyFill="1" applyBorder="1" applyAlignment="1">
      <alignment horizontal="center"/>
    </xf>
    <xf numFmtId="166" fontId="9" fillId="0" borderId="4" xfId="1" applyNumberFormat="1" applyFont="1" applyFill="1" applyBorder="1" applyAlignment="1"/>
    <xf numFmtId="0" fontId="0" fillId="0" borderId="8" xfId="0" applyFill="1" applyBorder="1"/>
    <xf numFmtId="169" fontId="0" fillId="0" borderId="11" xfId="1" applyNumberFormat="1" applyFont="1" applyFill="1" applyBorder="1" applyAlignment="1">
      <alignment horizontal="center"/>
    </xf>
    <xf numFmtId="0" fontId="0" fillId="0" borderId="0" xfId="0" applyFill="1"/>
    <xf numFmtId="167" fontId="9" fillId="3" borderId="8" xfId="1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vertical="center"/>
    </xf>
    <xf numFmtId="0" fontId="5" fillId="0" borderId="0" xfId="0" applyFont="1" applyFill="1" applyBorder="1"/>
    <xf numFmtId="0" fontId="2" fillId="0" borderId="0" xfId="0" applyFont="1" applyAlignment="1"/>
    <xf numFmtId="0" fontId="3" fillId="0" borderId="8" xfId="0" applyFont="1" applyFill="1" applyBorder="1" applyAlignment="1">
      <alignment vertical="center" wrapText="1"/>
    </xf>
    <xf numFmtId="4" fontId="21" fillId="12" borderId="22" xfId="0" applyNumberFormat="1" applyFont="1" applyFill="1" applyBorder="1" applyAlignment="1">
      <alignment horizontal="center"/>
    </xf>
    <xf numFmtId="0" fontId="0" fillId="12" borderId="0" xfId="0" applyFill="1"/>
    <xf numFmtId="165" fontId="7" fillId="0" borderId="0" xfId="1" applyFont="1" applyFill="1" applyBorder="1" applyAlignment="1">
      <alignment vertical="center"/>
    </xf>
    <xf numFmtId="165" fontId="9" fillId="3" borderId="8" xfId="1" applyFont="1" applyFill="1" applyBorder="1" applyAlignment="1">
      <alignment horizontal="center"/>
    </xf>
    <xf numFmtId="165" fontId="11" fillId="0" borderId="11" xfId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65" fontId="24" fillId="0" borderId="8" xfId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/>
    </xf>
    <xf numFmtId="166" fontId="24" fillId="0" borderId="8" xfId="1" applyNumberFormat="1" applyFont="1" applyFill="1" applyBorder="1" applyAlignment="1"/>
    <xf numFmtId="170" fontId="0" fillId="0" borderId="2" xfId="0" applyNumberFormat="1" applyFill="1" applyBorder="1" applyAlignment="1"/>
    <xf numFmtId="167" fontId="9" fillId="14" borderId="8" xfId="1" applyNumberFormat="1" applyFont="1" applyFill="1" applyBorder="1" applyAlignment="1">
      <alignment horizontal="center" vertical="center" wrapText="1"/>
    </xf>
    <xf numFmtId="165" fontId="9" fillId="14" borderId="8" xfId="1" applyFont="1" applyFill="1" applyBorder="1" applyAlignment="1">
      <alignment horizontal="center"/>
    </xf>
    <xf numFmtId="167" fontId="9" fillId="14" borderId="8" xfId="1" applyNumberFormat="1" applyFont="1" applyFill="1" applyBorder="1" applyAlignment="1">
      <alignment horizontal="center"/>
    </xf>
    <xf numFmtId="165" fontId="16" fillId="11" borderId="12" xfId="1" applyFont="1" applyFill="1" applyBorder="1"/>
    <xf numFmtId="167" fontId="9" fillId="11" borderId="8" xfId="1" applyNumberFormat="1" applyFont="1" applyFill="1" applyBorder="1" applyAlignment="1">
      <alignment horizontal="center" vertical="center" wrapText="1"/>
    </xf>
    <xf numFmtId="165" fontId="9" fillId="11" borderId="8" xfId="1" applyFont="1" applyFill="1" applyBorder="1" applyAlignment="1">
      <alignment horizontal="center"/>
    </xf>
    <xf numFmtId="167" fontId="9" fillId="11" borderId="8" xfId="1" applyNumberFormat="1" applyFont="1" applyFill="1" applyBorder="1" applyAlignment="1">
      <alignment horizontal="center"/>
    </xf>
    <xf numFmtId="167" fontId="9" fillId="9" borderId="8" xfId="1" applyNumberFormat="1" applyFont="1" applyFill="1" applyBorder="1" applyAlignment="1">
      <alignment horizontal="center" vertical="center" wrapText="1"/>
    </xf>
    <xf numFmtId="165" fontId="9" fillId="9" borderId="8" xfId="1" applyFont="1" applyFill="1" applyBorder="1" applyAlignment="1">
      <alignment horizontal="center"/>
    </xf>
    <xf numFmtId="167" fontId="9" fillId="9" borderId="8" xfId="1" applyNumberFormat="1" applyFont="1" applyFill="1" applyBorder="1" applyAlignment="1">
      <alignment horizontal="center"/>
    </xf>
    <xf numFmtId="165" fontId="6" fillId="0" borderId="8" xfId="1" applyFont="1" applyFill="1" applyBorder="1" applyAlignment="1"/>
    <xf numFmtId="0" fontId="0" fillId="0" borderId="14" xfId="0" applyFill="1" applyBorder="1"/>
    <xf numFmtId="167" fontId="9" fillId="0" borderId="8" xfId="1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 vertical="center" wrapText="1"/>
    </xf>
    <xf numFmtId="165" fontId="9" fillId="0" borderId="8" xfId="1" applyFont="1" applyFill="1" applyBorder="1" applyAlignment="1">
      <alignment horizontal="center"/>
    </xf>
    <xf numFmtId="167" fontId="9" fillId="0" borderId="14" xfId="1" applyNumberFormat="1" applyFont="1" applyFill="1" applyBorder="1" applyAlignment="1">
      <alignment horizontal="center"/>
    </xf>
    <xf numFmtId="165" fontId="11" fillId="5" borderId="8" xfId="1" applyFont="1" applyFill="1" applyBorder="1" applyAlignment="1">
      <alignment vertical="center"/>
    </xf>
    <xf numFmtId="4" fontId="11" fillId="5" borderId="8" xfId="1" applyNumberFormat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horizontal="center"/>
    </xf>
    <xf numFmtId="165" fontId="21" fillId="8" borderId="1" xfId="1" applyFont="1" applyFill="1" applyBorder="1" applyAlignment="1">
      <alignment horizontal="center"/>
    </xf>
    <xf numFmtId="165" fontId="21" fillId="13" borderId="1" xfId="1" applyFont="1" applyFill="1" applyBorder="1" applyAlignment="1">
      <alignment horizontal="center"/>
    </xf>
    <xf numFmtId="0" fontId="2" fillId="6" borderId="11" xfId="0" applyFont="1" applyFill="1" applyBorder="1"/>
    <xf numFmtId="166" fontId="9" fillId="0" borderId="12" xfId="1" applyNumberFormat="1" applyFont="1" applyFill="1" applyBorder="1" applyAlignment="1"/>
    <xf numFmtId="165" fontId="6" fillId="0" borderId="12" xfId="1" applyFont="1" applyBorder="1" applyAlignment="1">
      <alignment horizontal="left" vertical="center" wrapText="1"/>
    </xf>
    <xf numFmtId="166" fontId="24" fillId="0" borderId="12" xfId="1" applyNumberFormat="1" applyFont="1" applyFill="1" applyBorder="1"/>
    <xf numFmtId="165" fontId="9" fillId="0" borderId="7" xfId="1" applyFont="1" applyBorder="1"/>
    <xf numFmtId="167" fontId="9" fillId="3" borderId="14" xfId="1" applyNumberFormat="1" applyFont="1" applyFill="1" applyBorder="1" applyAlignment="1">
      <alignment horizontal="center"/>
    </xf>
    <xf numFmtId="165" fontId="27" fillId="12" borderId="0" xfId="1" applyFont="1" applyFill="1" applyAlignment="1">
      <alignment horizontal="center"/>
    </xf>
    <xf numFmtId="165" fontId="23" fillId="18" borderId="8" xfId="1" applyFont="1" applyFill="1" applyBorder="1" applyAlignment="1">
      <alignment horizontal="center" vertical="center"/>
    </xf>
    <xf numFmtId="165" fontId="8" fillId="18" borderId="8" xfId="1" applyFont="1" applyFill="1" applyBorder="1" applyAlignment="1">
      <alignment vertical="center"/>
    </xf>
    <xf numFmtId="3" fontId="0" fillId="12" borderId="2" xfId="0" applyNumberFormat="1" applyFill="1" applyBorder="1"/>
    <xf numFmtId="3" fontId="0" fillId="12" borderId="1" xfId="0" applyNumberFormat="1" applyFill="1" applyBorder="1"/>
    <xf numFmtId="4" fontId="12" fillId="0" borderId="19" xfId="0" applyNumberFormat="1" applyFont="1" applyFill="1" applyBorder="1"/>
    <xf numFmtId="165" fontId="9" fillId="0" borderId="11" xfId="1" applyFont="1" applyBorder="1"/>
    <xf numFmtId="165" fontId="9" fillId="0" borderId="4" xfId="1" applyFont="1" applyBorder="1"/>
    <xf numFmtId="165" fontId="21" fillId="0" borderId="3" xfId="1" applyFont="1" applyBorder="1" applyAlignment="1">
      <alignment horizontal="center"/>
    </xf>
    <xf numFmtId="169" fontId="0" fillId="0" borderId="4" xfId="1" applyNumberFormat="1" applyFont="1" applyFill="1" applyBorder="1" applyAlignment="1">
      <alignment horizontal="center"/>
    </xf>
    <xf numFmtId="165" fontId="11" fillId="0" borderId="8" xfId="1" applyFont="1" applyFill="1" applyBorder="1" applyAlignment="1">
      <alignment horizontal="center" vertical="center"/>
    </xf>
    <xf numFmtId="4" fontId="28" fillId="0" borderId="2" xfId="0" applyNumberFormat="1" applyFont="1" applyFill="1" applyBorder="1"/>
    <xf numFmtId="3" fontId="15" fillId="0" borderId="2" xfId="0" applyNumberFormat="1" applyFont="1" applyFill="1" applyBorder="1" applyAlignment="1"/>
    <xf numFmtId="0" fontId="29" fillId="0" borderId="8" xfId="0" applyFont="1" applyBorder="1"/>
    <xf numFmtId="0" fontId="29" fillId="0" borderId="5" xfId="0" applyFont="1" applyFill="1" applyBorder="1"/>
    <xf numFmtId="4" fontId="30" fillId="0" borderId="1" xfId="0" applyNumberFormat="1" applyFont="1" applyFill="1" applyBorder="1"/>
    <xf numFmtId="0" fontId="29" fillId="0" borderId="0" xfId="0" applyFont="1"/>
    <xf numFmtId="3" fontId="0" fillId="12" borderId="8" xfId="0" applyNumberFormat="1" applyFill="1" applyBorder="1"/>
    <xf numFmtId="4" fontId="26" fillId="16" borderId="1" xfId="0" applyNumberFormat="1" applyFont="1" applyFill="1" applyBorder="1" applyAlignment="1"/>
    <xf numFmtId="4" fontId="28" fillId="0" borderId="5" xfId="0" applyNumberFormat="1" applyFont="1" applyFill="1" applyBorder="1"/>
    <xf numFmtId="4" fontId="21" fillId="0" borderId="1" xfId="0" applyNumberFormat="1" applyFont="1" applyFill="1" applyBorder="1" applyAlignment="1"/>
    <xf numFmtId="4" fontId="28" fillId="0" borderId="19" xfId="0" applyNumberFormat="1" applyFont="1" applyFill="1" applyBorder="1"/>
    <xf numFmtId="3" fontId="31" fillId="12" borderId="8" xfId="0" applyNumberFormat="1" applyFont="1" applyFill="1" applyBorder="1"/>
    <xf numFmtId="4" fontId="21" fillId="0" borderId="2" xfId="0" applyNumberFormat="1" applyFont="1" applyFill="1" applyBorder="1" applyAlignment="1"/>
    <xf numFmtId="3" fontId="31" fillId="12" borderId="20" xfId="0" applyNumberFormat="1" applyFont="1" applyFill="1" applyBorder="1"/>
    <xf numFmtId="165" fontId="2" fillId="0" borderId="1" xfId="1" applyFont="1" applyFill="1" applyBorder="1" applyAlignment="1">
      <alignment horizontal="left"/>
    </xf>
    <xf numFmtId="166" fontId="11" fillId="0" borderId="1" xfId="1" applyNumberFormat="1" applyFont="1" applyFill="1" applyBorder="1" applyAlignment="1">
      <alignment vertical="center" wrapText="1"/>
    </xf>
    <xf numFmtId="49" fontId="24" fillId="12" borderId="1" xfId="1" applyNumberFormat="1" applyFont="1" applyFill="1" applyBorder="1" applyAlignment="1">
      <alignment horizontal="left"/>
    </xf>
    <xf numFmtId="165" fontId="9" fillId="0" borderId="1" xfId="1" applyFont="1" applyFill="1" applyBorder="1" applyAlignment="1">
      <alignment horizontal="left"/>
    </xf>
    <xf numFmtId="165" fontId="9" fillId="0" borderId="2" xfId="1" applyFont="1" applyFill="1" applyBorder="1" applyAlignment="1">
      <alignment horizontal="left"/>
    </xf>
    <xf numFmtId="166" fontId="9" fillId="0" borderId="1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5" fontId="32" fillId="0" borderId="8" xfId="1" applyFont="1" applyFill="1" applyBorder="1" applyAlignment="1">
      <alignment horizontal="left" vertical="center" wrapText="1"/>
    </xf>
    <xf numFmtId="17" fontId="31" fillId="0" borderId="0" xfId="0" applyNumberFormat="1" applyFont="1"/>
    <xf numFmtId="0" fontId="31" fillId="0" borderId="0" xfId="0" applyFont="1"/>
    <xf numFmtId="0" fontId="33" fillId="0" borderId="0" xfId="0" applyFont="1"/>
    <xf numFmtId="0" fontId="34" fillId="12" borderId="8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165" fontId="32" fillId="0" borderId="21" xfId="1" applyFont="1" applyFill="1" applyBorder="1" applyAlignment="1">
      <alignment horizontal="center" vertical="center" wrapText="1"/>
    </xf>
    <xf numFmtId="0" fontId="21" fillId="10" borderId="8" xfId="0" applyFont="1" applyFill="1" applyBorder="1"/>
    <xf numFmtId="0" fontId="31" fillId="10" borderId="8" xfId="0" applyFont="1" applyFill="1" applyBorder="1"/>
    <xf numFmtId="4" fontId="31" fillId="10" borderId="8" xfId="0" applyNumberFormat="1" applyFont="1" applyFill="1" applyBorder="1"/>
    <xf numFmtId="14" fontId="31" fillId="10" borderId="8" xfId="0" applyNumberFormat="1" applyFont="1" applyFill="1" applyBorder="1"/>
    <xf numFmtId="165" fontId="32" fillId="0" borderId="8" xfId="1" applyFont="1" applyFill="1" applyBorder="1" applyAlignment="1">
      <alignment horizontal="center" vertical="center" wrapText="1"/>
    </xf>
    <xf numFmtId="0" fontId="21" fillId="0" borderId="8" xfId="0" applyFont="1" applyFill="1" applyBorder="1"/>
    <xf numFmtId="0" fontId="31" fillId="0" borderId="8" xfId="0" applyFont="1" applyFill="1" applyBorder="1"/>
    <xf numFmtId="4" fontId="31" fillId="0" borderId="8" xfId="0" applyNumberFormat="1" applyFont="1" applyFill="1" applyBorder="1"/>
    <xf numFmtId="14" fontId="31" fillId="0" borderId="8" xfId="0" applyNumberFormat="1" applyFont="1" applyBorder="1"/>
    <xf numFmtId="0" fontId="31" fillId="0" borderId="8" xfId="0" applyFont="1" applyBorder="1"/>
    <xf numFmtId="14" fontId="31" fillId="0" borderId="8" xfId="0" applyNumberFormat="1" applyFont="1" applyFill="1" applyBorder="1"/>
    <xf numFmtId="4" fontId="32" fillId="0" borderId="14" xfId="1" applyNumberFormat="1" applyFont="1" applyFill="1" applyBorder="1" applyAlignment="1">
      <alignment horizontal="center" vertical="center" wrapText="1"/>
    </xf>
    <xf numFmtId="4" fontId="32" fillId="15" borderId="8" xfId="1" applyNumberFormat="1" applyFont="1" applyFill="1" applyBorder="1" applyAlignment="1">
      <alignment horizontal="center" vertical="center" wrapText="1"/>
    </xf>
    <xf numFmtId="17" fontId="31" fillId="0" borderId="8" xfId="0" applyNumberFormat="1" applyFont="1" applyBorder="1"/>
    <xf numFmtId="165" fontId="32" fillId="0" borderId="8" xfId="1" applyFont="1" applyFill="1" applyBorder="1" applyAlignment="1">
      <alignment horizontal="center"/>
    </xf>
    <xf numFmtId="4" fontId="32" fillId="0" borderId="24" xfId="1" applyNumberFormat="1" applyFont="1" applyFill="1" applyBorder="1" applyAlignment="1">
      <alignment horizontal="center"/>
    </xf>
    <xf numFmtId="4" fontId="31" fillId="0" borderId="21" xfId="0" applyNumberFormat="1" applyFont="1" applyBorder="1"/>
    <xf numFmtId="4" fontId="32" fillId="0" borderId="14" xfId="1" applyNumberFormat="1" applyFont="1" applyFill="1" applyBorder="1" applyAlignment="1">
      <alignment horizontal="center"/>
    </xf>
    <xf numFmtId="4" fontId="31" fillId="0" borderId="8" xfId="0" applyNumberFormat="1" applyFont="1" applyBorder="1"/>
    <xf numFmtId="0" fontId="21" fillId="0" borderId="8" xfId="0" applyFont="1" applyBorder="1"/>
    <xf numFmtId="0" fontId="21" fillId="12" borderId="8" xfId="0" applyFont="1" applyFill="1" applyBorder="1"/>
    <xf numFmtId="0" fontId="31" fillId="0" borderId="8" xfId="0" applyFont="1" applyBorder="1" applyAlignment="1">
      <alignment horizontal="center"/>
    </xf>
    <xf numFmtId="165" fontId="35" fillId="10" borderId="8" xfId="1" applyFont="1" applyFill="1" applyBorder="1" applyAlignment="1">
      <alignment horizontal="center" vertical="center" wrapText="1"/>
    </xf>
    <xf numFmtId="4" fontId="31" fillId="12" borderId="8" xfId="0" applyNumberFormat="1" applyFont="1" applyFill="1" applyBorder="1"/>
    <xf numFmtId="165" fontId="35" fillId="0" borderId="8" xfId="1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171" fontId="36" fillId="0" borderId="8" xfId="0" applyNumberFormat="1" applyFont="1" applyFill="1" applyBorder="1"/>
    <xf numFmtId="3" fontId="35" fillId="16" borderId="8" xfId="1" applyNumberFormat="1" applyFont="1" applyFill="1" applyBorder="1" applyAlignment="1">
      <alignment horizontal="center" vertical="center" wrapText="1"/>
    </xf>
    <xf numFmtId="3" fontId="35" fillId="12" borderId="8" xfId="1" applyNumberFormat="1" applyFont="1" applyFill="1" applyBorder="1" applyAlignment="1">
      <alignment horizontal="center" vertical="center" wrapText="1"/>
    </xf>
    <xf numFmtId="3" fontId="35" fillId="0" borderId="8" xfId="1" applyNumberFormat="1" applyFont="1" applyFill="1" applyBorder="1" applyAlignment="1">
      <alignment horizontal="center" vertical="center" wrapText="1"/>
    </xf>
    <xf numFmtId="14" fontId="36" fillId="0" borderId="8" xfId="0" applyNumberFormat="1" applyFont="1" applyFill="1" applyBorder="1"/>
    <xf numFmtId="0" fontId="31" fillId="0" borderId="0" xfId="0" applyFont="1" applyFill="1" applyBorder="1" applyAlignment="1">
      <alignment horizontal="center"/>
    </xf>
    <xf numFmtId="0" fontId="21" fillId="12" borderId="8" xfId="0" applyFont="1" applyFill="1" applyBorder="1" applyAlignment="1">
      <alignment horizontal="center"/>
    </xf>
    <xf numFmtId="0" fontId="31" fillId="16" borderId="20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1" fillId="0" borderId="8" xfId="0" applyFont="1" applyBorder="1" applyAlignment="1">
      <alignment horizontal="left"/>
    </xf>
    <xf numFmtId="0" fontId="33" fillId="0" borderId="8" xfId="0" applyFont="1" applyBorder="1"/>
    <xf numFmtId="0" fontId="34" fillId="9" borderId="8" xfId="0" applyFont="1" applyFill="1" applyBorder="1" applyAlignment="1">
      <alignment horizontal="left"/>
    </xf>
    <xf numFmtId="4" fontId="31" fillId="0" borderId="8" xfId="0" applyNumberFormat="1" applyFont="1" applyBorder="1" applyAlignment="1">
      <alignment horizontal="left"/>
    </xf>
    <xf numFmtId="4" fontId="21" fillId="12" borderId="8" xfId="0" applyNumberFormat="1" applyFont="1" applyFill="1" applyBorder="1"/>
    <xf numFmtId="173" fontId="31" fillId="0" borderId="8" xfId="0" applyNumberFormat="1" applyFont="1" applyBorder="1" applyAlignment="1">
      <alignment horizontal="center"/>
    </xf>
    <xf numFmtId="172" fontId="34" fillId="0" borderId="8" xfId="0" applyNumberFormat="1" applyFont="1" applyFill="1" applyBorder="1" applyAlignment="1">
      <alignment horizontal="right"/>
    </xf>
    <xf numFmtId="0" fontId="31" fillId="0" borderId="8" xfId="0" applyFont="1" applyFill="1" applyBorder="1" applyAlignment="1">
      <alignment horizontal="left"/>
    </xf>
    <xf numFmtId="2" fontId="31" fillId="0" borderId="8" xfId="0" applyNumberFormat="1" applyFont="1" applyFill="1" applyBorder="1" applyAlignment="1">
      <alignment horizontal="center"/>
    </xf>
    <xf numFmtId="173" fontId="31" fillId="0" borderId="8" xfId="0" applyNumberFormat="1" applyFont="1" applyFill="1" applyBorder="1" applyAlignment="1">
      <alignment horizontal="center"/>
    </xf>
    <xf numFmtId="2" fontId="31" fillId="0" borderId="8" xfId="0" applyNumberFormat="1" applyFont="1" applyFill="1" applyBorder="1"/>
    <xf numFmtId="4" fontId="21" fillId="0" borderId="8" xfId="0" applyNumberFormat="1" applyFont="1" applyFill="1" applyBorder="1"/>
    <xf numFmtId="173" fontId="21" fillId="0" borderId="8" xfId="0" applyNumberFormat="1" applyFont="1" applyBorder="1" applyAlignment="1">
      <alignment horizontal="center"/>
    </xf>
    <xf numFmtId="0" fontId="21" fillId="9" borderId="8" xfId="0" applyFont="1" applyFill="1" applyBorder="1" applyAlignment="1">
      <alignment horizontal="left"/>
    </xf>
    <xf numFmtId="3" fontId="31" fillId="0" borderId="8" xfId="0" applyNumberFormat="1" applyFont="1" applyFill="1" applyBorder="1" applyAlignment="1">
      <alignment horizontal="center"/>
    </xf>
    <xf numFmtId="172" fontId="34" fillId="0" borderId="8" xfId="0" applyNumberFormat="1" applyFont="1" applyFill="1" applyBorder="1"/>
    <xf numFmtId="172" fontId="21" fillId="0" borderId="8" xfId="0" applyNumberFormat="1" applyFont="1" applyFill="1" applyBorder="1"/>
    <xf numFmtId="4" fontId="34" fillId="0" borderId="8" xfId="0" applyNumberFormat="1" applyFont="1" applyFill="1" applyBorder="1"/>
    <xf numFmtId="4" fontId="34" fillId="12" borderId="8" xfId="0" applyNumberFormat="1" applyFont="1" applyFill="1" applyBorder="1"/>
    <xf numFmtId="0" fontId="33" fillId="0" borderId="8" xfId="0" applyFont="1" applyFill="1" applyBorder="1"/>
    <xf numFmtId="172" fontId="31" fillId="0" borderId="8" xfId="0" applyNumberFormat="1" applyFont="1" applyFill="1" applyBorder="1"/>
    <xf numFmtId="172" fontId="31" fillId="0" borderId="8" xfId="0" applyNumberFormat="1" applyFont="1" applyFill="1" applyBorder="1" applyAlignment="1">
      <alignment horizontal="center"/>
    </xf>
    <xf numFmtId="4" fontId="31" fillId="0" borderId="8" xfId="0" applyNumberFormat="1" applyFont="1" applyFill="1" applyBorder="1" applyAlignment="1">
      <alignment horizontal="center"/>
    </xf>
    <xf numFmtId="0" fontId="31" fillId="12" borderId="8" xfId="0" applyFont="1" applyFill="1" applyBorder="1"/>
    <xf numFmtId="0" fontId="31" fillId="0" borderId="8" xfId="0" applyNumberFormat="1" applyFont="1" applyFill="1" applyBorder="1" applyAlignment="1">
      <alignment horizontal="center"/>
    </xf>
    <xf numFmtId="172" fontId="31" fillId="12" borderId="8" xfId="0" applyNumberFormat="1" applyFont="1" applyFill="1" applyBorder="1"/>
    <xf numFmtId="4" fontId="31" fillId="0" borderId="8" xfId="0" applyNumberFormat="1" applyFont="1" applyBorder="1" applyAlignment="1">
      <alignment horizontal="center"/>
    </xf>
    <xf numFmtId="2" fontId="31" fillId="0" borderId="8" xfId="0" applyNumberFormat="1" applyFont="1" applyBorder="1"/>
    <xf numFmtId="9" fontId="34" fillId="9" borderId="8" xfId="0" applyNumberFormat="1" applyFont="1" applyFill="1" applyBorder="1" applyAlignment="1">
      <alignment horizontal="left"/>
    </xf>
    <xf numFmtId="0" fontId="31" fillId="12" borderId="8" xfId="0" applyFont="1" applyFill="1" applyBorder="1" applyAlignment="1">
      <alignment horizontal="center"/>
    </xf>
    <xf numFmtId="0" fontId="31" fillId="0" borderId="0" xfId="0" applyFont="1" applyFill="1"/>
    <xf numFmtId="166" fontId="2" fillId="2" borderId="8" xfId="1" applyNumberFormat="1" applyFont="1" applyFill="1" applyBorder="1" applyAlignment="1">
      <alignment horizontal="center" vertical="center" wrapText="1"/>
    </xf>
    <xf numFmtId="165" fontId="6" fillId="2" borderId="8" xfId="1" applyFont="1" applyFill="1" applyBorder="1" applyAlignment="1"/>
    <xf numFmtId="165" fontId="6" fillId="2" borderId="8" xfId="1" applyFont="1" applyFill="1" applyBorder="1" applyAlignment="1">
      <alignment horizontal="center" vertical="center" wrapText="1"/>
    </xf>
    <xf numFmtId="167" fontId="10" fillId="2" borderId="8" xfId="1" applyNumberFormat="1" applyFont="1" applyFill="1" applyBorder="1" applyAlignment="1">
      <alignment horizontal="center"/>
    </xf>
    <xf numFmtId="165" fontId="10" fillId="2" borderId="8" xfId="1" applyFont="1" applyFill="1" applyBorder="1" applyAlignment="1">
      <alignment horizontal="center"/>
    </xf>
    <xf numFmtId="166" fontId="9" fillId="2" borderId="8" xfId="1" applyNumberFormat="1" applyFont="1" applyFill="1" applyBorder="1" applyAlignment="1">
      <alignment horizontal="left"/>
    </xf>
    <xf numFmtId="0" fontId="31" fillId="17" borderId="8" xfId="0" applyFont="1" applyFill="1" applyBorder="1"/>
    <xf numFmtId="0" fontId="38" fillId="16" borderId="8" xfId="0" applyFont="1" applyFill="1" applyBorder="1" applyAlignment="1">
      <alignment horizontal="center"/>
    </xf>
    <xf numFmtId="4" fontId="39" fillId="0" borderId="8" xfId="1" applyNumberFormat="1" applyFont="1" applyFill="1" applyBorder="1" applyAlignment="1"/>
    <xf numFmtId="4" fontId="40" fillId="0" borderId="8" xfId="1" applyNumberFormat="1" applyFont="1" applyFill="1" applyBorder="1" applyAlignment="1"/>
    <xf numFmtId="4" fontId="7" fillId="2" borderId="8" xfId="1" applyNumberFormat="1" applyFont="1" applyFill="1" applyBorder="1" applyAlignment="1">
      <alignment horizontal="left"/>
    </xf>
    <xf numFmtId="4" fontId="39" fillId="0" borderId="8" xfId="1" applyNumberFormat="1" applyFont="1" applyFill="1" applyBorder="1" applyAlignment="1">
      <alignment horizontal="center"/>
    </xf>
    <xf numFmtId="4" fontId="7" fillId="0" borderId="8" xfId="1" applyNumberFormat="1" applyFont="1" applyFill="1" applyBorder="1" applyAlignment="1"/>
    <xf numFmtId="4" fontId="41" fillId="0" borderId="8" xfId="1" applyNumberFormat="1" applyFont="1" applyFill="1" applyBorder="1" applyAlignment="1"/>
    <xf numFmtId="4" fontId="39" fillId="0" borderId="8" xfId="0" applyNumberFormat="1" applyFont="1" applyBorder="1" applyAlignment="1">
      <alignment vertical="center"/>
    </xf>
    <xf numFmtId="165" fontId="2" fillId="4" borderId="20" xfId="1" applyFont="1" applyFill="1" applyBorder="1" applyAlignment="1">
      <alignment horizontal="center"/>
    </xf>
    <xf numFmtId="165" fontId="6" fillId="2" borderId="20" xfId="1" applyFont="1" applyFill="1" applyBorder="1" applyAlignment="1">
      <alignment horizontal="center" vertical="center" wrapText="1"/>
    </xf>
    <xf numFmtId="4" fontId="39" fillId="0" borderId="8" xfId="0" applyNumberFormat="1" applyFont="1" applyBorder="1" applyAlignment="1">
      <alignment horizontal="center" vertical="center"/>
    </xf>
    <xf numFmtId="4" fontId="10" fillId="12" borderId="3" xfId="1" applyNumberFormat="1" applyFont="1" applyFill="1" applyBorder="1" applyAlignment="1"/>
    <xf numFmtId="4" fontId="2" fillId="12" borderId="3" xfId="1" applyNumberFormat="1" applyFont="1" applyFill="1" applyBorder="1" applyAlignment="1"/>
    <xf numFmtId="4" fontId="2" fillId="12" borderId="3" xfId="2" applyNumberFormat="1" applyFont="1" applyFill="1" applyBorder="1" applyAlignment="1"/>
    <xf numFmtId="4" fontId="2" fillId="12" borderId="1" xfId="2" applyNumberFormat="1" applyFont="1" applyFill="1" applyBorder="1" applyAlignment="1"/>
    <xf numFmtId="0" fontId="0" fillId="0" borderId="0" xfId="0" applyFill="1"/>
    <xf numFmtId="4" fontId="0" fillId="0" borderId="8" xfId="0" applyNumberFormat="1" applyBorder="1"/>
    <xf numFmtId="165" fontId="32" fillId="0" borderId="12" xfId="1" applyFont="1" applyBorder="1" applyAlignment="1">
      <alignment horizontal="left" vertical="center" wrapText="1"/>
    </xf>
    <xf numFmtId="165" fontId="32" fillId="0" borderId="11" xfId="1" applyFont="1" applyBorder="1"/>
    <xf numFmtId="165" fontId="32" fillId="0" borderId="7" xfId="1" applyFont="1" applyBorder="1"/>
    <xf numFmtId="0" fontId="42" fillId="12" borderId="8" xfId="0" applyFont="1" applyFill="1" applyBorder="1"/>
    <xf numFmtId="165" fontId="35" fillId="10" borderId="8" xfId="1" applyFont="1" applyFill="1" applyBorder="1" applyAlignment="1">
      <alignment horizontal="left" vertical="center" wrapText="1"/>
    </xf>
    <xf numFmtId="165" fontId="35" fillId="0" borderId="8" xfId="1" applyFont="1" applyBorder="1" applyAlignment="1">
      <alignment horizontal="left" vertical="center" wrapText="1"/>
    </xf>
    <xf numFmtId="165" fontId="43" fillId="12" borderId="8" xfId="1" applyFont="1" applyFill="1" applyBorder="1" applyAlignment="1">
      <alignment horizontal="left" vertical="center" wrapText="1"/>
    </xf>
    <xf numFmtId="165" fontId="35" fillId="16" borderId="8" xfId="1" applyFont="1" applyFill="1" applyBorder="1" applyAlignment="1">
      <alignment horizontal="left" vertical="center" wrapText="1"/>
    </xf>
    <xf numFmtId="165" fontId="35" fillId="12" borderId="8" xfId="1" applyFont="1" applyFill="1" applyBorder="1" applyAlignment="1">
      <alignment horizontal="left" vertical="center" wrapText="1"/>
    </xf>
    <xf numFmtId="0" fontId="31" fillId="17" borderId="0" xfId="0" applyFont="1" applyFill="1"/>
    <xf numFmtId="0" fontId="0" fillId="0" borderId="8" xfId="0" applyBorder="1" applyAlignment="1">
      <alignment horizontal="center"/>
    </xf>
    <xf numFmtId="4" fontId="4" fillId="0" borderId="8" xfId="0" applyNumberFormat="1" applyFont="1" applyBorder="1"/>
    <xf numFmtId="4" fontId="0" fillId="0" borderId="0" xfId="0" applyNumberFormat="1"/>
    <xf numFmtId="164" fontId="1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165" fontId="10" fillId="0" borderId="1" xfId="1" applyFont="1" applyFill="1" applyBorder="1" applyAlignment="1"/>
    <xf numFmtId="4" fontId="10" fillId="12" borderId="1" xfId="1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4" fontId="0" fillId="0" borderId="8" xfId="0" applyNumberFormat="1" applyFill="1" applyBorder="1"/>
    <xf numFmtId="14" fontId="31" fillId="0" borderId="8" xfId="0" applyNumberFormat="1" applyFont="1" applyBorder="1" applyAlignment="1">
      <alignment horizontal="center"/>
    </xf>
    <xf numFmtId="0" fontId="45" fillId="12" borderId="0" xfId="0" applyFont="1" applyFill="1"/>
    <xf numFmtId="165" fontId="46" fillId="0" borderId="3" xfId="1" applyFont="1" applyFill="1" applyBorder="1" applyAlignment="1"/>
    <xf numFmtId="165" fontId="46" fillId="0" borderId="8" xfId="1" applyFont="1" applyFill="1" applyBorder="1" applyAlignment="1"/>
    <xf numFmtId="4" fontId="2" fillId="12" borderId="8" xfId="1" applyNumberFormat="1" applyFont="1" applyFill="1" applyBorder="1" applyAlignment="1"/>
    <xf numFmtId="4" fontId="2" fillId="12" borderId="8" xfId="2" applyNumberFormat="1" applyFont="1" applyFill="1" applyBorder="1" applyAlignment="1"/>
    <xf numFmtId="4" fontId="10" fillId="12" borderId="3" xfId="2" applyNumberFormat="1" applyFont="1" applyFill="1" applyBorder="1" applyAlignment="1"/>
    <xf numFmtId="4" fontId="9" fillId="12" borderId="3" xfId="2" applyNumberFormat="1" applyFont="1" applyFill="1" applyBorder="1" applyAlignment="1"/>
    <xf numFmtId="4" fontId="9" fillId="12" borderId="1" xfId="2" applyNumberFormat="1" applyFont="1" applyFill="1" applyBorder="1" applyAlignment="1"/>
    <xf numFmtId="4" fontId="10" fillId="12" borderId="1" xfId="2" applyNumberFormat="1" applyFont="1" applyFill="1" applyBorder="1" applyAlignment="1"/>
    <xf numFmtId="4" fontId="9" fillId="12" borderId="8" xfId="2" applyNumberFormat="1" applyFont="1" applyFill="1" applyBorder="1" applyAlignment="1"/>
    <xf numFmtId="4" fontId="10" fillId="12" borderId="8" xfId="2" applyNumberFormat="1" applyFont="1" applyFill="1" applyBorder="1" applyAlignment="1"/>
    <xf numFmtId="4" fontId="10" fillId="12" borderId="4" xfId="2" applyNumberFormat="1" applyFont="1" applyFill="1" applyBorder="1" applyAlignment="1"/>
    <xf numFmtId="4" fontId="2" fillId="12" borderId="9" xfId="2" applyNumberFormat="1" applyFont="1" applyFill="1" applyBorder="1" applyAlignment="1"/>
    <xf numFmtId="4" fontId="38" fillId="16" borderId="8" xfId="0" applyNumberFormat="1" applyFont="1" applyFill="1" applyBorder="1" applyAlignment="1">
      <alignment horizontal="center"/>
    </xf>
    <xf numFmtId="4" fontId="29" fillId="0" borderId="8" xfId="0" applyNumberFormat="1" applyFont="1" applyBorder="1"/>
    <xf numFmtId="4" fontId="29" fillId="0" borderId="5" xfId="0" applyNumberFormat="1" applyFont="1" applyFill="1" applyBorder="1"/>
    <xf numFmtId="4" fontId="29" fillId="0" borderId="0" xfId="0" applyNumberFormat="1" applyFont="1"/>
    <xf numFmtId="4" fontId="29" fillId="0" borderId="1" xfId="0" applyNumberFormat="1" applyFont="1" applyFill="1" applyBorder="1"/>
    <xf numFmtId="4" fontId="12" fillId="0" borderId="5" xfId="0" applyNumberFormat="1" applyFont="1" applyFill="1" applyBorder="1"/>
    <xf numFmtId="0" fontId="0" fillId="0" borderId="0" xfId="0" applyFill="1"/>
    <xf numFmtId="166" fontId="13" fillId="0" borderId="8" xfId="1" applyNumberFormat="1" applyFont="1" applyFill="1" applyBorder="1" applyAlignment="1">
      <alignment horizontal="center" vertical="center" wrapText="1"/>
    </xf>
    <xf numFmtId="167" fontId="9" fillId="11" borderId="14" xfId="1" applyNumberFormat="1" applyFont="1" applyFill="1" applyBorder="1" applyAlignment="1">
      <alignment horizontal="center" vertical="center" wrapText="1"/>
    </xf>
    <xf numFmtId="167" fontId="9" fillId="9" borderId="14" xfId="1" applyNumberFormat="1" applyFont="1" applyFill="1" applyBorder="1" applyAlignment="1">
      <alignment horizontal="center" vertical="center" wrapText="1"/>
    </xf>
    <xf numFmtId="0" fontId="37" fillId="12" borderId="8" xfId="0" applyFont="1" applyFill="1" applyBorder="1" applyAlignment="1">
      <alignment horizontal="center"/>
    </xf>
    <xf numFmtId="0" fontId="47" fillId="0" borderId="32" xfId="0" applyFont="1" applyBorder="1" applyAlignment="1">
      <alignment horizontal="left" wrapText="1"/>
    </xf>
    <xf numFmtId="0" fontId="47" fillId="0" borderId="0" xfId="0" applyFont="1" applyAlignment="1">
      <alignment horizontal="left" wrapText="1"/>
    </xf>
    <xf numFmtId="165" fontId="9" fillId="0" borderId="33" xfId="1" applyFont="1" applyBorder="1"/>
    <xf numFmtId="0" fontId="16" fillId="0" borderId="24" xfId="0" applyFont="1" applyBorder="1" applyAlignment="1">
      <alignment horizontal="left" wrapText="1"/>
    </xf>
    <xf numFmtId="4" fontId="35" fillId="0" borderId="0" xfId="0" applyNumberFormat="1" applyFont="1"/>
    <xf numFmtId="4" fontId="35" fillId="0" borderId="8" xfId="0" applyNumberFormat="1" applyFont="1" applyBorder="1"/>
    <xf numFmtId="4" fontId="10" fillId="0" borderId="1" xfId="1" applyNumberFormat="1" applyFont="1" applyFill="1" applyBorder="1" applyAlignment="1"/>
    <xf numFmtId="0" fontId="31" fillId="0" borderId="8" xfId="0" applyFont="1" applyBorder="1" applyAlignment="1">
      <alignment horizontal="right"/>
    </xf>
    <xf numFmtId="4" fontId="31" fillId="0" borderId="20" xfId="0" applyNumberFormat="1" applyFont="1" applyFill="1" applyBorder="1" applyAlignment="1">
      <alignment horizontal="center"/>
    </xf>
    <xf numFmtId="165" fontId="32" fillId="0" borderId="4" xfId="1" applyFont="1" applyBorder="1"/>
    <xf numFmtId="165" fontId="32" fillId="0" borderId="20" xfId="1" applyFont="1" applyFill="1" applyBorder="1" applyAlignment="1">
      <alignment horizontal="center"/>
    </xf>
    <xf numFmtId="4" fontId="32" fillId="0" borderId="34" xfId="1" applyNumberFormat="1" applyFont="1" applyFill="1" applyBorder="1" applyAlignment="1">
      <alignment horizontal="center"/>
    </xf>
    <xf numFmtId="4" fontId="21" fillId="12" borderId="35" xfId="0" applyNumberFormat="1" applyFont="1" applyFill="1" applyBorder="1" applyAlignment="1">
      <alignment horizontal="center"/>
    </xf>
    <xf numFmtId="2" fontId="21" fillId="12" borderId="8" xfId="0" applyNumberFormat="1" applyFont="1" applyFill="1" applyBorder="1" applyAlignment="1">
      <alignment horizontal="center"/>
    </xf>
    <xf numFmtId="0" fontId="0" fillId="0" borderId="0" xfId="0" applyFill="1"/>
    <xf numFmtId="166" fontId="13" fillId="0" borderId="8" xfId="1" applyNumberFormat="1" applyFont="1" applyFill="1" applyBorder="1" applyAlignment="1">
      <alignment horizontal="center" vertical="center" wrapText="1"/>
    </xf>
    <xf numFmtId="167" fontId="9" fillId="11" borderId="14" xfId="1" applyNumberFormat="1" applyFont="1" applyFill="1" applyBorder="1" applyAlignment="1">
      <alignment horizontal="center" vertical="center" wrapText="1"/>
    </xf>
    <xf numFmtId="167" fontId="9" fillId="9" borderId="14" xfId="1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13" fillId="0" borderId="8" xfId="1" applyNumberFormat="1" applyFont="1" applyFill="1" applyBorder="1" applyAlignment="1">
      <alignment horizontal="center" vertical="center" wrapText="1"/>
    </xf>
    <xf numFmtId="167" fontId="9" fillId="11" borderId="14" xfId="1" applyNumberFormat="1" applyFont="1" applyFill="1" applyBorder="1" applyAlignment="1">
      <alignment horizontal="center" vertical="center" wrapText="1"/>
    </xf>
    <xf numFmtId="167" fontId="9" fillId="9" borderId="14" xfId="1" applyNumberFormat="1" applyFont="1" applyFill="1" applyBorder="1" applyAlignment="1">
      <alignment horizontal="center" vertical="center" wrapText="1"/>
    </xf>
    <xf numFmtId="165" fontId="48" fillId="12" borderId="0" xfId="1" applyFont="1" applyFill="1" applyAlignment="1">
      <alignment horizontal="center"/>
    </xf>
    <xf numFmtId="0" fontId="0" fillId="0" borderId="10" xfId="0" applyFill="1" applyBorder="1"/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20" fillId="10" borderId="8" xfId="0" applyFont="1" applyFill="1" applyBorder="1"/>
    <xf numFmtId="4" fontId="4" fillId="10" borderId="8" xfId="0" applyNumberFormat="1" applyFont="1" applyFill="1" applyBorder="1"/>
    <xf numFmtId="4" fontId="49" fillId="0" borderId="8" xfId="0" applyNumberFormat="1" applyFont="1" applyBorder="1"/>
    <xf numFmtId="4" fontId="9" fillId="12" borderId="3" xfId="1" applyNumberFormat="1" applyFont="1" applyFill="1" applyBorder="1" applyAlignment="1"/>
    <xf numFmtId="0" fontId="50" fillId="12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44" fillId="12" borderId="29" xfId="0" applyNumberFormat="1" applyFont="1" applyFill="1" applyBorder="1" applyAlignment="1">
      <alignment horizontal="center" vertical="center" wrapText="1"/>
    </xf>
    <xf numFmtId="164" fontId="44" fillId="12" borderId="30" xfId="0" applyNumberFormat="1" applyFont="1" applyFill="1" applyBorder="1" applyAlignment="1">
      <alignment horizontal="center" vertical="center" wrapText="1"/>
    </xf>
    <xf numFmtId="164" fontId="44" fillId="12" borderId="31" xfId="0" applyNumberFormat="1" applyFont="1" applyFill="1" applyBorder="1" applyAlignment="1">
      <alignment horizontal="center" vertical="center" wrapText="1"/>
    </xf>
    <xf numFmtId="165" fontId="7" fillId="0" borderId="8" xfId="1" applyFont="1" applyFill="1" applyBorder="1" applyAlignment="1">
      <alignment horizontal="center" vertical="center" wrapText="1"/>
    </xf>
    <xf numFmtId="166" fontId="7" fillId="0" borderId="8" xfId="1" applyNumberFormat="1" applyFont="1" applyFill="1" applyBorder="1" applyAlignment="1">
      <alignment horizontal="center" vertical="center" wrapText="1"/>
    </xf>
    <xf numFmtId="166" fontId="7" fillId="0" borderId="12" xfId="1" applyNumberFormat="1" applyFont="1" applyFill="1" applyBorder="1" applyAlignment="1">
      <alignment horizontal="center" vertical="center" wrapText="1"/>
    </xf>
    <xf numFmtId="166" fontId="7" fillId="0" borderId="13" xfId="1" applyNumberFormat="1" applyFont="1" applyFill="1" applyBorder="1" applyAlignment="1">
      <alignment horizontal="center" vertical="center" wrapText="1"/>
    </xf>
    <xf numFmtId="166" fontId="7" fillId="0" borderId="14" xfId="1" applyNumberFormat="1" applyFont="1" applyFill="1" applyBorder="1" applyAlignment="1">
      <alignment horizontal="center" vertical="center" wrapText="1"/>
    </xf>
    <xf numFmtId="166" fontId="9" fillId="0" borderId="8" xfId="1" applyNumberFormat="1" applyFont="1" applyFill="1" applyBorder="1" applyAlignment="1">
      <alignment horizontal="center" vertical="center" wrapText="1"/>
    </xf>
    <xf numFmtId="166" fontId="14" fillId="0" borderId="8" xfId="1" applyNumberFormat="1" applyFont="1" applyFill="1" applyBorder="1" applyAlignment="1">
      <alignment horizontal="center" vertical="center" wrapText="1"/>
    </xf>
    <xf numFmtId="167" fontId="9" fillId="14" borderId="18" xfId="1" applyNumberFormat="1" applyFont="1" applyFill="1" applyBorder="1" applyAlignment="1">
      <alignment horizontal="center" vertical="center" wrapText="1"/>
    </xf>
    <xf numFmtId="167" fontId="9" fillId="14" borderId="16" xfId="1" applyNumberFormat="1" applyFont="1" applyFill="1" applyBorder="1" applyAlignment="1">
      <alignment horizontal="center" vertical="center" wrapText="1"/>
    </xf>
    <xf numFmtId="167" fontId="9" fillId="14" borderId="17" xfId="1" applyNumberFormat="1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center" vertical="center"/>
    </xf>
    <xf numFmtId="166" fontId="13" fillId="0" borderId="8" xfId="1" applyNumberFormat="1" applyFont="1" applyFill="1" applyBorder="1" applyAlignment="1">
      <alignment horizontal="center" vertical="center" wrapText="1"/>
    </xf>
    <xf numFmtId="165" fontId="18" fillId="0" borderId="12" xfId="1" applyFont="1" applyFill="1" applyBorder="1" applyAlignment="1">
      <alignment horizontal="center" vertical="center"/>
    </xf>
    <xf numFmtId="165" fontId="18" fillId="0" borderId="13" xfId="1" applyFont="1" applyFill="1" applyBorder="1" applyAlignment="1">
      <alignment horizontal="center" vertical="center"/>
    </xf>
    <xf numFmtId="165" fontId="18" fillId="0" borderId="14" xfId="1" applyFont="1" applyFill="1" applyBorder="1" applyAlignment="1">
      <alignment horizontal="center" vertical="center"/>
    </xf>
    <xf numFmtId="165" fontId="17" fillId="7" borderId="8" xfId="1" applyFont="1" applyFill="1" applyBorder="1" applyAlignment="1">
      <alignment horizontal="center" vertical="center" wrapText="1"/>
    </xf>
    <xf numFmtId="167" fontId="9" fillId="14" borderId="13" xfId="1" applyNumberFormat="1" applyFont="1" applyFill="1" applyBorder="1" applyAlignment="1">
      <alignment horizontal="center" vertical="center" wrapText="1"/>
    </xf>
    <xf numFmtId="167" fontId="9" fillId="14" borderId="14" xfId="1" applyNumberFormat="1" applyFont="1" applyFill="1" applyBorder="1" applyAlignment="1">
      <alignment horizontal="center" vertical="center" wrapText="1"/>
    </xf>
    <xf numFmtId="167" fontId="9" fillId="14" borderId="15" xfId="1" applyNumberFormat="1" applyFont="1" applyFill="1" applyBorder="1" applyAlignment="1">
      <alignment horizontal="center" vertical="center" wrapText="1"/>
    </xf>
    <xf numFmtId="167" fontId="9" fillId="3" borderId="6" xfId="1" applyNumberFormat="1" applyFont="1" applyFill="1" applyBorder="1" applyAlignment="1">
      <alignment horizontal="center"/>
    </xf>
    <xf numFmtId="167" fontId="9" fillId="3" borderId="25" xfId="1" applyNumberFormat="1" applyFont="1" applyFill="1" applyBorder="1" applyAlignment="1">
      <alignment horizontal="center"/>
    </xf>
    <xf numFmtId="167" fontId="9" fillId="3" borderId="23" xfId="1" applyNumberFormat="1" applyFont="1" applyFill="1" applyBorder="1" applyAlignment="1">
      <alignment horizontal="center"/>
    </xf>
    <xf numFmtId="167" fontId="9" fillId="11" borderId="18" xfId="1" applyNumberFormat="1" applyFont="1" applyFill="1" applyBorder="1" applyAlignment="1">
      <alignment horizontal="center" vertical="center" wrapText="1"/>
    </xf>
    <xf numFmtId="167" fontId="9" fillId="11" borderId="16" xfId="1" applyNumberFormat="1" applyFont="1" applyFill="1" applyBorder="1" applyAlignment="1">
      <alignment horizontal="center" vertical="center" wrapText="1"/>
    </xf>
    <xf numFmtId="167" fontId="9" fillId="11" borderId="17" xfId="1" applyNumberFormat="1" applyFont="1" applyFill="1" applyBorder="1" applyAlignment="1">
      <alignment horizontal="center" vertical="center" wrapText="1"/>
    </xf>
    <xf numFmtId="167" fontId="9" fillId="11" borderId="13" xfId="1" applyNumberFormat="1" applyFont="1" applyFill="1" applyBorder="1" applyAlignment="1">
      <alignment horizontal="center" vertical="center" wrapText="1"/>
    </xf>
    <xf numFmtId="167" fontId="9" fillId="11" borderId="14" xfId="1" applyNumberFormat="1" applyFont="1" applyFill="1" applyBorder="1" applyAlignment="1">
      <alignment horizontal="center" vertical="center" wrapText="1"/>
    </xf>
    <xf numFmtId="167" fontId="9" fillId="11" borderId="15" xfId="1" applyNumberFormat="1" applyFont="1" applyFill="1" applyBorder="1" applyAlignment="1">
      <alignment horizontal="center" vertical="center" wrapText="1"/>
    </xf>
    <xf numFmtId="167" fontId="9" fillId="9" borderId="18" xfId="1" applyNumberFormat="1" applyFont="1" applyFill="1" applyBorder="1" applyAlignment="1">
      <alignment horizontal="center" vertical="center" wrapText="1"/>
    </xf>
    <xf numFmtId="167" fontId="9" fillId="9" borderId="16" xfId="1" applyNumberFormat="1" applyFont="1" applyFill="1" applyBorder="1" applyAlignment="1">
      <alignment horizontal="center" vertical="center" wrapText="1"/>
    </xf>
    <xf numFmtId="167" fontId="9" fillId="9" borderId="17" xfId="1" applyNumberFormat="1" applyFont="1" applyFill="1" applyBorder="1" applyAlignment="1">
      <alignment horizontal="center" vertical="center" wrapText="1"/>
    </xf>
    <xf numFmtId="165" fontId="2" fillId="9" borderId="8" xfId="1" applyFont="1" applyFill="1" applyBorder="1" applyAlignment="1">
      <alignment horizontal="center" vertical="center" wrapText="1"/>
    </xf>
    <xf numFmtId="167" fontId="9" fillId="9" borderId="13" xfId="1" applyNumberFormat="1" applyFont="1" applyFill="1" applyBorder="1" applyAlignment="1">
      <alignment horizontal="center" vertical="center" wrapText="1"/>
    </xf>
    <xf numFmtId="167" fontId="9" fillId="9" borderId="14" xfId="1" applyNumberFormat="1" applyFont="1" applyFill="1" applyBorder="1" applyAlignment="1">
      <alignment horizontal="center" vertical="center" wrapText="1"/>
    </xf>
    <xf numFmtId="167" fontId="9" fillId="9" borderId="15" xfId="1" applyNumberFormat="1" applyFont="1" applyFill="1" applyBorder="1" applyAlignment="1">
      <alignment horizontal="center" vertical="center" wrapText="1"/>
    </xf>
    <xf numFmtId="165" fontId="32" fillId="0" borderId="19" xfId="1" applyFont="1" applyFill="1" applyBorder="1" applyAlignment="1">
      <alignment horizontal="center" vertical="center" wrapText="1"/>
    </xf>
    <xf numFmtId="165" fontId="32" fillId="0" borderId="5" xfId="1" applyFont="1" applyFill="1" applyBorder="1" applyAlignment="1">
      <alignment horizontal="center" vertical="center" wrapText="1"/>
    </xf>
    <xf numFmtId="165" fontId="32" fillId="0" borderId="9" xfId="1" applyFont="1" applyFill="1" applyBorder="1" applyAlignment="1">
      <alignment horizontal="center" vertical="center" wrapText="1"/>
    </xf>
    <xf numFmtId="165" fontId="32" fillId="12" borderId="7" xfId="1" applyFont="1" applyFill="1" applyBorder="1" applyAlignment="1">
      <alignment horizontal="center" vertical="center" wrapText="1"/>
    </xf>
    <xf numFmtId="165" fontId="32" fillId="12" borderId="4" xfId="1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7" fillId="12" borderId="8" xfId="0" applyFont="1" applyFill="1" applyBorder="1" applyAlignment="1">
      <alignment horizontal="center"/>
    </xf>
    <xf numFmtId="165" fontId="32" fillId="0" borderId="28" xfId="1" applyFont="1" applyBorder="1" applyAlignment="1">
      <alignment horizontal="center" vertical="center" wrapText="1"/>
    </xf>
    <xf numFmtId="165" fontId="32" fillId="0" borderId="26" xfId="1" applyFont="1" applyBorder="1" applyAlignment="1">
      <alignment horizontal="center" vertical="center" wrapText="1"/>
    </xf>
    <xf numFmtId="165" fontId="32" fillId="0" borderId="27" xfId="1" applyFont="1" applyBorder="1" applyAlignment="1">
      <alignment horizontal="center" vertical="center" wrapText="1"/>
    </xf>
  </cellXfs>
  <cellStyles count="3">
    <cellStyle name="Excel Built-in Comma" xfId="2"/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33CC"/>
      <color rgb="FF3607B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tabSelected="1" workbookViewId="0">
      <selection activeCell="F18" sqref="F18"/>
    </sheetView>
  </sheetViews>
  <sheetFormatPr baseColWidth="10" defaultRowHeight="15"/>
  <cols>
    <col min="2" max="2" width="30" bestFit="1" customWidth="1"/>
    <col min="3" max="3" width="15.85546875" bestFit="1" customWidth="1"/>
    <col min="4" max="4" width="15.28515625" customWidth="1"/>
    <col min="5" max="5" width="14.5703125" customWidth="1"/>
    <col min="6" max="6" width="17.140625" bestFit="1" customWidth="1"/>
    <col min="7" max="7" width="14.5703125" customWidth="1"/>
    <col min="8" max="8" width="14.28515625" customWidth="1"/>
    <col min="9" max="9" width="15.140625" customWidth="1"/>
  </cols>
  <sheetData>
    <row r="1" spans="1:11" ht="48.75" customHeight="1" thickBot="1">
      <c r="A1" s="213"/>
      <c r="B1" s="280" t="s">
        <v>302</v>
      </c>
      <c r="C1" s="281"/>
      <c r="D1" s="281"/>
      <c r="E1" s="281"/>
      <c r="F1" s="281"/>
      <c r="G1" s="281"/>
      <c r="H1" s="281"/>
      <c r="I1" s="281"/>
      <c r="J1" s="282"/>
      <c r="K1" s="28"/>
    </row>
    <row r="2" spans="1:1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>
      <c r="A3" s="30"/>
      <c r="B3" s="279" t="s">
        <v>132</v>
      </c>
      <c r="C3" s="279"/>
      <c r="D3" s="30"/>
      <c r="E3" s="30"/>
    </row>
    <row r="4" spans="1:11">
      <c r="H4" s="214"/>
    </row>
    <row r="5" spans="1:11">
      <c r="A5" s="1"/>
      <c r="B5" s="1"/>
      <c r="C5" s="198"/>
      <c r="D5" s="1"/>
    </row>
    <row r="6" spans="1:11">
      <c r="A6" s="278"/>
      <c r="B6" s="31" t="s">
        <v>0</v>
      </c>
      <c r="C6" s="218" t="s">
        <v>301</v>
      </c>
    </row>
    <row r="7" spans="1:11">
      <c r="A7" s="278"/>
      <c r="B7" s="31"/>
      <c r="C7" s="218" t="s">
        <v>2</v>
      </c>
    </row>
    <row r="8" spans="1:11" ht="30">
      <c r="A8" s="217"/>
      <c r="B8" s="31"/>
      <c r="C8" s="218" t="s">
        <v>425</v>
      </c>
    </row>
    <row r="9" spans="1:11">
      <c r="A9" s="12"/>
      <c r="B9" s="16" t="s">
        <v>133</v>
      </c>
      <c r="C9" s="274">
        <f>+IngEgr!$E30</f>
        <v>386758.85193594254</v>
      </c>
    </row>
    <row r="10" spans="1:11">
      <c r="A10" s="12"/>
      <c r="B10" s="16" t="s">
        <v>134</v>
      </c>
      <c r="C10" s="274">
        <f>+IngEgr!$I30</f>
        <v>58247.131105836146</v>
      </c>
    </row>
    <row r="11" spans="1:11">
      <c r="A11" s="13"/>
      <c r="B11" s="16" t="s">
        <v>135</v>
      </c>
      <c r="C11" s="274">
        <f>+IngEgr!$M30</f>
        <v>131537.15226069072</v>
      </c>
    </row>
    <row r="12" spans="1:11">
      <c r="A12" s="12"/>
      <c r="B12" s="24" t="s">
        <v>303</v>
      </c>
      <c r="C12" s="274">
        <f>+IngEgr!$Q30</f>
        <v>77585.780040548081</v>
      </c>
    </row>
    <row r="13" spans="1:11">
      <c r="A13" s="12"/>
      <c r="B13" s="268" t="s">
        <v>374</v>
      </c>
      <c r="C13" s="274">
        <f>+IngEgr!$U30</f>
        <v>75808.639999999999</v>
      </c>
    </row>
    <row r="14" spans="1:11">
      <c r="A14" s="12"/>
      <c r="B14" s="16" t="s">
        <v>244</v>
      </c>
      <c r="C14" s="274">
        <f>(+IngEgr!$Y30)</f>
        <v>58723.052618735819</v>
      </c>
    </row>
    <row r="15" spans="1:11">
      <c r="A15" s="12"/>
      <c r="B15" s="16" t="s">
        <v>136</v>
      </c>
      <c r="C15" s="211">
        <f>+IngEgr!$AC30</f>
        <v>-130830.5640330473</v>
      </c>
    </row>
    <row r="16" spans="1:11">
      <c r="A16" s="12"/>
      <c r="B16" s="16" t="s">
        <v>137</v>
      </c>
      <c r="C16" s="274">
        <f>+IngEgr!$AG30</f>
        <v>49599.038480108538</v>
      </c>
    </row>
    <row r="17" spans="1:3">
      <c r="A17" s="12"/>
      <c r="B17" s="24" t="s">
        <v>138</v>
      </c>
      <c r="C17" s="211">
        <f>+IngEgr!$AK30</f>
        <v>-82168.06151795591</v>
      </c>
    </row>
    <row r="18" spans="1:3">
      <c r="A18" s="12"/>
      <c r="B18" s="16" t="s">
        <v>139</v>
      </c>
      <c r="C18" s="211">
        <f>+IngEgr!$AO30</f>
        <v>-80819.349146145294</v>
      </c>
    </row>
    <row r="19" spans="1:3">
      <c r="A19" s="12"/>
      <c r="B19" s="24" t="s">
        <v>157</v>
      </c>
      <c r="C19" s="211">
        <f>+IngEgr!$AS30</f>
        <v>-19655.671067291099</v>
      </c>
    </row>
    <row r="20" spans="1:3">
      <c r="A20" s="12"/>
      <c r="B20" s="16" t="s">
        <v>140</v>
      </c>
      <c r="C20" s="211">
        <f>+IngEgr!$AW30</f>
        <v>-99774.041762545108</v>
      </c>
    </row>
    <row r="21" spans="1:3">
      <c r="A21" s="12"/>
      <c r="B21" s="16" t="s">
        <v>141</v>
      </c>
      <c r="C21" s="274">
        <f>+IngEgr!$BA30</f>
        <v>261898.55488625448</v>
      </c>
    </row>
    <row r="22" spans="1:3">
      <c r="A22" s="12"/>
      <c r="B22" s="24" t="s">
        <v>370</v>
      </c>
      <c r="C22" s="274">
        <f>+IngEgr!$BE30</f>
        <v>76919.577885484236</v>
      </c>
    </row>
    <row r="23" spans="1:3" s="26" customFormat="1">
      <c r="A23" s="13"/>
      <c r="B23" s="24" t="s">
        <v>142</v>
      </c>
      <c r="C23" s="274">
        <f>+IngEgr!$BI30</f>
        <v>81938.219535775221</v>
      </c>
    </row>
    <row r="24" spans="1:3">
      <c r="A24" s="12"/>
      <c r="B24" s="24" t="s">
        <v>265</v>
      </c>
      <c r="C24" s="211">
        <f>+IngEgr!$BM30</f>
        <v>-102903.56624669308</v>
      </c>
    </row>
    <row r="25" spans="1:3">
      <c r="A25" s="12"/>
      <c r="B25" s="268" t="s">
        <v>371</v>
      </c>
      <c r="C25" s="274">
        <f>+IngEgr!$BQ30</f>
        <v>63971.450161984671</v>
      </c>
    </row>
    <row r="26" spans="1:3">
      <c r="A26" s="12"/>
      <c r="B26" s="16" t="s">
        <v>143</v>
      </c>
      <c r="C26" s="211">
        <f>+IngEgr!$BU30</f>
        <v>-164242.71975668674</v>
      </c>
    </row>
    <row r="27" spans="1:3">
      <c r="A27" s="12"/>
      <c r="B27" s="16" t="s">
        <v>144</v>
      </c>
      <c r="C27" s="274">
        <f>+IngEgr!$BY30</f>
        <v>10000</v>
      </c>
    </row>
    <row r="28" spans="1:3">
      <c r="A28" s="12"/>
      <c r="B28" s="16" t="s">
        <v>145</v>
      </c>
      <c r="C28" s="211">
        <f>+IngEgr!CC30</f>
        <v>-43329.336823723599</v>
      </c>
    </row>
    <row r="29" spans="1:3">
      <c r="A29" s="12"/>
      <c r="B29" s="16" t="s">
        <v>146</v>
      </c>
      <c r="C29" s="274">
        <f>+IngEgr!$CG30</f>
        <v>62446.820375745578</v>
      </c>
    </row>
    <row r="30" spans="1:3">
      <c r="A30" s="12"/>
      <c r="B30" s="24" t="s">
        <v>147</v>
      </c>
      <c r="C30" s="274">
        <f>+IngEgr!$CK30</f>
        <v>166375.21116091695</v>
      </c>
    </row>
    <row r="31" spans="1:3">
      <c r="A31" s="12"/>
      <c r="B31" s="16" t="s">
        <v>148</v>
      </c>
      <c r="C31" s="211">
        <f>(+IngEgr!$CO30)</f>
        <v>-62337.955490014574</v>
      </c>
    </row>
    <row r="32" spans="1:3">
      <c r="A32" s="12"/>
      <c r="B32" s="16" t="s">
        <v>149</v>
      </c>
      <c r="C32" s="274">
        <f>+IngEgr!$CS30</f>
        <v>16805.527598541677</v>
      </c>
    </row>
    <row r="33" spans="1:7">
      <c r="A33" s="12"/>
      <c r="B33" s="16" t="s">
        <v>150</v>
      </c>
      <c r="C33" s="274">
        <f>+IngEgr!$CW30</f>
        <v>8689.0959999999995</v>
      </c>
    </row>
    <row r="34" spans="1:7">
      <c r="A34" s="12"/>
      <c r="B34" s="16" t="s">
        <v>151</v>
      </c>
      <c r="C34" s="211">
        <f>+IngEgr!$DA30</f>
        <v>-63713.70588137646</v>
      </c>
    </row>
    <row r="35" spans="1:7">
      <c r="A35" s="12"/>
      <c r="B35" s="16" t="s">
        <v>152</v>
      </c>
      <c r="C35" s="274">
        <f>+IngEgr!$DE30</f>
        <v>247259.32535248337</v>
      </c>
    </row>
    <row r="36" spans="1:7">
      <c r="A36" s="12"/>
      <c r="B36" s="16" t="s">
        <v>368</v>
      </c>
      <c r="C36" s="211">
        <f>+IngEgr!$DI30</f>
        <v>-325156.22803643148</v>
      </c>
    </row>
    <row r="37" spans="1:7">
      <c r="A37" s="12"/>
      <c r="B37" s="16" t="s">
        <v>153</v>
      </c>
      <c r="C37" s="211">
        <f>+IngEgr!$DM30</f>
        <v>-29377.267145307211</v>
      </c>
    </row>
    <row r="38" spans="1:7">
      <c r="A38" s="12"/>
      <c r="B38" s="16" t="s">
        <v>154</v>
      </c>
      <c r="C38" s="211">
        <f>+IngEgr!$DQ30</f>
        <v>-231753.66794250094</v>
      </c>
    </row>
    <row r="39" spans="1:7">
      <c r="A39" s="12"/>
      <c r="B39" s="16" t="s">
        <v>155</v>
      </c>
      <c r="C39" s="274">
        <f>+IngEgr!$DU30</f>
        <v>26533.630100351809</v>
      </c>
    </row>
    <row r="40" spans="1:7">
      <c r="A40" s="12"/>
      <c r="B40" s="16" t="s">
        <v>156</v>
      </c>
      <c r="C40" s="274">
        <f>+IngEgr!$DY30</f>
        <v>125171.92096172641</v>
      </c>
      <c r="G40" t="s">
        <v>424</v>
      </c>
    </row>
    <row r="41" spans="1:7">
      <c r="A41" s="12"/>
      <c r="B41" s="268" t="s">
        <v>373</v>
      </c>
      <c r="C41" s="274">
        <f>+IngEgr!$EC30</f>
        <v>965.59928454167994</v>
      </c>
    </row>
    <row r="42" spans="1:7" ht="15.75">
      <c r="A42" s="12"/>
      <c r="B42" s="272" t="s">
        <v>1</v>
      </c>
      <c r="C42" s="273">
        <f>SUM(C9:C41)</f>
        <v>551172.44489594933</v>
      </c>
    </row>
    <row r="43" spans="1:7">
      <c r="A43" s="12"/>
      <c r="C43" s="269"/>
      <c r="D43" s="212"/>
    </row>
    <row r="44" spans="1:7">
      <c r="A44" s="12"/>
      <c r="C44" s="269"/>
      <c r="D44" s="212"/>
    </row>
    <row r="45" spans="1:7">
      <c r="A45" s="12"/>
      <c r="C45" s="269"/>
      <c r="D45" s="212"/>
    </row>
    <row r="46" spans="1:7">
      <c r="A46" s="12"/>
      <c r="C46" s="269"/>
      <c r="D46" s="212"/>
    </row>
    <row r="47" spans="1:7" ht="18">
      <c r="A47" s="29"/>
      <c r="C47" s="12"/>
      <c r="D47" s="212"/>
    </row>
    <row r="50" spans="2:3">
      <c r="B50" s="13"/>
      <c r="C50" s="270"/>
    </row>
    <row r="51" spans="2:3">
      <c r="B51" s="13"/>
      <c r="C51" s="271"/>
    </row>
    <row r="52" spans="2:3">
      <c r="B52" s="13"/>
      <c r="C52" s="13"/>
    </row>
  </sheetData>
  <sortState ref="B9:B46">
    <sortCondition ref="B9:B46"/>
  </sortState>
  <mergeCells count="4">
    <mergeCell ref="A2:K2"/>
    <mergeCell ref="A6:A7"/>
    <mergeCell ref="B3:C3"/>
    <mergeCell ref="B1:J1"/>
  </mergeCells>
  <phoneticPr fontId="2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A8" sqref="A8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13" width="13.7109375" bestFit="1" customWidth="1"/>
    <col min="15" max="15" width="15.28515625" bestFit="1" customWidth="1"/>
    <col min="20" max="20" width="12.7109375" bestFit="1" customWidth="1"/>
    <col min="25" max="25" width="12.7109375" bestFit="1" customWidth="1"/>
  </cols>
  <sheetData>
    <row r="1" spans="1:15" ht="33.75">
      <c r="A1" s="70" t="s">
        <v>262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333</v>
      </c>
      <c r="B6" s="215" t="s">
        <v>410</v>
      </c>
      <c r="C6" s="216"/>
      <c r="D6" s="216"/>
      <c r="E6" s="216"/>
      <c r="F6" s="216"/>
      <c r="G6" s="216">
        <v>87151.22</v>
      </c>
      <c r="H6" s="216"/>
      <c r="I6" s="216"/>
      <c r="J6" s="216"/>
      <c r="K6" s="216"/>
      <c r="L6" s="216"/>
      <c r="M6" s="216"/>
      <c r="N6" s="216"/>
      <c r="O6" s="61">
        <f t="shared" ref="O6:O16" si="0">SUM(C6:N6)</f>
        <v>87151.22</v>
      </c>
    </row>
    <row r="7" spans="1:15">
      <c r="A7" s="215" t="s">
        <v>406</v>
      </c>
      <c r="B7" s="215" t="s">
        <v>426</v>
      </c>
      <c r="C7" s="216"/>
      <c r="D7" s="216"/>
      <c r="E7" s="216"/>
      <c r="F7" s="216"/>
      <c r="G7" s="216"/>
      <c r="H7" s="216"/>
      <c r="I7" s="216">
        <v>48000</v>
      </c>
      <c r="J7" s="216"/>
      <c r="K7" s="216"/>
      <c r="L7" s="216"/>
      <c r="M7" s="216"/>
      <c r="N7" s="216"/>
      <c r="O7" s="61">
        <f t="shared" si="0"/>
        <v>48000</v>
      </c>
    </row>
    <row r="8" spans="1:15" ht="18.75">
      <c r="A8" s="215" t="s">
        <v>431</v>
      </c>
      <c r="B8" s="215"/>
      <c r="C8" s="216"/>
      <c r="D8" s="216"/>
      <c r="E8" s="216"/>
      <c r="F8" s="216"/>
      <c r="G8" s="216"/>
      <c r="H8" s="221"/>
      <c r="I8" s="216"/>
      <c r="J8" s="194">
        <v>75945.440000000002</v>
      </c>
      <c r="K8" s="216"/>
      <c r="L8" s="216"/>
      <c r="M8" s="216"/>
      <c r="N8" s="216"/>
      <c r="O8" s="61">
        <f t="shared" si="0"/>
        <v>75945.440000000002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87151.22</v>
      </c>
      <c r="H17" s="60">
        <f>SUM(H6:H12)</f>
        <v>0</v>
      </c>
      <c r="I17" s="60">
        <f>SUM(I6:I12)</f>
        <v>48000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6</v>
      </c>
      <c r="G25" s="81">
        <f>+Costos!K20</f>
        <v>18.96</v>
      </c>
      <c r="H25" s="82">
        <f>B25*F25*G25</f>
        <v>6825.6</v>
      </c>
      <c r="I25" s="73">
        <v>8</v>
      </c>
      <c r="J25" s="81">
        <f>+Costos!K20</f>
        <v>18.96</v>
      </c>
      <c r="K25" s="82">
        <f>B25*I25*G25</f>
        <v>9100.8000000000011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>
        <v>6</v>
      </c>
      <c r="S25" s="81">
        <f>+Costos!K20</f>
        <v>18.96</v>
      </c>
      <c r="T25" s="82">
        <f>B25*R25*S25</f>
        <v>6825.6</v>
      </c>
      <c r="U25" s="73"/>
      <c r="V25" s="81">
        <f>+Costos!K20</f>
        <v>18.96</v>
      </c>
      <c r="W25" s="82">
        <f>B25*U25*V25</f>
        <v>0</v>
      </c>
      <c r="X25" s="73">
        <v>5</v>
      </c>
      <c r="Y25" s="81">
        <f>+Costos!K20</f>
        <v>18.96</v>
      </c>
      <c r="Z25" s="82">
        <f>B25*X25*Y25</f>
        <v>5688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12</v>
      </c>
      <c r="G26" s="81">
        <f>+Costos!K21</f>
        <v>9.7200000000000006</v>
      </c>
      <c r="H26" s="82">
        <f>B26*F26*G26</f>
        <v>11197.44</v>
      </c>
      <c r="I26" s="74">
        <v>22</v>
      </c>
      <c r="J26" s="81">
        <f>+Costos!K21</f>
        <v>9.7200000000000006</v>
      </c>
      <c r="K26" s="82">
        <f>B26*I26*G26</f>
        <v>20528.640000000003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>
        <v>6</v>
      </c>
      <c r="S26" s="81">
        <f>+Costos!K21</f>
        <v>9.7200000000000006</v>
      </c>
      <c r="T26" s="82">
        <f>B26*R26*S26</f>
        <v>5598.72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>
        <v>12</v>
      </c>
      <c r="G27" s="81">
        <f>+Costos!K22</f>
        <v>10.199999999999999</v>
      </c>
      <c r="H27" s="82">
        <f>B27*F27*G27</f>
        <v>11750.4</v>
      </c>
      <c r="I27" s="74">
        <v>6</v>
      </c>
      <c r="J27" s="81">
        <f>+Costos!K22</f>
        <v>10.199999999999999</v>
      </c>
      <c r="K27" s="82">
        <f>B27*I27*G27</f>
        <v>5875.2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>
        <v>12</v>
      </c>
      <c r="S27" s="81">
        <f>+Costos!K22</f>
        <v>10.199999999999999</v>
      </c>
      <c r="T27" s="82">
        <f>B27*R27*S27</f>
        <v>11750.4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29773.440000000002</v>
      </c>
      <c r="I28" s="238"/>
      <c r="J28" s="85"/>
      <c r="K28" s="88">
        <f>SUM(K25:K27)</f>
        <v>35504.639999999999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24174.720000000001</v>
      </c>
      <c r="U28" s="238"/>
      <c r="V28" s="85"/>
      <c r="W28" s="88">
        <f>SUM(W25:W27)</f>
        <v>0</v>
      </c>
      <c r="X28" s="238"/>
      <c r="Y28" s="85"/>
      <c r="Z28" s="88">
        <f>SUM(Z25:Z27)</f>
        <v>5688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>
        <v>8</v>
      </c>
      <c r="F36" s="89">
        <f>+Costos!F214</f>
        <v>17.100000000000001</v>
      </c>
      <c r="G36" s="90">
        <f t="shared" ref="G36:G62" si="3">E36*F36</f>
        <v>136.80000000000001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90">
        <f>K36*L36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>
        <v>115</v>
      </c>
      <c r="L37" s="89">
        <f>+Costos!G215</f>
        <v>41.04</v>
      </c>
      <c r="M37" s="239">
        <f>K37*L37</f>
        <v>4719.5999999999995</v>
      </c>
      <c r="N37" s="87"/>
      <c r="O37" s="89">
        <f>+Costos!F215</f>
        <v>34.200000000000003</v>
      </c>
      <c r="P37" s="90">
        <f t="shared" si="5"/>
        <v>0</v>
      </c>
      <c r="Q37" s="87">
        <v>70</v>
      </c>
      <c r="R37" s="89">
        <f>+Costos!F215</f>
        <v>34.200000000000003</v>
      </c>
      <c r="S37" s="90">
        <f t="shared" si="6"/>
        <v>2394</v>
      </c>
      <c r="T37" s="87"/>
      <c r="U37" s="89">
        <f>+Costos!F215</f>
        <v>34.200000000000003</v>
      </c>
      <c r="V37" s="90">
        <f t="shared" si="7"/>
        <v>0</v>
      </c>
      <c r="W37" s="87">
        <v>50</v>
      </c>
      <c r="X37" s="89">
        <f>+Costos!F215</f>
        <v>34.200000000000003</v>
      </c>
      <c r="Y37" s="90">
        <f t="shared" si="8"/>
        <v>1710.0000000000002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>
        <v>5</v>
      </c>
      <c r="F38" s="89">
        <f>+Costos!G214</f>
        <v>20.52</v>
      </c>
      <c r="G38" s="90">
        <f t="shared" si="3"/>
        <v>102.6</v>
      </c>
      <c r="H38" s="87">
        <v>14</v>
      </c>
      <c r="I38" s="89">
        <f>+Costos!G214</f>
        <v>20.52</v>
      </c>
      <c r="J38" s="90">
        <f t="shared" si="4"/>
        <v>287.27999999999997</v>
      </c>
      <c r="K38" s="87"/>
      <c r="L38" s="89">
        <f>+Costos!G214</f>
        <v>20.52</v>
      </c>
      <c r="M38" s="239">
        <f>+Costos!N190</f>
        <v>0</v>
      </c>
      <c r="N38" s="87">
        <v>2</v>
      </c>
      <c r="O38" s="89">
        <f>+Costos!G214</f>
        <v>20.52</v>
      </c>
      <c r="P38" s="90">
        <f t="shared" si="5"/>
        <v>41.04</v>
      </c>
      <c r="Q38" s="87">
        <v>5</v>
      </c>
      <c r="R38" s="89">
        <f>+Costos!G214</f>
        <v>20.52</v>
      </c>
      <c r="S38" s="90">
        <f t="shared" si="6"/>
        <v>102.6</v>
      </c>
      <c r="T38" s="87">
        <v>6</v>
      </c>
      <c r="U38" s="89">
        <f>+Costos!G214</f>
        <v>20.52</v>
      </c>
      <c r="V38" s="90">
        <f t="shared" si="7"/>
        <v>123.12</v>
      </c>
      <c r="W38" s="87">
        <v>9</v>
      </c>
      <c r="X38" s="89">
        <f>+Costos!G214</f>
        <v>20.52</v>
      </c>
      <c r="Y38" s="90">
        <f t="shared" si="8"/>
        <v>184.68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>
        <v>1</v>
      </c>
      <c r="O39" s="89">
        <f>+Costos!G215</f>
        <v>41.04</v>
      </c>
      <c r="P39" s="90">
        <f t="shared" si="5"/>
        <v>41.04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>
        <v>3</v>
      </c>
      <c r="I42" s="89">
        <f>+Costos!G55</f>
        <v>300</v>
      </c>
      <c r="J42" s="90">
        <f t="shared" si="4"/>
        <v>900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>
        <v>4</v>
      </c>
      <c r="F47" s="89">
        <f>+Costos!G70</f>
        <v>2345.2449000000001</v>
      </c>
      <c r="G47" s="90">
        <f t="shared" si="3"/>
        <v>9380.9796000000006</v>
      </c>
      <c r="H47" s="87"/>
      <c r="I47" s="89">
        <f>+Costos!G70</f>
        <v>2345.2449000000001</v>
      </c>
      <c r="J47" s="90">
        <f t="shared" si="4"/>
        <v>0</v>
      </c>
      <c r="K47" s="87">
        <v>1</v>
      </c>
      <c r="L47" s="89">
        <f>+Costos!G70</f>
        <v>2345.2449000000001</v>
      </c>
      <c r="M47" s="90">
        <f t="shared" si="12"/>
        <v>2345.2449000000001</v>
      </c>
      <c r="N47" s="87"/>
      <c r="O47" s="89">
        <f>+Costos!G70</f>
        <v>2345.2449000000001</v>
      </c>
      <c r="P47" s="90">
        <f t="shared" si="5"/>
        <v>0</v>
      </c>
      <c r="Q47" s="87">
        <v>2</v>
      </c>
      <c r="R47" s="89">
        <f>+Costos!G70</f>
        <v>2345.2449000000001</v>
      </c>
      <c r="S47" s="90">
        <f t="shared" si="6"/>
        <v>4690.4898000000003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>
        <v>1</v>
      </c>
      <c r="F48" s="89">
        <f>+Costos!G78</f>
        <v>1170.8670749999999</v>
      </c>
      <c r="G48" s="90">
        <f t="shared" si="3"/>
        <v>1170.8670749999999</v>
      </c>
      <c r="H48" s="87">
        <v>2</v>
      </c>
      <c r="I48" s="89">
        <f>+Costos!G78</f>
        <v>1170.8670749999999</v>
      </c>
      <c r="J48" s="90">
        <f t="shared" si="4"/>
        <v>2341.7341499999998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>
        <v>2</v>
      </c>
      <c r="R48" s="89">
        <f>+Costos!G78</f>
        <v>1170.8670749999999</v>
      </c>
      <c r="S48" s="90">
        <f t="shared" si="6"/>
        <v>2341.7341499999998</v>
      </c>
      <c r="T48" s="87">
        <v>7</v>
      </c>
      <c r="U48" s="89">
        <f>+Costos!G78</f>
        <v>1170.8670749999999</v>
      </c>
      <c r="V48" s="90">
        <f t="shared" si="7"/>
        <v>8196.069524999999</v>
      </c>
      <c r="W48" s="87">
        <v>8</v>
      </c>
      <c r="X48" s="89">
        <f>+Costos!G78</f>
        <v>1170.8670749999999</v>
      </c>
      <c r="Y48" s="90">
        <f t="shared" si="8"/>
        <v>9366.9365999999991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>
        <v>3</v>
      </c>
      <c r="F49" s="89">
        <f>+Costos!G79</f>
        <v>2341.7341499999998</v>
      </c>
      <c r="G49" s="90">
        <f t="shared" si="3"/>
        <v>7025.2024499999989</v>
      </c>
      <c r="H49" s="87">
        <v>4</v>
      </c>
      <c r="I49" s="89">
        <f>+Costos!G79</f>
        <v>2341.7341499999998</v>
      </c>
      <c r="J49" s="90">
        <f t="shared" si="4"/>
        <v>9366.9365999999991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>
        <v>1</v>
      </c>
      <c r="X51" s="89">
        <f>+Costos!G87</f>
        <v>649.6312200000001</v>
      </c>
      <c r="Y51" s="90">
        <f t="shared" si="8"/>
        <v>649.6312200000001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>
        <v>2</v>
      </c>
      <c r="F53" s="89">
        <f>+Costos!G108</f>
        <v>806.44838000000004</v>
      </c>
      <c r="G53" s="90">
        <f t="shared" si="3"/>
        <v>1612.8967600000001</v>
      </c>
      <c r="H53" s="87"/>
      <c r="I53" s="89">
        <f>+Costos!G108</f>
        <v>806.44838000000004</v>
      </c>
      <c r="J53" s="90">
        <f t="shared" si="4"/>
        <v>0</v>
      </c>
      <c r="K53" s="87">
        <v>2</v>
      </c>
      <c r="L53" s="89">
        <f>+Costos!G108</f>
        <v>806.44838000000004</v>
      </c>
      <c r="M53" s="90">
        <f t="shared" si="12"/>
        <v>1612.8967600000001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>
        <v>1</v>
      </c>
      <c r="I54" s="89">
        <f>+Costos!G119</f>
        <v>267.16683</v>
      </c>
      <c r="J54" s="90">
        <f t="shared" si="4"/>
        <v>267.16683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>
        <v>1</v>
      </c>
      <c r="U54" s="89">
        <f>+Costos!G119</f>
        <v>267.16683</v>
      </c>
      <c r="V54" s="90">
        <f t="shared" si="7"/>
        <v>267.16683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>
        <v>1</v>
      </c>
      <c r="I57" s="89">
        <f>+Costos!G127</f>
        <v>5241.6321899999994</v>
      </c>
      <c r="J57" s="90">
        <f t="shared" si="4"/>
        <v>5241.6321899999994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>
        <v>2</v>
      </c>
      <c r="I60" s="89">
        <f>+Costos!G142</f>
        <v>1627.7298750000002</v>
      </c>
      <c r="J60" s="90">
        <f t="shared" si="4"/>
        <v>3255.4597500000004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>
        <v>2</v>
      </c>
      <c r="L61" s="89">
        <f>+Costos!G149</f>
        <v>15279.479769600002</v>
      </c>
      <c r="M61" s="90">
        <f t="shared" si="12"/>
        <v>30558.959539200005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>
        <v>1</v>
      </c>
      <c r="L65" s="89">
        <f>+Costos!G171</f>
        <v>14272.150800000003</v>
      </c>
      <c r="M65" s="90">
        <f t="shared" si="12"/>
        <v>14272.150800000003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>
        <v>1</v>
      </c>
      <c r="I68" s="89">
        <f>+Costos!G193</f>
        <v>1822.2219</v>
      </c>
      <c r="J68" s="90">
        <f t="shared" si="4"/>
        <v>1822.2219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19429.345884999999</v>
      </c>
      <c r="H73" s="83"/>
      <c r="I73" s="84"/>
      <c r="J73" s="88">
        <f>SUM(J35:J72)</f>
        <v>23482.431420000001</v>
      </c>
      <c r="K73" s="83"/>
      <c r="L73" s="84"/>
      <c r="M73" s="88">
        <f>SUM(M35:M72)</f>
        <v>53508.851999200007</v>
      </c>
      <c r="N73" s="83"/>
      <c r="O73" s="84"/>
      <c r="P73" s="88">
        <f>SUM(P35:P72)</f>
        <v>82.08</v>
      </c>
      <c r="Q73" s="83"/>
      <c r="R73" s="84"/>
      <c r="S73" s="88">
        <f>SUM(S35:S72)</f>
        <v>9528.82395</v>
      </c>
      <c r="T73" s="83"/>
      <c r="U73" s="84"/>
      <c r="V73" s="88">
        <f>SUM(V35:V72)</f>
        <v>8586.3563549999999</v>
      </c>
      <c r="W73" s="83"/>
      <c r="X73" s="84"/>
      <c r="Y73" s="88">
        <f>SUM(Y35:Y72)</f>
        <v>11911.247819999999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>
        <v>2</v>
      </c>
      <c r="F79" s="91">
        <f>+Costos!K16</f>
        <v>3600</v>
      </c>
      <c r="G79" s="93">
        <f>E79*F79</f>
        <v>7200</v>
      </c>
      <c r="H79" s="92"/>
      <c r="I79" s="91">
        <f>+Costos!K16</f>
        <v>3600</v>
      </c>
      <c r="J79" s="93">
        <f>H79*I79</f>
        <v>0</v>
      </c>
      <c r="K79" s="92">
        <v>1</v>
      </c>
      <c r="L79" s="91">
        <f>+Costos!K16</f>
        <v>3600</v>
      </c>
      <c r="M79" s="93">
        <f>K79*L79</f>
        <v>3600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>
        <v>2</v>
      </c>
      <c r="X79" s="91">
        <f>+Costos!K16</f>
        <v>3600</v>
      </c>
      <c r="Y79" s="93">
        <f>W79*X79</f>
        <v>7200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>
        <v>1</v>
      </c>
      <c r="I80" s="91">
        <f>+Costos!K17</f>
        <v>10567.199999999999</v>
      </c>
      <c r="J80" s="93">
        <f>H80*I80</f>
        <v>10567.199999999999</v>
      </c>
      <c r="K80" s="92">
        <v>1</v>
      </c>
      <c r="L80" s="91">
        <f>+Costos!K17</f>
        <v>10567.199999999999</v>
      </c>
      <c r="M80" s="93">
        <f>K80*L80</f>
        <v>10567.199999999999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7200</v>
      </c>
      <c r="H81" s="235"/>
      <c r="I81" s="236"/>
      <c r="J81" s="88">
        <f>SUM(J78:J80)</f>
        <v>10567.199999999999</v>
      </c>
      <c r="K81" s="235"/>
      <c r="L81" s="236"/>
      <c r="M81" s="88">
        <f>SUM(M78:M80)</f>
        <v>14167.199999999999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7200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6" sqref="J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22" max="22" width="12.7109375" bestFit="1" customWidth="1"/>
    <col min="25" max="25" width="12.7109375" bestFit="1" customWidth="1"/>
  </cols>
  <sheetData>
    <row r="1" spans="1:15" ht="33.75">
      <c r="A1" s="70" t="s">
        <v>271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>
        <v>100</v>
      </c>
      <c r="X37" s="89">
        <f>+Costos!F215</f>
        <v>34.200000000000003</v>
      </c>
      <c r="Y37" s="90">
        <f t="shared" si="8"/>
        <v>3420.0000000000005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>
        <v>1</v>
      </c>
      <c r="X41" s="89">
        <f>+Costos!G51</f>
        <v>333.82079999999996</v>
      </c>
      <c r="Y41" s="90">
        <f t="shared" si="8"/>
        <v>333.82079999999996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>
        <v>2</v>
      </c>
      <c r="U51" s="89">
        <f>+Costos!G87</f>
        <v>649.6312200000001</v>
      </c>
      <c r="V51" s="90">
        <f t="shared" si="7"/>
        <v>1299.2624400000002</v>
      </c>
      <c r="W51" s="87">
        <v>1</v>
      </c>
      <c r="X51" s="89">
        <f>+Costos!G87</f>
        <v>649.6312200000001</v>
      </c>
      <c r="Y51" s="90">
        <f t="shared" si="8"/>
        <v>649.6312200000001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>
        <v>2</v>
      </c>
      <c r="U52" s="89">
        <f>+Costos!G97</f>
        <v>691.6312200000001</v>
      </c>
      <c r="V52" s="90">
        <f t="shared" si="7"/>
        <v>1383.2624400000002</v>
      </c>
      <c r="W52" s="87">
        <v>2</v>
      </c>
      <c r="X52" s="89">
        <f>+Costos!G97</f>
        <v>691.6312200000001</v>
      </c>
      <c r="Y52" s="90">
        <f t="shared" si="8"/>
        <v>1383.2624400000002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>
        <v>3</v>
      </c>
      <c r="U54" s="89">
        <f>+Costos!G119</f>
        <v>267.16683</v>
      </c>
      <c r="V54" s="90">
        <f t="shared" si="7"/>
        <v>801.50049000000001</v>
      </c>
      <c r="W54" s="87">
        <v>2</v>
      </c>
      <c r="X54" s="89">
        <f>+Costos!G119</f>
        <v>267.16683</v>
      </c>
      <c r="Y54" s="90">
        <f t="shared" si="8"/>
        <v>534.33366000000001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>
        <v>2</v>
      </c>
      <c r="X55" s="89">
        <f>+Costos!G120</f>
        <v>534.33366000000001</v>
      </c>
      <c r="Y55" s="90">
        <f t="shared" si="8"/>
        <v>1068.66732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>
        <v>4</v>
      </c>
      <c r="U56" s="89">
        <f>+Costos!G122</f>
        <v>2671.6682999999998</v>
      </c>
      <c r="V56" s="90">
        <f t="shared" si="7"/>
        <v>10686.673199999999</v>
      </c>
      <c r="W56" s="87">
        <v>2</v>
      </c>
      <c r="X56" s="89">
        <f>+Costos!G122</f>
        <v>2671.6682999999998</v>
      </c>
      <c r="Y56" s="90">
        <f t="shared" si="8"/>
        <v>5343.3365999999996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>
        <v>1</v>
      </c>
      <c r="U57" s="89">
        <f>+Costos!G127</f>
        <v>5241.6321899999994</v>
      </c>
      <c r="V57" s="90">
        <f t="shared" si="7"/>
        <v>5241.6321899999994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>
        <v>1</v>
      </c>
      <c r="U61" s="89">
        <f>+Costos!G149</f>
        <v>15279.479769600002</v>
      </c>
      <c r="V61" s="90">
        <f t="shared" si="7"/>
        <v>15279.479769600002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>
        <v>1</v>
      </c>
      <c r="U68" s="89">
        <f>+Costos!G193</f>
        <v>1822.2219</v>
      </c>
      <c r="V68" s="90">
        <f t="shared" si="7"/>
        <v>1822.2219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0</v>
      </c>
      <c r="Q73" s="83"/>
      <c r="R73" s="84"/>
      <c r="S73" s="88">
        <f>SUM(S35:S72)</f>
        <v>0</v>
      </c>
      <c r="T73" s="83"/>
      <c r="U73" s="84"/>
      <c r="V73" s="88">
        <f>SUM(V35:V72)</f>
        <v>36514.032429599996</v>
      </c>
      <c r="W73" s="83"/>
      <c r="X73" s="84"/>
      <c r="Y73" s="88">
        <f>SUM(Y35:Y72)</f>
        <v>12733.052040000002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>
        <v>1</v>
      </c>
      <c r="U79" s="91">
        <f>+Costos!K16</f>
        <v>3600</v>
      </c>
      <c r="V79" s="93">
        <f>T79*U79</f>
        <v>3600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3600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6" sqref="J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3.75">
      <c r="A1" s="70" t="s">
        <v>270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>
        <v>2</v>
      </c>
      <c r="I38" s="89">
        <f>+Costos!G214</f>
        <v>20.52</v>
      </c>
      <c r="J38" s="90">
        <f t="shared" si="4"/>
        <v>41.04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41.04</v>
      </c>
      <c r="K73" s="83"/>
      <c r="L73" s="84"/>
      <c r="M73" s="88">
        <f>SUM(M35:M72)</f>
        <v>0</v>
      </c>
      <c r="N73" s="83"/>
      <c r="O73" s="84"/>
      <c r="P73" s="88">
        <f>SUM(P35:P72)</f>
        <v>0</v>
      </c>
      <c r="Q73" s="83"/>
      <c r="R73" s="84"/>
      <c r="S73" s="88">
        <f>SUM(S35:S72)</f>
        <v>0</v>
      </c>
      <c r="T73" s="83"/>
      <c r="U73" s="84"/>
      <c r="V73" s="88">
        <f>SUM(V35:V72)</f>
        <v>0</v>
      </c>
      <c r="W73" s="83"/>
      <c r="X73" s="84"/>
      <c r="Y73" s="88">
        <f>SUM(Y35:Y72)</f>
        <v>0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>
        <v>1</v>
      </c>
      <c r="I79" s="91">
        <f>+Costos!K16</f>
        <v>3600</v>
      </c>
      <c r="J79" s="93">
        <f>H79*I79</f>
        <v>3600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SUM(J78:J80)</f>
        <v>3600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O1" activePane="topRight" state="frozen"/>
      <selection pane="topRight" activeCell="W80" sqref="W80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7" width="15.28515625" bestFit="1" customWidth="1"/>
    <col min="8" max="8" width="13.7109375" bestFit="1" customWidth="1"/>
    <col min="9" max="9" width="12.140625" bestFit="1" customWidth="1"/>
    <col min="10" max="10" width="15.28515625" bestFit="1" customWidth="1"/>
    <col min="11" max="13" width="13.7109375" bestFit="1" customWidth="1"/>
    <col min="15" max="15" width="15.28515625" bestFit="1" customWidth="1"/>
    <col min="16" max="16" width="12.7109375" bestFit="1" customWidth="1"/>
    <col min="25" max="25" width="12.7109375" bestFit="1" customWidth="1"/>
  </cols>
  <sheetData>
    <row r="1" spans="1:15" ht="31.5">
      <c r="A1" s="267" t="s">
        <v>367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412</v>
      </c>
      <c r="B6" s="215" t="s">
        <v>379</v>
      </c>
      <c r="C6" s="216"/>
      <c r="D6" s="216"/>
      <c r="E6" s="216"/>
      <c r="F6" s="216"/>
      <c r="G6" s="216">
        <v>103500</v>
      </c>
      <c r="H6" s="216"/>
      <c r="I6" s="216"/>
      <c r="J6" s="216"/>
      <c r="K6" s="216"/>
      <c r="L6" s="216"/>
      <c r="M6" s="216"/>
      <c r="N6" s="216"/>
      <c r="O6" s="61">
        <f t="shared" ref="O6:O16" si="0">SUM(C6:N6)</f>
        <v>103500</v>
      </c>
    </row>
    <row r="7" spans="1:15">
      <c r="A7" s="215" t="s">
        <v>429</v>
      </c>
      <c r="B7" s="215"/>
      <c r="C7" s="216"/>
      <c r="D7" s="216"/>
      <c r="E7" s="216"/>
      <c r="F7" s="216"/>
      <c r="G7" s="216"/>
      <c r="H7" s="216"/>
      <c r="I7" s="216"/>
      <c r="J7" s="216">
        <v>81690</v>
      </c>
      <c r="K7" s="216"/>
      <c r="L7" s="216"/>
      <c r="M7" s="216"/>
      <c r="N7" s="216"/>
      <c r="O7" s="61">
        <f t="shared" si="0"/>
        <v>81690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103500</v>
      </c>
      <c r="H17" s="60">
        <f>SUM(H6:H12)</f>
        <v>0</v>
      </c>
      <c r="I17" s="60">
        <f>SUM(I6:I12)</f>
        <v>0</v>
      </c>
      <c r="J17" s="60">
        <f>SUM(J6:J12)</f>
        <v>81690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7</v>
      </c>
      <c r="G25" s="81">
        <f>+Costos!K20</f>
        <v>18.96</v>
      </c>
      <c r="H25" s="82">
        <f>B25*F25*G25</f>
        <v>7963.2000000000007</v>
      </c>
      <c r="I25" s="73"/>
      <c r="J25" s="81">
        <f>+Costos!K20</f>
        <v>18.96</v>
      </c>
      <c r="K25" s="82">
        <f>B25*I25*G25</f>
        <v>0</v>
      </c>
      <c r="L25" s="73">
        <v>6</v>
      </c>
      <c r="M25" s="81">
        <f>+Costos!K20</f>
        <v>18.96</v>
      </c>
      <c r="N25" s="82">
        <f>B25*L25*M25</f>
        <v>6825.6</v>
      </c>
      <c r="O25" s="73">
        <v>2</v>
      </c>
      <c r="P25" s="81">
        <f>+Costos!K20</f>
        <v>18.96</v>
      </c>
      <c r="Q25" s="82">
        <f>B25*O25*P25</f>
        <v>2275.2000000000003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>
        <v>2</v>
      </c>
      <c r="Y25" s="81">
        <f>+Costos!K20</f>
        <v>18.96</v>
      </c>
      <c r="Z25" s="82">
        <f>B25*X25*Y25</f>
        <v>2275.2000000000003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7963.2000000000007</v>
      </c>
      <c r="I28" s="238"/>
      <c r="J28" s="85"/>
      <c r="K28" s="88">
        <f>SUM(K25:K27)</f>
        <v>0</v>
      </c>
      <c r="L28" s="238"/>
      <c r="M28" s="85"/>
      <c r="N28" s="88">
        <f>SUM(N25:N27)</f>
        <v>6825.6</v>
      </c>
      <c r="O28" s="238"/>
      <c r="P28" s="85"/>
      <c r="Q28" s="88">
        <f>SUM(Q25:Q27)</f>
        <v>2275.2000000000003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2275.2000000000003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>
        <v>80</v>
      </c>
      <c r="X37" s="89">
        <f>+Costos!F215</f>
        <v>34.200000000000003</v>
      </c>
      <c r="Y37" s="90">
        <f t="shared" si="8"/>
        <v>2736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>
        <v>12</v>
      </c>
      <c r="R51" s="89">
        <f>+Costos!G87</f>
        <v>649.6312200000001</v>
      </c>
      <c r="S51" s="90">
        <f t="shared" si="6"/>
        <v>7795.5746400000007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0</v>
      </c>
      <c r="Q73" s="83"/>
      <c r="R73" s="84"/>
      <c r="S73" s="88">
        <f>SUM(S35:S72)</f>
        <v>7795.5746400000007</v>
      </c>
      <c r="T73" s="83"/>
      <c r="U73" s="84"/>
      <c r="V73" s="88">
        <f>SUM(V35:V72)</f>
        <v>0</v>
      </c>
      <c r="W73" s="83"/>
      <c r="X73" s="84"/>
      <c r="Y73" s="88">
        <f>SUM(Y35:Y72)</f>
        <v>2736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>
        <v>10</v>
      </c>
      <c r="F79" s="91">
        <f>+Costos!K16</f>
        <v>3600</v>
      </c>
      <c r="G79" s="93">
        <f>E79*F79</f>
        <v>36000</v>
      </c>
      <c r="H79" s="92">
        <v>13</v>
      </c>
      <c r="I79" s="91">
        <f>+Costos!K16</f>
        <v>3600</v>
      </c>
      <c r="J79" s="93">
        <f>H79*I79</f>
        <v>46800</v>
      </c>
      <c r="K79" s="92">
        <v>12</v>
      </c>
      <c r="L79" s="91">
        <f>+Costos!K16</f>
        <v>3600</v>
      </c>
      <c r="M79" s="93">
        <f>K79*L79</f>
        <v>43200</v>
      </c>
      <c r="N79" s="92">
        <v>12</v>
      </c>
      <c r="O79" s="91">
        <f>+Costos!K16</f>
        <v>3600</v>
      </c>
      <c r="P79" s="93">
        <f>N79*O79</f>
        <v>43200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>
        <v>20</v>
      </c>
      <c r="X79" s="91">
        <f>+Costos!K16</f>
        <v>3600</v>
      </c>
      <c r="Y79" s="93">
        <f>W79*X79</f>
        <v>72000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36000</v>
      </c>
      <c r="H81" s="235"/>
      <c r="I81" s="236"/>
      <c r="J81" s="88">
        <f>SUM(J78:J80)</f>
        <v>46800</v>
      </c>
      <c r="K81" s="235"/>
      <c r="L81" s="236"/>
      <c r="M81" s="88">
        <f>SUM(M78:M80)</f>
        <v>43200</v>
      </c>
      <c r="N81" s="235"/>
      <c r="O81" s="236"/>
      <c r="P81" s="88">
        <f>SUM(P78:P80)</f>
        <v>43200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72000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6" sqref="J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269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4</v>
      </c>
      <c r="G26" s="81">
        <f>+Costos!K21</f>
        <v>9.7200000000000006</v>
      </c>
      <c r="H26" s="82">
        <f>B26*F26*G26</f>
        <v>3732.4800000000005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>
        <v>3</v>
      </c>
      <c r="G27" s="81">
        <f>+Costos!K22</f>
        <v>10.199999999999999</v>
      </c>
      <c r="H27" s="82">
        <f>B27*F27*G27</f>
        <v>2937.6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6670.08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>
        <v>12</v>
      </c>
      <c r="L37" s="89">
        <f>+Costos!F215</f>
        <v>34.200000000000003</v>
      </c>
      <c r="M37" s="239">
        <f>K37*L37</f>
        <v>410.40000000000003</v>
      </c>
      <c r="N37" s="87">
        <v>100</v>
      </c>
      <c r="O37" s="89">
        <f>+Costos!F215</f>
        <v>34.200000000000003</v>
      </c>
      <c r="P37" s="90">
        <f t="shared" si="5"/>
        <v>3420.0000000000005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>
        <v>1</v>
      </c>
      <c r="X59" s="89">
        <f>+Costos!G141</f>
        <v>813.86493750000011</v>
      </c>
      <c r="Y59" s="90">
        <f t="shared" si="8"/>
        <v>813.86493750000011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>
        <v>1</v>
      </c>
      <c r="I60" s="89">
        <f>+Costos!G142</f>
        <v>1627.7298750000002</v>
      </c>
      <c r="J60" s="90">
        <f t="shared" si="4"/>
        <v>1627.7298750000002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1627.7298750000002</v>
      </c>
      <c r="K73" s="83"/>
      <c r="L73" s="84"/>
      <c r="M73" s="88">
        <f>SUM(M35:M72)</f>
        <v>410.40000000000003</v>
      </c>
      <c r="N73" s="83"/>
      <c r="O73" s="84"/>
      <c r="P73" s="88">
        <f>SUM(P35:P72)</f>
        <v>3420.0000000000005</v>
      </c>
      <c r="Q73" s="83"/>
      <c r="R73" s="84"/>
      <c r="S73" s="88">
        <f>SUM(S35:S72)</f>
        <v>0</v>
      </c>
      <c r="T73" s="83"/>
      <c r="U73" s="84"/>
      <c r="V73" s="88">
        <f>SUM(V35:V72)</f>
        <v>0</v>
      </c>
      <c r="W73" s="83"/>
      <c r="X73" s="84"/>
      <c r="Y73" s="88">
        <f>SUM(Y35:Y72)</f>
        <v>813.86493750000011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6" sqref="J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23" max="23" width="12.7109375" bestFit="1" customWidth="1"/>
  </cols>
  <sheetData>
    <row r="1" spans="1:15" ht="31.5">
      <c r="A1" s="267" t="s">
        <v>268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>
        <v>5</v>
      </c>
      <c r="J25" s="81">
        <f>+Costos!K20</f>
        <v>18.96</v>
      </c>
      <c r="K25" s="82">
        <f>B25*I25*G25</f>
        <v>5688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>
        <v>5</v>
      </c>
      <c r="V25" s="81">
        <f>+Costos!K20</f>
        <v>18.96</v>
      </c>
      <c r="W25" s="82">
        <f>B25*U25*V25</f>
        <v>5688</v>
      </c>
      <c r="X25" s="73">
        <v>1</v>
      </c>
      <c r="Y25" s="81">
        <f>+Costos!K20</f>
        <v>18.96</v>
      </c>
      <c r="Z25" s="82">
        <f>B25*X25*Y25</f>
        <v>1137.6000000000001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>
        <v>2</v>
      </c>
      <c r="J26" s="81">
        <f>+Costos!K21</f>
        <v>9.7200000000000006</v>
      </c>
      <c r="K26" s="82">
        <f>B26*I26*G26</f>
        <v>1866.2400000000002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>
        <v>3</v>
      </c>
      <c r="V26" s="81">
        <f>+Costos!K21</f>
        <v>9.7200000000000006</v>
      </c>
      <c r="W26" s="82">
        <f>B26*U26*V26</f>
        <v>2799.36</v>
      </c>
      <c r="X26" s="74">
        <v>4</v>
      </c>
      <c r="Y26" s="81">
        <f>+Costos!K21</f>
        <v>9.7200000000000006</v>
      </c>
      <c r="Z26" s="82">
        <f>B26*X26*Y26</f>
        <v>3732.4800000000005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>
        <v>1</v>
      </c>
      <c r="V27" s="81">
        <f>+Costos!K22</f>
        <v>10.199999999999999</v>
      </c>
      <c r="W27" s="82">
        <f>B27*U27*V27</f>
        <v>979.19999999999993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7554.24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9466.5600000000013</v>
      </c>
      <c r="X28" s="238"/>
      <c r="Y28" s="85"/>
      <c r="Z28" s="88">
        <f>SUM(Z25:Z27)</f>
        <v>4870.0800000000008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>
        <v>2</v>
      </c>
      <c r="I36" s="89">
        <f>+Costos!F214</f>
        <v>17.100000000000001</v>
      </c>
      <c r="J36" s="90">
        <f t="shared" ref="J36:J72" si="4">H36*I36</f>
        <v>34.200000000000003</v>
      </c>
      <c r="K36" s="87"/>
      <c r="L36" s="89">
        <f>+Costos!G214</f>
        <v>20.52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>
        <v>1</v>
      </c>
      <c r="X36" s="89">
        <f>+Costos!F214</f>
        <v>17.100000000000001</v>
      </c>
      <c r="Y36" s="90">
        <f t="shared" ref="Y36:Y72" si="8">W36*X36</f>
        <v>17.100000000000001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>
        <v>2</v>
      </c>
      <c r="I37" s="89">
        <f>+Costos!F215</f>
        <v>34.200000000000003</v>
      </c>
      <c r="J37" s="90">
        <f t="shared" si="4"/>
        <v>68.400000000000006</v>
      </c>
      <c r="K37" s="87">
        <v>45</v>
      </c>
      <c r="L37" s="89">
        <f>+Costos!G215</f>
        <v>41.04</v>
      </c>
      <c r="M37" s="239">
        <f>K37*L37</f>
        <v>1846.8</v>
      </c>
      <c r="N37" s="87">
        <v>50</v>
      </c>
      <c r="O37" s="89">
        <f>+Costos!F215</f>
        <v>34.200000000000003</v>
      </c>
      <c r="P37" s="90">
        <f t="shared" si="5"/>
        <v>1710.0000000000002</v>
      </c>
      <c r="Q37" s="87"/>
      <c r="R37" s="89">
        <f>+Costos!F215</f>
        <v>34.200000000000003</v>
      </c>
      <c r="S37" s="90">
        <f t="shared" si="6"/>
        <v>0</v>
      </c>
      <c r="T37" s="87">
        <v>40</v>
      </c>
      <c r="U37" s="89">
        <f>+Costos!F215</f>
        <v>34.200000000000003</v>
      </c>
      <c r="V37" s="90">
        <f t="shared" si="7"/>
        <v>1368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>
        <v>1</v>
      </c>
      <c r="L38" s="89">
        <f>+Costos!G214</f>
        <v>20.52</v>
      </c>
      <c r="M38" s="239">
        <f>K38*L38</f>
        <v>20.52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>
        <v>4</v>
      </c>
      <c r="U38" s="89">
        <f>+Costos!G214</f>
        <v>20.52</v>
      </c>
      <c r="V38" s="90">
        <f t="shared" si="7"/>
        <v>82.08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>
        <v>1</v>
      </c>
      <c r="U43" s="89">
        <f>+Costos!G59</f>
        <v>413.1</v>
      </c>
      <c r="V43" s="90">
        <f t="shared" si="7"/>
        <v>413.1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>
        <v>2</v>
      </c>
      <c r="I48" s="89">
        <f>+Costos!G78</f>
        <v>1170.8670749999999</v>
      </c>
      <c r="J48" s="90">
        <f t="shared" si="4"/>
        <v>2341.7341499999998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>
        <v>2</v>
      </c>
      <c r="U48" s="89">
        <f>+Costos!G78</f>
        <v>1170.8670749999999</v>
      </c>
      <c r="V48" s="90">
        <f t="shared" si="7"/>
        <v>2341.7341499999998</v>
      </c>
      <c r="W48" s="87">
        <v>3</v>
      </c>
      <c r="X48" s="89">
        <f>+Costos!G78</f>
        <v>1170.8670749999999</v>
      </c>
      <c r="Y48" s="90">
        <f t="shared" si="8"/>
        <v>3512.6012249999994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>
        <v>2</v>
      </c>
      <c r="L49" s="89">
        <f>+Costos!G79</f>
        <v>2341.7341499999998</v>
      </c>
      <c r="M49" s="90">
        <f t="shared" si="12"/>
        <v>4683.4682999999995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>
        <v>2</v>
      </c>
      <c r="U49" s="89">
        <f>+Costos!G79</f>
        <v>2341.7341499999998</v>
      </c>
      <c r="V49" s="90">
        <f t="shared" si="7"/>
        <v>4683.4682999999995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>
        <v>4</v>
      </c>
      <c r="I52" s="89">
        <f>+Costos!G97</f>
        <v>691.6312200000001</v>
      </c>
      <c r="J52" s="90">
        <f t="shared" si="4"/>
        <v>2766.5248800000004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>
        <v>2</v>
      </c>
      <c r="X53" s="89">
        <f>+Costos!G108</f>
        <v>806.44838000000004</v>
      </c>
      <c r="Y53" s="90">
        <f t="shared" si="8"/>
        <v>1612.8967600000001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>
        <v>4</v>
      </c>
      <c r="I54" s="89">
        <f>+Costos!G119</f>
        <v>267.16683</v>
      </c>
      <c r="J54" s="90">
        <f t="shared" si="4"/>
        <v>1068.66732</v>
      </c>
      <c r="K54" s="87">
        <v>1</v>
      </c>
      <c r="L54" s="89">
        <f>+Costos!G119</f>
        <v>267.16683</v>
      </c>
      <c r="M54" s="90">
        <f t="shared" si="12"/>
        <v>267.16683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>
        <v>1</v>
      </c>
      <c r="U54" s="89">
        <f>+Costos!G119</f>
        <v>267.16683</v>
      </c>
      <c r="V54" s="90">
        <f t="shared" si="7"/>
        <v>267.16683</v>
      </c>
      <c r="W54" s="87">
        <v>2</v>
      </c>
      <c r="X54" s="89">
        <f>+Costos!G119</f>
        <v>267.16683</v>
      </c>
      <c r="Y54" s="90">
        <f t="shared" si="8"/>
        <v>534.33366000000001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6279.5263500000001</v>
      </c>
      <c r="K73" s="83"/>
      <c r="L73" s="84"/>
      <c r="M73" s="88">
        <f>SUM(M35:M72)</f>
        <v>6817.9551299999994</v>
      </c>
      <c r="N73" s="83"/>
      <c r="O73" s="84"/>
      <c r="P73" s="88">
        <f>SUM(P35:P72)</f>
        <v>1710.0000000000002</v>
      </c>
      <c r="Q73" s="83"/>
      <c r="R73" s="84"/>
      <c r="S73" s="88">
        <f>SUM(S35:S72)</f>
        <v>0</v>
      </c>
      <c r="T73" s="83"/>
      <c r="U73" s="84"/>
      <c r="V73" s="88">
        <f>SUM(V35:V72)</f>
        <v>9155.5492799999993</v>
      </c>
      <c r="W73" s="83"/>
      <c r="X73" s="84"/>
      <c r="Y73" s="88">
        <f>SUM(Y35:Y72)</f>
        <v>5676.9316449999997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>
        <v>1</v>
      </c>
      <c r="U79" s="91">
        <f>+Costos!K16</f>
        <v>3600</v>
      </c>
      <c r="V79" s="93">
        <f>T79*U79</f>
        <v>3600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3600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A6" sqref="A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25" max="25" width="12.7109375" bestFit="1" customWidth="1"/>
  </cols>
  <sheetData>
    <row r="1" spans="1:15" ht="31.5">
      <c r="A1" s="267" t="s">
        <v>267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+Costos!G214</f>
        <v>20.52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>
        <v>60</v>
      </c>
      <c r="L37" s="89">
        <f>+Costos!G215</f>
        <v>41.04</v>
      </c>
      <c r="M37" s="239">
        <f>K37*L37</f>
        <v>2462.4</v>
      </c>
      <c r="N37" s="87">
        <v>50</v>
      </c>
      <c r="O37" s="89">
        <f>+Costos!F215</f>
        <v>34.200000000000003</v>
      </c>
      <c r="P37" s="90">
        <f t="shared" si="5"/>
        <v>1710.0000000000002</v>
      </c>
      <c r="Q37" s="87">
        <v>80</v>
      </c>
      <c r="R37" s="89">
        <f>+Costos!F215</f>
        <v>34.200000000000003</v>
      </c>
      <c r="S37" s="90">
        <f t="shared" si="6"/>
        <v>2736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>
        <v>1</v>
      </c>
      <c r="X47" s="89">
        <f>+Costos!G70</f>
        <v>2345.2449000000001</v>
      </c>
      <c r="Y47" s="90">
        <f t="shared" si="8"/>
        <v>2345.2449000000001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>
        <v>2</v>
      </c>
      <c r="X51" s="89">
        <f>+Costos!G87</f>
        <v>649.6312200000001</v>
      </c>
      <c r="Y51" s="90">
        <f t="shared" si="8"/>
        <v>1299.2624400000002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>
        <v>2</v>
      </c>
      <c r="X53" s="89">
        <f>+Costos!G108</f>
        <v>806.44838000000004</v>
      </c>
      <c r="Y53" s="90">
        <f t="shared" si="8"/>
        <v>1612.8967600000001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>
        <v>1</v>
      </c>
      <c r="X55" s="89">
        <f>+Costos!G120</f>
        <v>534.33366000000001</v>
      </c>
      <c r="Y55" s="90">
        <f t="shared" si="8"/>
        <v>534.33366000000001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>
        <v>4</v>
      </c>
      <c r="X56" s="89">
        <f>+Costos!G122</f>
        <v>2671.6682999999998</v>
      </c>
      <c r="Y56" s="90">
        <f t="shared" si="8"/>
        <v>10686.673199999999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2462.4</v>
      </c>
      <c r="N73" s="83"/>
      <c r="O73" s="84"/>
      <c r="P73" s="88">
        <f>SUM(P35:P72)</f>
        <v>1710.0000000000002</v>
      </c>
      <c r="Q73" s="83"/>
      <c r="R73" s="84"/>
      <c r="S73" s="88">
        <f>SUM(S35:S72)</f>
        <v>2736</v>
      </c>
      <c r="T73" s="83"/>
      <c r="U73" s="84"/>
      <c r="V73" s="88">
        <f>SUM(V35:V72)</f>
        <v>0</v>
      </c>
      <c r="W73" s="83"/>
      <c r="X73" s="84"/>
      <c r="Y73" s="88">
        <f>SUM(Y35:Y72)</f>
        <v>16478.410960000001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>
        <v>3</v>
      </c>
      <c r="F79" s="91">
        <f>+Costos!K16</f>
        <v>3600</v>
      </c>
      <c r="G79" s="93">
        <f>E79*F79</f>
        <v>10800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10800</v>
      </c>
      <c r="H81" s="235"/>
      <c r="I81" s="236"/>
      <c r="J81" s="88">
        <f>SUM(J78:J80)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>
        <v>1</v>
      </c>
      <c r="X90" s="91">
        <f>+Costos!L43</f>
        <v>1400</v>
      </c>
      <c r="Y90" s="93">
        <f t="shared" si="19"/>
        <v>1400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1400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H1" activePane="topRight" state="frozen"/>
      <selection pane="topRight" activeCell="J6" sqref="J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266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>
        <v>100</v>
      </c>
      <c r="O37" s="89">
        <f>+Costos!F215</f>
        <v>34.200000000000003</v>
      </c>
      <c r="P37" s="90">
        <f t="shared" si="5"/>
        <v>3420.0000000000005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>
        <v>1</v>
      </c>
      <c r="I48" s="89">
        <f>+Costos!G78</f>
        <v>1170.8670749999999</v>
      </c>
      <c r="J48" s="90">
        <f t="shared" si="4"/>
        <v>1170.8670749999999</v>
      </c>
      <c r="K48" s="87">
        <v>1</v>
      </c>
      <c r="L48" s="89">
        <f>+Costos!G78</f>
        <v>1170.8670749999999</v>
      </c>
      <c r="M48" s="90">
        <f t="shared" si="12"/>
        <v>1170.8670749999999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>
        <v>1</v>
      </c>
      <c r="I55" s="89">
        <f>+Costos!G120</f>
        <v>534.33366000000001</v>
      </c>
      <c r="J55" s="90">
        <f t="shared" si="4"/>
        <v>534.33366000000001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1705.2007349999999</v>
      </c>
      <c r="K73" s="83"/>
      <c r="L73" s="84"/>
      <c r="M73" s="88">
        <f>SUM(M35:M72)</f>
        <v>1170.8670749999999</v>
      </c>
      <c r="N73" s="83"/>
      <c r="O73" s="84"/>
      <c r="P73" s="88">
        <f>SUM(P35:P72)</f>
        <v>3420.0000000000005</v>
      </c>
      <c r="Q73" s="83"/>
      <c r="R73" s="84"/>
      <c r="S73" s="88">
        <f>SUM(S35:S72)</f>
        <v>0</v>
      </c>
      <c r="T73" s="83"/>
      <c r="U73" s="84"/>
      <c r="V73" s="88">
        <f>SUM(V35:V72)</f>
        <v>0</v>
      </c>
      <c r="W73" s="83"/>
      <c r="X73" s="84"/>
      <c r="Y73" s="88">
        <f>SUM(Y35:Y72)</f>
        <v>0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6" sqref="J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16" max="16" width="12.7109375" bestFit="1" customWidth="1"/>
    <col min="25" max="25" width="12.7109375" bestFit="1" customWidth="1"/>
  </cols>
  <sheetData>
    <row r="1" spans="1:15" ht="31.5">
      <c r="A1" s="267" t="s">
        <v>265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>
        <v>6</v>
      </c>
      <c r="P26" s="81">
        <f>+Costos!K21</f>
        <v>9.7200000000000006</v>
      </c>
      <c r="Q26" s="82">
        <f>B26*O26*P26</f>
        <v>5598.72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>
        <v>4</v>
      </c>
      <c r="Y26" s="81">
        <f>+Costos!K21</f>
        <v>9.7200000000000006</v>
      </c>
      <c r="Z26" s="82">
        <f>B26*X26*Y26</f>
        <v>3732.4800000000005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>
        <v>2</v>
      </c>
      <c r="P27" s="81">
        <f>+Costos!K22</f>
        <v>10.199999999999999</v>
      </c>
      <c r="Q27" s="82">
        <f>B27*O27*P27</f>
        <v>1958.3999999999999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>
        <v>1</v>
      </c>
      <c r="Y27" s="81">
        <f>+Costos!K22</f>
        <v>10.199999999999999</v>
      </c>
      <c r="Z27" s="82">
        <f>B27*X27*Y27</f>
        <v>979.19999999999993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7557.12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4711.68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>
        <v>180</v>
      </c>
      <c r="O37" s="89">
        <f>+Costos!F215</f>
        <v>34.200000000000003</v>
      </c>
      <c r="P37" s="90">
        <f t="shared" si="5"/>
        <v>6156.0000000000009</v>
      </c>
      <c r="Q37" s="87">
        <v>70</v>
      </c>
      <c r="R37" s="89">
        <f>+Costos!F215</f>
        <v>34.200000000000003</v>
      </c>
      <c r="S37" s="90">
        <f t="shared" si="6"/>
        <v>2394</v>
      </c>
      <c r="T37" s="87"/>
      <c r="U37" s="89">
        <f>+Costos!F215</f>
        <v>34.200000000000003</v>
      </c>
      <c r="V37" s="90">
        <f t="shared" si="7"/>
        <v>0</v>
      </c>
      <c r="W37" s="87">
        <v>60</v>
      </c>
      <c r="X37" s="89">
        <f>+Costos!F215</f>
        <v>34.200000000000003</v>
      </c>
      <c r="Y37" s="90">
        <f t="shared" si="8"/>
        <v>2052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>
        <v>1</v>
      </c>
      <c r="O59" s="89">
        <f>+Costos!G141</f>
        <v>813.86493750000011</v>
      </c>
      <c r="P59" s="90">
        <f t="shared" si="5"/>
        <v>813.86493750000011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>
        <v>1</v>
      </c>
      <c r="X61" s="89">
        <f>+Costos!G149</f>
        <v>15279.479769600002</v>
      </c>
      <c r="Y61" s="90">
        <f t="shared" si="8"/>
        <v>15279.479769600002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6969.8649375000014</v>
      </c>
      <c r="Q73" s="83"/>
      <c r="R73" s="84"/>
      <c r="S73" s="88">
        <f>SUM(S35:S72)</f>
        <v>2394</v>
      </c>
      <c r="T73" s="83"/>
      <c r="U73" s="84"/>
      <c r="V73" s="88">
        <f>SUM(V35:V72)</f>
        <v>0</v>
      </c>
      <c r="W73" s="83"/>
      <c r="X73" s="84"/>
      <c r="Y73" s="88">
        <f>SUM(Y35:Y72)</f>
        <v>17331.479769600002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>
        <v>1</v>
      </c>
      <c r="O80" s="91">
        <f>+Costos!K17</f>
        <v>10567.199999999999</v>
      </c>
      <c r="P80" s="93">
        <f>N80*O80</f>
        <v>10567.199999999999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10567.199999999999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7" sqref="J7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6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264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391</v>
      </c>
      <c r="B6" s="215" t="s">
        <v>392</v>
      </c>
      <c r="C6" s="216"/>
      <c r="D6" s="216"/>
      <c r="E6" s="216"/>
      <c r="F6" s="216">
        <v>25497</v>
      </c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25497</v>
      </c>
    </row>
    <row r="7" spans="1:15">
      <c r="A7" s="215" t="s">
        <v>431</v>
      </c>
      <c r="B7" s="215"/>
      <c r="C7" s="216"/>
      <c r="D7" s="216"/>
      <c r="E7" s="216"/>
      <c r="F7" s="216"/>
      <c r="G7" s="216"/>
      <c r="H7" s="216"/>
      <c r="I7" s="216"/>
      <c r="J7" s="194">
        <v>75945.440000000002</v>
      </c>
      <c r="K7" s="216"/>
      <c r="L7" s="216"/>
      <c r="M7" s="216"/>
      <c r="N7" s="216"/>
      <c r="O7" s="61">
        <f t="shared" si="0"/>
        <v>75945.440000000002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25497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2</v>
      </c>
      <c r="G25" s="81">
        <f>+Costos!K20</f>
        <v>18.96</v>
      </c>
      <c r="H25" s="82">
        <f>B25*F25*G25</f>
        <v>2275.2000000000003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>
        <v>4</v>
      </c>
      <c r="S25" s="81">
        <f>+Costos!K20</f>
        <v>18.96</v>
      </c>
      <c r="T25" s="82">
        <f>B25*R25*S25</f>
        <v>4550.4000000000005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1</v>
      </c>
      <c r="G26" s="81">
        <f>+Costos!K21</f>
        <v>9.7200000000000006</v>
      </c>
      <c r="H26" s="82">
        <f>B26*F26*G26</f>
        <v>933.12000000000012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3208.3200000000006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4550.4000000000005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0</v>
      </c>
      <c r="Q73" s="83"/>
      <c r="R73" s="84"/>
      <c r="S73" s="88">
        <f>SUM(S35:S72)</f>
        <v>0</v>
      </c>
      <c r="T73" s="83"/>
      <c r="U73" s="84"/>
      <c r="V73" s="88">
        <f>SUM(V35:V72)</f>
        <v>0</v>
      </c>
      <c r="W73" s="83"/>
      <c r="X73" s="84"/>
      <c r="Y73" s="88">
        <f>SUM(Y35:Y72)</f>
        <v>0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>
        <v>1</v>
      </c>
      <c r="R79" s="91">
        <f>+Costos!K16</f>
        <v>3600</v>
      </c>
      <c r="S79" s="93">
        <f>Q79*R79</f>
        <v>3600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3600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91"/>
  <sheetViews>
    <sheetView zoomScale="68" zoomScaleNormal="68" workbookViewId="0">
      <pane xSplit="1" topLeftCell="B1" activePane="topRight" state="frozen"/>
      <selection pane="topRight" activeCell="U22" sqref="U22"/>
    </sheetView>
  </sheetViews>
  <sheetFormatPr baseColWidth="10" defaultRowHeight="15"/>
  <cols>
    <col min="1" max="1" width="38.140625" style="101" bestFit="1" customWidth="1"/>
    <col min="2" max="2" width="1.85546875" customWidth="1"/>
    <col min="3" max="3" width="15.85546875" bestFit="1" customWidth="1"/>
    <col min="4" max="4" width="15.140625" bestFit="1" customWidth="1"/>
    <col min="5" max="5" width="12.7109375" bestFit="1" customWidth="1"/>
    <col min="6" max="6" width="1.85546875" customWidth="1"/>
    <col min="9" max="9" width="12.28515625" bestFit="1" customWidth="1"/>
    <col min="10" max="10" width="1.85546875" customWidth="1"/>
    <col min="11" max="11" width="12.7109375" bestFit="1" customWidth="1"/>
    <col min="13" max="13" width="12.7109375" bestFit="1" customWidth="1"/>
    <col min="14" max="14" width="1.85546875" customWidth="1"/>
    <col min="17" max="17" width="12.7109375" bestFit="1" customWidth="1"/>
    <col min="18" max="18" width="1.85546875" customWidth="1"/>
    <col min="22" max="22" width="1.85546875" customWidth="1"/>
    <col min="23" max="23" width="12.7109375" bestFit="1" customWidth="1"/>
    <col min="25" max="25" width="13.5703125" bestFit="1" customWidth="1"/>
    <col min="26" max="26" width="1.85546875" customWidth="1"/>
    <col min="27" max="27" width="12.7109375" bestFit="1" customWidth="1"/>
    <col min="29" max="29" width="13.5703125" bestFit="1" customWidth="1"/>
    <col min="30" max="30" width="1.85546875" customWidth="1"/>
    <col min="33" max="33" width="12.7109375" bestFit="1" customWidth="1"/>
    <col min="34" max="34" width="1.85546875" customWidth="1"/>
    <col min="37" max="37" width="13.5703125" bestFit="1" customWidth="1"/>
    <col min="38" max="38" width="1.85546875" customWidth="1"/>
    <col min="41" max="41" width="13.5703125" bestFit="1" customWidth="1"/>
    <col min="42" max="42" width="1.85546875" customWidth="1"/>
    <col min="43" max="43" width="12.7109375" bestFit="1" customWidth="1"/>
    <col min="45" max="45" width="12.28515625" bestFit="1" customWidth="1"/>
    <col min="46" max="46" width="1.85546875" customWidth="1"/>
    <col min="49" max="49" width="13.5703125" bestFit="1" customWidth="1"/>
    <col min="50" max="50" width="1.85546875" customWidth="1"/>
    <col min="52" max="52" width="15.140625" bestFit="1" customWidth="1"/>
    <col min="53" max="53" width="13.140625" customWidth="1"/>
    <col min="54" max="54" width="1.85546875" customWidth="1"/>
    <col min="58" max="58" width="1.85546875" customWidth="1"/>
    <col min="62" max="62" width="1.85546875" customWidth="1"/>
    <col min="65" max="65" width="13.5703125" bestFit="1" customWidth="1"/>
    <col min="66" max="66" width="1.85546875" customWidth="1"/>
    <col min="69" max="69" width="12.28515625" bestFit="1" customWidth="1"/>
    <col min="70" max="70" width="1.85546875" customWidth="1"/>
    <col min="73" max="73" width="13.5703125" bestFit="1" customWidth="1"/>
    <col min="74" max="74" width="1.85546875" customWidth="1"/>
    <col min="78" max="78" width="1.85546875" customWidth="1"/>
    <col min="79" max="79" width="12.7109375" bestFit="1" customWidth="1"/>
    <col min="81" max="81" width="13.5703125" bestFit="1" customWidth="1"/>
    <col min="82" max="82" width="1.85546875" customWidth="1"/>
    <col min="85" max="85" width="12.28515625" bestFit="1" customWidth="1"/>
    <col min="86" max="86" width="1.85546875" customWidth="1"/>
    <col min="89" max="89" width="12.7109375" bestFit="1" customWidth="1"/>
    <col min="90" max="90" width="1.85546875" customWidth="1"/>
    <col min="91" max="91" width="12.7109375" bestFit="1" customWidth="1"/>
    <col min="93" max="93" width="13.140625" customWidth="1"/>
    <col min="94" max="94" width="1.85546875" customWidth="1"/>
    <col min="97" max="97" width="12.140625" bestFit="1" customWidth="1"/>
    <col min="98" max="98" width="1.85546875" customWidth="1"/>
    <col min="101" max="101" width="12.28515625" bestFit="1" customWidth="1"/>
    <col min="102" max="102" width="1.85546875" customWidth="1"/>
    <col min="103" max="103" width="12.7109375" bestFit="1" customWidth="1"/>
    <col min="105" max="105" width="13.5703125" bestFit="1" customWidth="1"/>
    <col min="106" max="106" width="1.85546875" customWidth="1"/>
    <col min="107" max="107" width="12.7109375" bestFit="1" customWidth="1"/>
    <col min="109" max="109" width="13.5703125" bestFit="1" customWidth="1"/>
    <col min="110" max="110" width="1.85546875" customWidth="1"/>
    <col min="111" max="111" width="12.7109375" bestFit="1" customWidth="1"/>
    <col min="113" max="113" width="13.5703125" bestFit="1" customWidth="1"/>
    <col min="114" max="114" width="1.85546875" customWidth="1"/>
    <col min="117" max="117" width="13.5703125" bestFit="1" customWidth="1"/>
    <col min="118" max="118" width="1.85546875" customWidth="1"/>
    <col min="119" max="119" width="12.7109375" bestFit="1" customWidth="1"/>
    <col min="121" max="121" width="13.5703125" bestFit="1" customWidth="1"/>
    <col min="122" max="122" width="1.85546875" customWidth="1"/>
    <col min="125" max="125" width="13.5703125" bestFit="1" customWidth="1"/>
    <col min="126" max="126" width="1.85546875" customWidth="1"/>
    <col min="129" max="129" width="12.7109375" bestFit="1" customWidth="1"/>
    <col min="130" max="130" width="1.85546875" customWidth="1"/>
    <col min="131" max="131" width="12.140625" customWidth="1"/>
    <col min="133" max="133" width="12.28515625" bestFit="1" customWidth="1"/>
    <col min="134" max="134" width="1.85546875" customWidth="1"/>
    <col min="138" max="138" width="1.85546875" customWidth="1"/>
    <col min="141" max="141" width="12.28515625" bestFit="1" customWidth="1"/>
    <col min="142" max="142" width="1.85546875" customWidth="1"/>
    <col min="146" max="146" width="1.85546875" customWidth="1"/>
    <col min="147" max="147" width="12.28515625" bestFit="1" customWidth="1"/>
    <col min="149" max="149" width="13.5703125" bestFit="1" customWidth="1"/>
    <col min="150" max="150" width="1.85546875" customWidth="1"/>
    <col min="153" max="153" width="12.140625" bestFit="1" customWidth="1"/>
    <col min="154" max="154" width="1.85546875" customWidth="1"/>
    <col min="158" max="158" width="1.85546875" customWidth="1"/>
    <col min="162" max="162" width="1.85546875" customWidth="1"/>
    <col min="166" max="166" width="1.85546875" customWidth="1"/>
  </cols>
  <sheetData>
    <row r="1" spans="1:168">
      <c r="FL1" s="12"/>
    </row>
    <row r="2" spans="1:168" ht="23.25">
      <c r="A2" s="97" t="s">
        <v>310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L2" s="12"/>
    </row>
    <row r="3" spans="1:168" ht="18" customHeight="1">
      <c r="A3" s="96"/>
      <c r="B3" s="176"/>
      <c r="C3" s="283" t="s">
        <v>43</v>
      </c>
      <c r="D3" s="283"/>
      <c r="E3" s="283"/>
      <c r="F3" s="176"/>
      <c r="G3" s="284" t="s">
        <v>44</v>
      </c>
      <c r="H3" s="284"/>
      <c r="I3" s="284"/>
      <c r="J3" s="176"/>
      <c r="K3" s="283" t="s">
        <v>45</v>
      </c>
      <c r="L3" s="283"/>
      <c r="M3" s="283"/>
      <c r="N3" s="176"/>
      <c r="O3" s="285" t="s">
        <v>259</v>
      </c>
      <c r="P3" s="286"/>
      <c r="Q3" s="287"/>
      <c r="R3" s="176"/>
      <c r="S3" s="285" t="s">
        <v>376</v>
      </c>
      <c r="T3" s="286"/>
      <c r="U3" s="287"/>
      <c r="V3" s="176"/>
      <c r="W3" s="284" t="s">
        <v>308</v>
      </c>
      <c r="X3" s="284"/>
      <c r="Y3" s="284"/>
      <c r="Z3" s="176"/>
      <c r="AA3" s="284" t="s">
        <v>46</v>
      </c>
      <c r="AB3" s="284"/>
      <c r="AC3" s="284"/>
      <c r="AD3" s="176"/>
      <c r="AE3" s="283" t="s">
        <v>47</v>
      </c>
      <c r="AF3" s="283"/>
      <c r="AG3" s="283"/>
      <c r="AH3" s="176"/>
      <c r="AI3" s="283" t="s">
        <v>48</v>
      </c>
      <c r="AJ3" s="283"/>
      <c r="AK3" s="283"/>
      <c r="AL3" s="176"/>
      <c r="AM3" s="284" t="s">
        <v>49</v>
      </c>
      <c r="AN3" s="284"/>
      <c r="AO3" s="284"/>
      <c r="AP3" s="176"/>
      <c r="AQ3" s="288" t="s">
        <v>251</v>
      </c>
      <c r="AR3" s="288"/>
      <c r="AS3" s="288"/>
      <c r="AT3" s="176"/>
      <c r="AU3" s="284" t="s">
        <v>50</v>
      </c>
      <c r="AV3" s="284"/>
      <c r="AW3" s="284"/>
      <c r="AX3" s="176"/>
      <c r="AY3" s="283" t="s">
        <v>51</v>
      </c>
      <c r="AZ3" s="283"/>
      <c r="BA3" s="283"/>
      <c r="BB3" s="176"/>
      <c r="BC3" s="283" t="s">
        <v>52</v>
      </c>
      <c r="BD3" s="283"/>
      <c r="BE3" s="283"/>
      <c r="BF3" s="176"/>
      <c r="BG3" s="283" t="s">
        <v>53</v>
      </c>
      <c r="BH3" s="283"/>
      <c r="BI3" s="283"/>
      <c r="BJ3" s="176"/>
      <c r="BK3" s="283" t="s">
        <v>54</v>
      </c>
      <c r="BL3" s="283"/>
      <c r="BM3" s="283"/>
      <c r="BN3" s="176"/>
      <c r="BO3" s="283" t="s">
        <v>55</v>
      </c>
      <c r="BP3" s="283"/>
      <c r="BQ3" s="283"/>
      <c r="BR3" s="176"/>
      <c r="BS3" s="283" t="s">
        <v>56</v>
      </c>
      <c r="BT3" s="283"/>
      <c r="BU3" s="283"/>
      <c r="BV3" s="176"/>
      <c r="BW3" s="283" t="s">
        <v>57</v>
      </c>
      <c r="BX3" s="283"/>
      <c r="BY3" s="283"/>
      <c r="BZ3" s="176"/>
      <c r="CA3" s="284" t="s">
        <v>58</v>
      </c>
      <c r="CB3" s="284"/>
      <c r="CC3" s="284"/>
      <c r="CD3" s="176"/>
      <c r="CE3" s="283" t="s">
        <v>59</v>
      </c>
      <c r="CF3" s="283"/>
      <c r="CG3" s="283"/>
      <c r="CH3" s="176"/>
      <c r="CI3" s="283" t="s">
        <v>74</v>
      </c>
      <c r="CJ3" s="283"/>
      <c r="CK3" s="283"/>
      <c r="CL3" s="176"/>
      <c r="CM3" s="284" t="s">
        <v>60</v>
      </c>
      <c r="CN3" s="284"/>
      <c r="CO3" s="284"/>
      <c r="CP3" s="176"/>
      <c r="CQ3" s="283" t="s">
        <v>61</v>
      </c>
      <c r="CR3" s="283"/>
      <c r="CS3" s="283"/>
      <c r="CT3" s="176"/>
      <c r="CU3" s="284" t="s">
        <v>62</v>
      </c>
      <c r="CV3" s="284"/>
      <c r="CW3" s="284"/>
      <c r="CX3" s="176"/>
      <c r="CY3" s="289" t="s">
        <v>63</v>
      </c>
      <c r="CZ3" s="289"/>
      <c r="DA3" s="289"/>
      <c r="DB3" s="176"/>
      <c r="DC3" s="283" t="s">
        <v>64</v>
      </c>
      <c r="DD3" s="283"/>
      <c r="DE3" s="283"/>
      <c r="DF3" s="176"/>
      <c r="DG3" s="283" t="s">
        <v>65</v>
      </c>
      <c r="DH3" s="283"/>
      <c r="DI3" s="283"/>
      <c r="DJ3" s="176"/>
      <c r="DK3" s="289" t="s">
        <v>66</v>
      </c>
      <c r="DL3" s="289"/>
      <c r="DM3" s="289"/>
      <c r="DN3" s="176"/>
      <c r="DO3" s="283" t="s">
        <v>67</v>
      </c>
      <c r="DP3" s="283"/>
      <c r="DQ3" s="283"/>
      <c r="DR3" s="176"/>
      <c r="DS3" s="283" t="s">
        <v>68</v>
      </c>
      <c r="DT3" s="283"/>
      <c r="DU3" s="283"/>
      <c r="DV3" s="176"/>
      <c r="DW3" s="283" t="s">
        <v>69</v>
      </c>
      <c r="DX3" s="283"/>
      <c r="DY3" s="283"/>
      <c r="DZ3" s="176"/>
      <c r="EA3" s="283" t="s">
        <v>377</v>
      </c>
      <c r="EB3" s="283"/>
      <c r="EC3" s="283"/>
      <c r="ED3" s="176"/>
      <c r="EE3" s="283"/>
      <c r="EF3" s="283"/>
      <c r="EG3" s="283"/>
      <c r="EH3" s="176"/>
      <c r="EI3" s="283"/>
      <c r="EJ3" s="283"/>
      <c r="EK3" s="283"/>
      <c r="EL3" s="176"/>
      <c r="EM3" s="289"/>
      <c r="EN3" s="289"/>
      <c r="EO3" s="289"/>
      <c r="EP3" s="176"/>
      <c r="EQ3" s="283" t="s">
        <v>67</v>
      </c>
      <c r="ER3" s="283"/>
      <c r="ES3" s="283"/>
      <c r="ET3" s="176"/>
      <c r="EU3" s="283" t="s">
        <v>68</v>
      </c>
      <c r="EV3" s="283"/>
      <c r="EW3" s="283"/>
      <c r="EX3" s="176"/>
      <c r="EY3" s="283" t="s">
        <v>69</v>
      </c>
      <c r="EZ3" s="283"/>
      <c r="FA3" s="283"/>
      <c r="FB3" s="176"/>
      <c r="FC3" s="16"/>
      <c r="FD3" s="16"/>
      <c r="FE3" s="16"/>
      <c r="FF3" s="176"/>
      <c r="FG3" s="16"/>
      <c r="FH3" s="16"/>
      <c r="FI3" s="16"/>
      <c r="FJ3" s="176"/>
      <c r="FL3" s="210" t="s">
        <v>300</v>
      </c>
    </row>
    <row r="4" spans="1:168" ht="18">
      <c r="A4" s="96"/>
      <c r="B4" s="178" t="s">
        <v>70</v>
      </c>
      <c r="C4" s="179"/>
      <c r="D4" s="179"/>
      <c r="E4" s="180"/>
      <c r="F4" s="178"/>
      <c r="G4" s="179"/>
      <c r="H4" s="179"/>
      <c r="I4" s="180"/>
      <c r="J4" s="178"/>
      <c r="K4" s="179"/>
      <c r="L4" s="179"/>
      <c r="M4" s="180"/>
      <c r="N4" s="178"/>
      <c r="O4" s="179"/>
      <c r="P4" s="179"/>
      <c r="Q4" s="180"/>
      <c r="R4" s="178"/>
      <c r="S4" s="179"/>
      <c r="T4" s="179"/>
      <c r="U4" s="180"/>
      <c r="V4" s="178"/>
      <c r="W4" s="179"/>
      <c r="X4" s="179"/>
      <c r="Y4" s="180"/>
      <c r="Z4" s="178"/>
      <c r="AA4" s="179"/>
      <c r="AB4" s="179"/>
      <c r="AC4" s="180"/>
      <c r="AD4" s="178"/>
      <c r="AE4" s="179"/>
      <c r="AF4" s="179"/>
      <c r="AG4" s="180"/>
      <c r="AH4" s="178"/>
      <c r="AI4" s="179"/>
      <c r="AJ4" s="179"/>
      <c r="AK4" s="180"/>
      <c r="AL4" s="178"/>
      <c r="AM4" s="179"/>
      <c r="AN4" s="179"/>
      <c r="AO4" s="180"/>
      <c r="AP4" s="178"/>
      <c r="AQ4" s="179"/>
      <c r="AR4" s="179"/>
      <c r="AS4" s="180"/>
      <c r="AT4" s="178"/>
      <c r="AU4" s="179"/>
      <c r="AV4" s="179"/>
      <c r="AW4" s="180"/>
      <c r="AX4" s="178"/>
      <c r="AY4" s="179"/>
      <c r="AZ4" s="179"/>
      <c r="BA4" s="180"/>
      <c r="BB4" s="178"/>
      <c r="BC4" s="179"/>
      <c r="BD4" s="179"/>
      <c r="BE4" s="180"/>
      <c r="BF4" s="178"/>
      <c r="BG4" s="179"/>
      <c r="BH4" s="179"/>
      <c r="BI4" s="180"/>
      <c r="BJ4" s="178"/>
      <c r="BK4" s="179"/>
      <c r="BL4" s="179"/>
      <c r="BM4" s="180"/>
      <c r="BN4" s="178"/>
      <c r="BO4" s="179"/>
      <c r="BP4" s="179"/>
      <c r="BQ4" s="180"/>
      <c r="BR4" s="178"/>
      <c r="BS4" s="179"/>
      <c r="BT4" s="179"/>
      <c r="BU4" s="180"/>
      <c r="BV4" s="178"/>
      <c r="BW4" s="179"/>
      <c r="BX4" s="179"/>
      <c r="BY4" s="180"/>
      <c r="BZ4" s="178"/>
      <c r="CA4" s="179"/>
      <c r="CB4" s="179"/>
      <c r="CC4" s="180"/>
      <c r="CD4" s="178"/>
      <c r="CE4" s="179"/>
      <c r="CF4" s="179"/>
      <c r="CG4" s="180"/>
      <c r="CH4" s="178"/>
      <c r="CI4" s="177"/>
      <c r="CJ4" s="177"/>
      <c r="CK4" s="177"/>
      <c r="CL4" s="178"/>
      <c r="CM4" s="177"/>
      <c r="CN4" s="177"/>
      <c r="CO4" s="177"/>
      <c r="CP4" s="178"/>
      <c r="CQ4" s="179"/>
      <c r="CR4" s="179"/>
      <c r="CS4" s="180"/>
      <c r="CT4" s="178"/>
      <c r="CU4" s="179"/>
      <c r="CV4" s="179"/>
      <c r="CW4" s="180"/>
      <c r="CX4" s="178"/>
      <c r="CY4" s="179"/>
      <c r="CZ4" s="179"/>
      <c r="DA4" s="180"/>
      <c r="DB4" s="178"/>
      <c r="DC4" s="179"/>
      <c r="DD4" s="179"/>
      <c r="DE4" s="180"/>
      <c r="DF4" s="178"/>
      <c r="DG4" s="179"/>
      <c r="DH4" s="179"/>
      <c r="DI4" s="180"/>
      <c r="DJ4" s="178"/>
      <c r="DK4" s="179"/>
      <c r="DL4" s="179"/>
      <c r="DM4" s="180"/>
      <c r="DN4" s="178"/>
      <c r="DO4" s="179"/>
      <c r="DP4" s="179"/>
      <c r="DQ4" s="180"/>
      <c r="DR4" s="178"/>
      <c r="DS4" s="179"/>
      <c r="DT4" s="179"/>
      <c r="DU4" s="180"/>
      <c r="DV4" s="178"/>
      <c r="DW4" s="179"/>
      <c r="DX4" s="179"/>
      <c r="DY4" s="180"/>
      <c r="DZ4" s="178"/>
      <c r="EA4" s="179"/>
      <c r="EB4" s="179"/>
      <c r="EC4" s="180"/>
      <c r="ED4" s="178"/>
      <c r="EE4" s="179"/>
      <c r="EF4" s="179"/>
      <c r="EG4" s="180"/>
      <c r="EH4" s="178"/>
      <c r="EI4" s="179"/>
      <c r="EJ4" s="179"/>
      <c r="EK4" s="180"/>
      <c r="EL4" s="178"/>
      <c r="EM4" s="179"/>
      <c r="EN4" s="179"/>
      <c r="EO4" s="180"/>
      <c r="EP4" s="178"/>
      <c r="EQ4" s="179"/>
      <c r="ER4" s="179"/>
      <c r="ES4" s="180"/>
      <c r="ET4" s="178"/>
      <c r="EU4" s="179"/>
      <c r="EV4" s="179"/>
      <c r="EW4" s="180"/>
      <c r="EX4" s="178"/>
      <c r="EY4" s="179"/>
      <c r="EZ4" s="179"/>
      <c r="FA4" s="180"/>
      <c r="FB4" s="178"/>
      <c r="FC4" s="179"/>
      <c r="FD4" s="179"/>
      <c r="FE4" s="180"/>
      <c r="FF4" s="178"/>
      <c r="FG4" s="179"/>
      <c r="FH4" s="179"/>
      <c r="FI4" s="180"/>
      <c r="FJ4" s="178"/>
      <c r="FL4" s="16"/>
    </row>
    <row r="5" spans="1:168" ht="18">
      <c r="A5" s="96"/>
      <c r="B5" s="178"/>
      <c r="C5" s="191" t="s">
        <v>71</v>
      </c>
      <c r="D5" s="191" t="s">
        <v>236</v>
      </c>
      <c r="E5" s="191" t="s">
        <v>72</v>
      </c>
      <c r="F5" s="192"/>
      <c r="G5" s="191" t="s">
        <v>71</v>
      </c>
      <c r="H5" s="191" t="s">
        <v>236</v>
      </c>
      <c r="I5" s="191" t="s">
        <v>72</v>
      </c>
      <c r="J5" s="192"/>
      <c r="K5" s="191" t="s">
        <v>71</v>
      </c>
      <c r="L5" s="191" t="s">
        <v>236</v>
      </c>
      <c r="M5" s="191" t="s">
        <v>72</v>
      </c>
      <c r="N5" s="192"/>
      <c r="O5" s="191" t="s">
        <v>71</v>
      </c>
      <c r="P5" s="191" t="s">
        <v>236</v>
      </c>
      <c r="Q5" s="191" t="s">
        <v>72</v>
      </c>
      <c r="R5" s="192"/>
      <c r="S5" s="191" t="s">
        <v>71</v>
      </c>
      <c r="T5" s="191" t="s">
        <v>236</v>
      </c>
      <c r="U5" s="191" t="s">
        <v>72</v>
      </c>
      <c r="V5" s="192"/>
      <c r="W5" s="191" t="s">
        <v>71</v>
      </c>
      <c r="X5" s="191" t="s">
        <v>236</v>
      </c>
      <c r="Y5" s="191" t="s">
        <v>72</v>
      </c>
      <c r="Z5" s="192"/>
      <c r="AA5" s="191" t="s">
        <v>71</v>
      </c>
      <c r="AB5" s="191" t="s">
        <v>236</v>
      </c>
      <c r="AC5" s="191" t="s">
        <v>72</v>
      </c>
      <c r="AD5" s="192"/>
      <c r="AE5" s="191" t="s">
        <v>71</v>
      </c>
      <c r="AF5" s="191" t="s">
        <v>236</v>
      </c>
      <c r="AG5" s="191" t="s">
        <v>72</v>
      </c>
      <c r="AH5" s="192"/>
      <c r="AI5" s="191" t="s">
        <v>71</v>
      </c>
      <c r="AJ5" s="191" t="s">
        <v>236</v>
      </c>
      <c r="AK5" s="191" t="s">
        <v>72</v>
      </c>
      <c r="AL5" s="192"/>
      <c r="AM5" s="191" t="s">
        <v>71</v>
      </c>
      <c r="AN5" s="191" t="s">
        <v>236</v>
      </c>
      <c r="AO5" s="191" t="s">
        <v>72</v>
      </c>
      <c r="AP5" s="192"/>
      <c r="AQ5" s="191" t="s">
        <v>71</v>
      </c>
      <c r="AR5" s="191" t="s">
        <v>236</v>
      </c>
      <c r="AS5" s="191" t="s">
        <v>72</v>
      </c>
      <c r="AT5" s="192"/>
      <c r="AU5" s="191" t="s">
        <v>71</v>
      </c>
      <c r="AV5" s="191" t="s">
        <v>236</v>
      </c>
      <c r="AW5" s="191" t="s">
        <v>72</v>
      </c>
      <c r="AX5" s="192"/>
      <c r="AY5" s="191" t="s">
        <v>71</v>
      </c>
      <c r="AZ5" s="191" t="s">
        <v>236</v>
      </c>
      <c r="BA5" s="191" t="s">
        <v>72</v>
      </c>
      <c r="BB5" s="192"/>
      <c r="BC5" s="191" t="s">
        <v>71</v>
      </c>
      <c r="BD5" s="191" t="s">
        <v>236</v>
      </c>
      <c r="BE5" s="191" t="s">
        <v>72</v>
      </c>
      <c r="BF5" s="192"/>
      <c r="BG5" s="191" t="s">
        <v>71</v>
      </c>
      <c r="BH5" s="191" t="s">
        <v>236</v>
      </c>
      <c r="BI5" s="191" t="s">
        <v>72</v>
      </c>
      <c r="BJ5" s="192"/>
      <c r="BK5" s="191" t="s">
        <v>71</v>
      </c>
      <c r="BL5" s="191" t="s">
        <v>236</v>
      </c>
      <c r="BM5" s="191" t="s">
        <v>72</v>
      </c>
      <c r="BN5" s="192"/>
      <c r="BO5" s="191" t="s">
        <v>71</v>
      </c>
      <c r="BP5" s="191" t="s">
        <v>236</v>
      </c>
      <c r="BQ5" s="191" t="s">
        <v>72</v>
      </c>
      <c r="BR5" s="192"/>
      <c r="BS5" s="191" t="s">
        <v>71</v>
      </c>
      <c r="BT5" s="191" t="s">
        <v>236</v>
      </c>
      <c r="BU5" s="191" t="s">
        <v>72</v>
      </c>
      <c r="BV5" s="192"/>
      <c r="BW5" s="191" t="s">
        <v>71</v>
      </c>
      <c r="BX5" s="191" t="s">
        <v>236</v>
      </c>
      <c r="BY5" s="191" t="s">
        <v>72</v>
      </c>
      <c r="BZ5" s="192"/>
      <c r="CA5" s="191" t="s">
        <v>71</v>
      </c>
      <c r="CB5" s="191" t="s">
        <v>236</v>
      </c>
      <c r="CC5" s="191" t="s">
        <v>72</v>
      </c>
      <c r="CD5" s="192"/>
      <c r="CE5" s="191" t="s">
        <v>71</v>
      </c>
      <c r="CF5" s="191" t="s">
        <v>236</v>
      </c>
      <c r="CG5" s="191" t="s">
        <v>72</v>
      </c>
      <c r="CH5" s="192"/>
      <c r="CI5" s="191" t="s">
        <v>71</v>
      </c>
      <c r="CJ5" s="191" t="s">
        <v>236</v>
      </c>
      <c r="CK5" s="191" t="s">
        <v>72</v>
      </c>
      <c r="CL5" s="192"/>
      <c r="CM5" s="191" t="s">
        <v>71</v>
      </c>
      <c r="CN5" s="191" t="s">
        <v>236</v>
      </c>
      <c r="CO5" s="191" t="s">
        <v>72</v>
      </c>
      <c r="CP5" s="192"/>
      <c r="CQ5" s="191" t="s">
        <v>71</v>
      </c>
      <c r="CR5" s="191" t="s">
        <v>236</v>
      </c>
      <c r="CS5" s="191" t="s">
        <v>72</v>
      </c>
      <c r="CT5" s="192"/>
      <c r="CU5" s="191" t="s">
        <v>71</v>
      </c>
      <c r="CV5" s="191" t="s">
        <v>236</v>
      </c>
      <c r="CW5" s="191" t="s">
        <v>72</v>
      </c>
      <c r="CX5" s="192"/>
      <c r="CY5" s="191" t="s">
        <v>71</v>
      </c>
      <c r="CZ5" s="191" t="s">
        <v>236</v>
      </c>
      <c r="DA5" s="191" t="s">
        <v>72</v>
      </c>
      <c r="DB5" s="192"/>
      <c r="DC5" s="191" t="s">
        <v>71</v>
      </c>
      <c r="DD5" s="191" t="s">
        <v>236</v>
      </c>
      <c r="DE5" s="191" t="s">
        <v>72</v>
      </c>
      <c r="DF5" s="192"/>
      <c r="DG5" s="191" t="s">
        <v>71</v>
      </c>
      <c r="DH5" s="191" t="s">
        <v>236</v>
      </c>
      <c r="DI5" s="191" t="s">
        <v>72</v>
      </c>
      <c r="DJ5" s="192"/>
      <c r="DK5" s="191" t="s">
        <v>71</v>
      </c>
      <c r="DL5" s="191" t="s">
        <v>236</v>
      </c>
      <c r="DM5" s="191" t="s">
        <v>72</v>
      </c>
      <c r="DN5" s="192"/>
      <c r="DO5" s="191" t="s">
        <v>71</v>
      </c>
      <c r="DP5" s="191" t="s">
        <v>236</v>
      </c>
      <c r="DQ5" s="191" t="s">
        <v>72</v>
      </c>
      <c r="DR5" s="192"/>
      <c r="DS5" s="191" t="s">
        <v>71</v>
      </c>
      <c r="DT5" s="191" t="s">
        <v>236</v>
      </c>
      <c r="DU5" s="191" t="s">
        <v>72</v>
      </c>
      <c r="DV5" s="192"/>
      <c r="DW5" s="191" t="s">
        <v>71</v>
      </c>
      <c r="DX5" s="191" t="s">
        <v>236</v>
      </c>
      <c r="DY5" s="191" t="s">
        <v>72</v>
      </c>
      <c r="DZ5" s="192"/>
      <c r="EA5" s="191" t="s">
        <v>71</v>
      </c>
      <c r="EB5" s="191" t="s">
        <v>236</v>
      </c>
      <c r="EC5" s="191" t="s">
        <v>72</v>
      </c>
      <c r="ED5" s="192"/>
      <c r="EE5" s="191" t="s">
        <v>71</v>
      </c>
      <c r="EF5" s="191" t="s">
        <v>236</v>
      </c>
      <c r="EG5" s="191" t="s">
        <v>72</v>
      </c>
      <c r="EH5" s="192"/>
      <c r="EI5" s="191" t="s">
        <v>71</v>
      </c>
      <c r="EJ5" s="191" t="s">
        <v>236</v>
      </c>
      <c r="EK5" s="191" t="s">
        <v>72</v>
      </c>
      <c r="EL5" s="192"/>
      <c r="EM5" s="191" t="s">
        <v>71</v>
      </c>
      <c r="EN5" s="191" t="s">
        <v>236</v>
      </c>
      <c r="EO5" s="191" t="s">
        <v>72</v>
      </c>
      <c r="EP5" s="192"/>
      <c r="EQ5" s="191" t="s">
        <v>71</v>
      </c>
      <c r="ER5" s="191" t="s">
        <v>236</v>
      </c>
      <c r="ES5" s="191" t="s">
        <v>72</v>
      </c>
      <c r="ET5" s="192"/>
      <c r="EU5" s="191" t="s">
        <v>71</v>
      </c>
      <c r="EV5" s="191" t="s">
        <v>236</v>
      </c>
      <c r="EW5" s="191" t="s">
        <v>72</v>
      </c>
      <c r="EX5" s="192"/>
      <c r="EY5" s="191" t="s">
        <v>71</v>
      </c>
      <c r="EZ5" s="191" t="s">
        <v>236</v>
      </c>
      <c r="FA5" s="191" t="s">
        <v>72</v>
      </c>
      <c r="FB5" s="192"/>
      <c r="FC5" s="191" t="s">
        <v>71</v>
      </c>
      <c r="FD5" s="191" t="s">
        <v>236</v>
      </c>
      <c r="FE5" s="191" t="s">
        <v>72</v>
      </c>
      <c r="FF5" s="192"/>
      <c r="FG5" s="191" t="s">
        <v>71</v>
      </c>
      <c r="FH5" s="191" t="s">
        <v>236</v>
      </c>
      <c r="FI5" s="191" t="s">
        <v>72</v>
      </c>
      <c r="FJ5" s="192"/>
      <c r="FL5" s="16"/>
    </row>
    <row r="6" spans="1:168" ht="15.75">
      <c r="A6" s="95" t="s">
        <v>309</v>
      </c>
      <c r="B6" s="181"/>
      <c r="C6" s="184"/>
      <c r="D6" s="184"/>
      <c r="E6" s="185">
        <v>334603.34425599698</v>
      </c>
      <c r="F6" s="186"/>
      <c r="G6" s="190"/>
      <c r="H6" s="190"/>
      <c r="I6" s="185">
        <v>-17368.31098544049</v>
      </c>
      <c r="J6" s="186"/>
      <c r="K6" s="190"/>
      <c r="L6" s="190"/>
      <c r="M6" s="185">
        <v>148692.29302199854</v>
      </c>
      <c r="N6" s="186"/>
      <c r="O6" s="190"/>
      <c r="P6" s="190"/>
      <c r="Q6" s="185">
        <v>92230.250320799998</v>
      </c>
      <c r="R6" s="186"/>
      <c r="S6" s="190"/>
      <c r="T6" s="190"/>
      <c r="U6" s="185">
        <v>0</v>
      </c>
      <c r="V6" s="186"/>
      <c r="W6" s="190"/>
      <c r="X6" s="190"/>
      <c r="Y6" s="185">
        <v>-29838.516620608614</v>
      </c>
      <c r="Z6" s="186"/>
      <c r="AA6" s="190"/>
      <c r="AB6" s="190"/>
      <c r="AC6" s="185">
        <v>-268873.38321318367</v>
      </c>
      <c r="AD6" s="186"/>
      <c r="AE6" s="190"/>
      <c r="AF6" s="190"/>
      <c r="AG6" s="185">
        <v>-41030.492420684619</v>
      </c>
      <c r="AH6" s="186"/>
      <c r="AI6" s="190"/>
      <c r="AJ6" s="190"/>
      <c r="AK6" s="185">
        <v>-101736.99015281907</v>
      </c>
      <c r="AL6" s="186"/>
      <c r="AM6" s="190"/>
      <c r="AN6" s="190"/>
      <c r="AO6" s="185">
        <v>-151985.33136309552</v>
      </c>
      <c r="AP6" s="186"/>
      <c r="AQ6" s="190"/>
      <c r="AR6" s="190"/>
      <c r="AS6" s="185">
        <v>-24414.066266056201</v>
      </c>
      <c r="AT6" s="186"/>
      <c r="AU6" s="190"/>
      <c r="AV6" s="190"/>
      <c r="AW6" s="185">
        <v>-169387.60648578824</v>
      </c>
      <c r="AX6" s="186"/>
      <c r="AY6" s="190"/>
      <c r="AZ6" s="190"/>
      <c r="BA6" s="185">
        <v>213885.89599456376</v>
      </c>
      <c r="BB6" s="186"/>
      <c r="BC6" s="190"/>
      <c r="BD6" s="190"/>
      <c r="BE6" s="185">
        <v>17736.589006454487</v>
      </c>
      <c r="BF6" s="186"/>
      <c r="BG6" s="190"/>
      <c r="BH6" s="190"/>
      <c r="BI6" s="185">
        <v>5130.2079558623709</v>
      </c>
      <c r="BJ6" s="186"/>
      <c r="BK6" s="190"/>
      <c r="BL6" s="190"/>
      <c r="BM6" s="185">
        <v>-152024.71716078921</v>
      </c>
      <c r="BN6" s="186"/>
      <c r="BO6" s="190"/>
      <c r="BP6" s="190"/>
      <c r="BQ6" s="185">
        <v>-11739.205723544441</v>
      </c>
      <c r="BR6" s="186"/>
      <c r="BS6" s="190"/>
      <c r="BT6" s="190"/>
      <c r="BU6" s="185">
        <v>-184515.44585437101</v>
      </c>
      <c r="BV6" s="186"/>
      <c r="BW6" s="190"/>
      <c r="BX6" s="190"/>
      <c r="BY6" s="185">
        <v>0</v>
      </c>
      <c r="BZ6" s="186"/>
      <c r="CA6" s="190"/>
      <c r="CB6" s="190"/>
      <c r="CC6" s="185">
        <v>-71630.210773650586</v>
      </c>
      <c r="CD6" s="186"/>
      <c r="CE6" s="190"/>
      <c r="CF6" s="190"/>
      <c r="CG6" s="185">
        <v>-8218.1272051513915</v>
      </c>
      <c r="CH6" s="186"/>
      <c r="CI6" s="190"/>
      <c r="CJ6" s="190"/>
      <c r="CK6" s="185">
        <v>162076.51481317219</v>
      </c>
      <c r="CL6" s="186"/>
      <c r="CM6" s="190"/>
      <c r="CN6" s="190"/>
      <c r="CO6" s="185">
        <v>-87457.060948960687</v>
      </c>
      <c r="CP6" s="186"/>
      <c r="CQ6" s="190"/>
      <c r="CR6" s="190"/>
      <c r="CS6" s="185">
        <v>13312.15331687254</v>
      </c>
      <c r="CT6" s="186"/>
      <c r="CU6" s="190"/>
      <c r="CV6" s="190"/>
      <c r="CW6" s="185">
        <v>-1285.2</v>
      </c>
      <c r="CX6" s="186"/>
      <c r="CY6" s="190"/>
      <c r="CZ6" s="190"/>
      <c r="DA6" s="185">
        <v>-117848.28712815746</v>
      </c>
      <c r="DB6" s="186"/>
      <c r="DC6" s="190"/>
      <c r="DD6" s="190"/>
      <c r="DE6" s="185">
        <v>236396.41222496168</v>
      </c>
      <c r="DF6" s="186"/>
      <c r="DG6" s="190"/>
      <c r="DH6" s="190"/>
      <c r="DI6" s="185">
        <v>-334889.75559392048</v>
      </c>
      <c r="DJ6" s="186"/>
      <c r="DK6" s="190"/>
      <c r="DL6" s="190"/>
      <c r="DM6" s="185">
        <v>-96164.940874589622</v>
      </c>
      <c r="DN6" s="186"/>
      <c r="DO6" s="190"/>
      <c r="DP6" s="190"/>
      <c r="DQ6" s="185">
        <v>-235218.401834447</v>
      </c>
      <c r="DR6" s="186"/>
      <c r="DS6" s="190"/>
      <c r="DT6" s="190"/>
      <c r="DU6" s="185">
        <v>-42377.940720243329</v>
      </c>
      <c r="DV6" s="186"/>
      <c r="DW6" s="190"/>
      <c r="DX6" s="190"/>
      <c r="DY6" s="185">
        <v>61681.167299016182</v>
      </c>
      <c r="DZ6" s="186"/>
      <c r="EA6" s="190"/>
      <c r="EB6" s="190"/>
      <c r="EC6" s="185">
        <v>937.29303488806045</v>
      </c>
      <c r="ED6" s="186"/>
      <c r="EE6" s="190"/>
      <c r="EF6" s="190"/>
      <c r="EG6" s="185" t="e">
        <v>#REF!</v>
      </c>
      <c r="EH6" s="186"/>
      <c r="EI6" s="190"/>
      <c r="EJ6" s="190"/>
      <c r="EK6" s="185" t="e">
        <v>#REF!</v>
      </c>
      <c r="EL6" s="186"/>
      <c r="EM6" s="190"/>
      <c r="EN6" s="190"/>
      <c r="EO6" s="185" t="e">
        <v>#REF!</v>
      </c>
      <c r="EP6" s="186"/>
      <c r="EQ6" s="190"/>
      <c r="ER6" s="190"/>
      <c r="ES6" s="185" t="e">
        <v>#REF!</v>
      </c>
      <c r="ET6" s="186"/>
      <c r="EU6" s="190"/>
      <c r="EV6" s="190"/>
      <c r="EW6" s="185" t="e">
        <v>#REF!</v>
      </c>
      <c r="EX6" s="186"/>
      <c r="EY6" s="190"/>
      <c r="EZ6" s="190"/>
      <c r="FA6" s="185" t="e">
        <v>#REF!</v>
      </c>
      <c r="FB6" s="186"/>
      <c r="FC6" s="184"/>
      <c r="FD6" s="184"/>
      <c r="FE6" s="185"/>
      <c r="FF6" s="186"/>
      <c r="FG6" s="184"/>
      <c r="FH6" s="184"/>
      <c r="FI6" s="185"/>
      <c r="FJ6" s="186"/>
      <c r="FL6" s="219" t="e">
        <v>#REF!</v>
      </c>
    </row>
    <row r="7" spans="1:168" ht="15.75">
      <c r="A7" s="99" t="s">
        <v>239</v>
      </c>
      <c r="B7" s="181"/>
      <c r="C7" s="184">
        <f>'ALVAREZ '!I17</f>
        <v>0</v>
      </c>
      <c r="D7" s="184"/>
      <c r="E7" s="184">
        <f>E6+C7</f>
        <v>334603.34425599698</v>
      </c>
      <c r="F7" s="186"/>
      <c r="G7" s="190">
        <f>'AMBROGGIO '!I17</f>
        <v>0</v>
      </c>
      <c r="H7" s="190"/>
      <c r="I7" s="184">
        <f>I6+G7</f>
        <v>-17368.31098544049</v>
      </c>
      <c r="J7" s="186"/>
      <c r="K7" s="184">
        <f>'BARRA '!I17</f>
        <v>0</v>
      </c>
      <c r="L7" s="190"/>
      <c r="M7" s="184">
        <f>M6+K7</f>
        <v>148692.29302199854</v>
      </c>
      <c r="N7" s="186"/>
      <c r="O7" s="184">
        <f>BIOLMOL!I17</f>
        <v>570</v>
      </c>
      <c r="P7" s="190"/>
      <c r="Q7" s="184">
        <f>Q6+O7</f>
        <v>92800.250320799998</v>
      </c>
      <c r="R7" s="186"/>
      <c r="S7" s="184">
        <f>BIGNANTE!I17</f>
        <v>0</v>
      </c>
      <c r="T7" s="190"/>
      <c r="U7" s="184">
        <f>U6+S7</f>
        <v>0</v>
      </c>
      <c r="V7" s="186"/>
      <c r="W7" s="184">
        <f>'BISIG-DITAMO'!I17</f>
        <v>0</v>
      </c>
      <c r="X7" s="190"/>
      <c r="Y7" s="184">
        <f>Y6+W7</f>
        <v>-29838.516620608614</v>
      </c>
      <c r="Z7" s="186"/>
      <c r="AA7" s="184">
        <f>CARRIZO!I17</f>
        <v>109000</v>
      </c>
      <c r="AB7" s="190"/>
      <c r="AC7" s="184">
        <f>AC6+AA7</f>
        <v>-159873.38321318367</v>
      </c>
      <c r="AD7" s="186"/>
      <c r="AE7" s="184">
        <f>CECCHINI!I17</f>
        <v>48000</v>
      </c>
      <c r="AF7" s="190"/>
      <c r="AG7" s="184">
        <f>AG6+AE7</f>
        <v>6969.507579315381</v>
      </c>
      <c r="AH7" s="186"/>
      <c r="AI7" s="184">
        <f>CELEJ!I17</f>
        <v>0</v>
      </c>
      <c r="AJ7" s="190"/>
      <c r="AK7" s="184">
        <f>AK6+AI7</f>
        <v>-101736.99015281907</v>
      </c>
      <c r="AL7" s="186"/>
      <c r="AM7" s="184">
        <f>CONTIN!I17</f>
        <v>0</v>
      </c>
      <c r="AN7" s="190"/>
      <c r="AO7" s="184">
        <f>AO6+AM7</f>
        <v>-151985.33136309552</v>
      </c>
      <c r="AP7" s="186"/>
      <c r="AQ7" s="184">
        <f>CULTIVO!I17</f>
        <v>0</v>
      </c>
      <c r="AR7" s="190"/>
      <c r="AS7" s="184">
        <f>AS6+AQ7</f>
        <v>-24414.066266056201</v>
      </c>
      <c r="AT7" s="186"/>
      <c r="AU7" s="184">
        <f>DEGANO!I17</f>
        <v>0</v>
      </c>
      <c r="AV7" s="190"/>
      <c r="AW7" s="184">
        <f>AW6+AU7</f>
        <v>-169387.60648578824</v>
      </c>
      <c r="AX7" s="186"/>
      <c r="AY7" s="184">
        <f>FABRO!I17</f>
        <v>0</v>
      </c>
      <c r="AZ7" s="190"/>
      <c r="BA7" s="184">
        <f>BA6+AY7</f>
        <v>213885.89599456376</v>
      </c>
      <c r="BB7" s="186"/>
      <c r="BC7" s="184">
        <f>FANANI!I17</f>
        <v>0</v>
      </c>
      <c r="BD7" s="190"/>
      <c r="BE7" s="184">
        <f>BE6+BC7</f>
        <v>17736.589006454487</v>
      </c>
      <c r="BF7" s="186"/>
      <c r="BG7" s="184">
        <f>FIDELIO!I17</f>
        <v>0</v>
      </c>
      <c r="BH7" s="190"/>
      <c r="BI7" s="184">
        <f>BI6+BG7</f>
        <v>5130.2079558623709</v>
      </c>
      <c r="BJ7" s="186"/>
      <c r="BK7" s="184">
        <f>GALIANO!I17</f>
        <v>0</v>
      </c>
      <c r="BL7" s="190"/>
      <c r="BM7" s="184">
        <f>BM6+BK7</f>
        <v>-152024.71716078921</v>
      </c>
      <c r="BN7" s="186"/>
      <c r="BO7" s="184">
        <f>GARBARINO!I17</f>
        <v>0</v>
      </c>
      <c r="BP7" s="190"/>
      <c r="BQ7" s="184">
        <f>BQ6+BO7</f>
        <v>-11739.205723544441</v>
      </c>
      <c r="BR7" s="186"/>
      <c r="BS7" s="184">
        <f>GIL!I17</f>
        <v>0</v>
      </c>
      <c r="BT7" s="190"/>
      <c r="BU7" s="184">
        <f>BU6+BS7</f>
        <v>-184515.44585437101</v>
      </c>
      <c r="BV7" s="186"/>
      <c r="BW7" s="184">
        <f>GOLDRAIJ!I17</f>
        <v>0</v>
      </c>
      <c r="BX7" s="190"/>
      <c r="BY7" s="184">
        <f>BY6+BW7</f>
        <v>0</v>
      </c>
      <c r="BZ7" s="186"/>
      <c r="CA7" s="184">
        <f>GUIDO!I17</f>
        <v>0</v>
      </c>
      <c r="CB7" s="190"/>
      <c r="CC7" s="184">
        <f>CC6+CA7</f>
        <v>-71630.210773650586</v>
      </c>
      <c r="CD7" s="186"/>
      <c r="CE7" s="184">
        <f>IRAZOQUI!I17</f>
        <v>0</v>
      </c>
      <c r="CF7" s="190"/>
      <c r="CG7" s="184">
        <f>CG6+CE7</f>
        <v>-8218.1272051513915</v>
      </c>
      <c r="CH7" s="186"/>
      <c r="CI7" s="184">
        <f>LOPEZ!I17</f>
        <v>0</v>
      </c>
      <c r="CJ7" s="190"/>
      <c r="CK7" s="184">
        <f>CK6+CI7</f>
        <v>162076.51481317219</v>
      </c>
      <c r="CL7" s="186"/>
      <c r="CM7" s="184">
        <f>MONTI!I17</f>
        <v>0</v>
      </c>
      <c r="CN7" s="190"/>
      <c r="CO7" s="184">
        <f>CO6+CM7</f>
        <v>-87457.060948960687</v>
      </c>
      <c r="CP7" s="186"/>
      <c r="CQ7" s="184">
        <f>MONTICH!I17</f>
        <v>0</v>
      </c>
      <c r="CR7" s="190"/>
      <c r="CS7" s="184">
        <f>CS6+CQ7</f>
        <v>13312.15331687254</v>
      </c>
      <c r="CT7" s="186"/>
      <c r="CU7" s="184">
        <f>OLIVEIRA!I17</f>
        <v>0</v>
      </c>
      <c r="CV7" s="190"/>
      <c r="CW7" s="184">
        <f>CW6+CU7</f>
        <v>-1285.2</v>
      </c>
      <c r="CX7" s="186"/>
      <c r="CY7" s="184">
        <f>PRUCCA!I17</f>
        <v>0</v>
      </c>
      <c r="CZ7" s="190"/>
      <c r="DA7" s="184">
        <f>DA6+CY7</f>
        <v>-117848.28712815746</v>
      </c>
      <c r="DB7" s="186"/>
      <c r="DC7" s="184">
        <f>ROMERO!I17</f>
        <v>0</v>
      </c>
      <c r="DD7" s="190"/>
      <c r="DE7" s="184">
        <f>DE6+DC7</f>
        <v>236396.41222496168</v>
      </c>
      <c r="DF7" s="186"/>
      <c r="DG7" s="184">
        <f>SMANIA!I17</f>
        <v>0</v>
      </c>
      <c r="DH7" s="190"/>
      <c r="DI7" s="184">
        <f>DI6+DG7</f>
        <v>-334889.75559392048</v>
      </c>
      <c r="DJ7" s="186"/>
      <c r="DK7" s="184">
        <f>SOSA!I17</f>
        <v>0</v>
      </c>
      <c r="DL7" s="190"/>
      <c r="DM7" s="184">
        <f>DM6+DK7</f>
        <v>-96164.940874589622</v>
      </c>
      <c r="DN7" s="186"/>
      <c r="DO7" s="184">
        <f>VALDEZ!I17</f>
        <v>0</v>
      </c>
      <c r="DP7" s="190"/>
      <c r="DQ7" s="184">
        <f>DQ6+DO7</f>
        <v>-235218.401834447</v>
      </c>
      <c r="DR7" s="186"/>
      <c r="DS7" s="184">
        <f>VILCAES!I17</f>
        <v>0</v>
      </c>
      <c r="DT7" s="190"/>
      <c r="DU7" s="184">
        <f>DU6+DS7</f>
        <v>-42377.940720243329</v>
      </c>
      <c r="DV7" s="186"/>
      <c r="DW7" s="184">
        <f>WILKE!I17</f>
        <v>0</v>
      </c>
      <c r="DX7" s="190"/>
      <c r="DY7" s="184">
        <f>DY6+DW7</f>
        <v>61681.167299016182</v>
      </c>
      <c r="DZ7" s="186"/>
      <c r="EA7" s="184">
        <f>PROTEINA!I17</f>
        <v>0</v>
      </c>
      <c r="EB7" s="190"/>
      <c r="EC7" s="184">
        <f>EC6+EA7</f>
        <v>937.29303488806045</v>
      </c>
      <c r="ED7" s="186"/>
      <c r="EE7" s="190" t="e">
        <f>+#REF!</f>
        <v>#REF!</v>
      </c>
      <c r="EF7" s="190"/>
      <c r="EG7" s="184" t="e">
        <f>EG6+EE7</f>
        <v>#REF!</v>
      </c>
      <c r="EH7" s="186"/>
      <c r="EI7" s="190" t="e">
        <f>+#REF!</f>
        <v>#REF!</v>
      </c>
      <c r="EJ7" s="190"/>
      <c r="EK7" s="184" t="e">
        <f>EK6+EI7</f>
        <v>#REF!</v>
      </c>
      <c r="EL7" s="186"/>
      <c r="EM7" s="190" t="e">
        <f>+#REF!</f>
        <v>#REF!</v>
      </c>
      <c r="EN7" s="190"/>
      <c r="EO7" s="184" t="e">
        <f>EO6+EM7</f>
        <v>#REF!</v>
      </c>
      <c r="EP7" s="186"/>
      <c r="EQ7" s="190" t="e">
        <f>+#REF!</f>
        <v>#REF!</v>
      </c>
      <c r="ER7" s="190"/>
      <c r="ES7" s="184" t="e">
        <f>ES6+EQ7</f>
        <v>#REF!</v>
      </c>
      <c r="ET7" s="186"/>
      <c r="EU7" s="190" t="e">
        <f>+#REF!</f>
        <v>#REF!</v>
      </c>
      <c r="EV7" s="190"/>
      <c r="EW7" s="184" t="e">
        <f>EW6+EU7</f>
        <v>#REF!</v>
      </c>
      <c r="EX7" s="186"/>
      <c r="EY7" s="190" t="e">
        <f>+#REF!</f>
        <v>#REF!</v>
      </c>
      <c r="EZ7" s="190"/>
      <c r="FA7" s="184" t="e">
        <f>FA6+EY7</f>
        <v>#REF!</v>
      </c>
      <c r="FB7" s="186"/>
      <c r="FC7" s="184"/>
      <c r="FD7" s="184"/>
      <c r="FE7" s="184"/>
      <c r="FF7" s="186"/>
      <c r="FG7" s="184"/>
      <c r="FH7" s="184"/>
      <c r="FI7" s="184"/>
      <c r="FJ7" s="186"/>
      <c r="FL7" s="199"/>
    </row>
    <row r="8" spans="1:168" ht="15.75">
      <c r="A8" s="99" t="s">
        <v>73</v>
      </c>
      <c r="B8" s="181"/>
      <c r="C8" s="187"/>
      <c r="D8" s="184"/>
      <c r="E8" s="185">
        <f>E7*1.01</f>
        <v>337949.37769855699</v>
      </c>
      <c r="F8" s="186"/>
      <c r="G8" s="193"/>
      <c r="H8" s="190"/>
      <c r="I8" s="185">
        <f>I7*1.019</f>
        <v>-17698.308894163856</v>
      </c>
      <c r="J8" s="186"/>
      <c r="K8" s="193"/>
      <c r="L8" s="190"/>
      <c r="M8" s="185">
        <f>M7*1.01</f>
        <v>150179.21595221854</v>
      </c>
      <c r="N8" s="186"/>
      <c r="O8" s="193"/>
      <c r="P8" s="190"/>
      <c r="Q8" s="185">
        <f>Q7*1.01</f>
        <v>93728.252824007999</v>
      </c>
      <c r="R8" s="186"/>
      <c r="S8" s="193"/>
      <c r="T8" s="190"/>
      <c r="U8" s="185">
        <f>U7*1.02</f>
        <v>0</v>
      </c>
      <c r="V8" s="186"/>
      <c r="W8" s="193"/>
      <c r="X8" s="190"/>
      <c r="Y8" s="185">
        <f>Y7*1.019</f>
        <v>-30405.448436400176</v>
      </c>
      <c r="Z8" s="186"/>
      <c r="AA8" s="193"/>
      <c r="AB8" s="190"/>
      <c r="AC8" s="185">
        <f>AC7*1.019</f>
        <v>-162910.97749423413</v>
      </c>
      <c r="AD8" s="186"/>
      <c r="AE8" s="193"/>
      <c r="AF8" s="190"/>
      <c r="AG8" s="185">
        <f>AG7*1.01</f>
        <v>7039.2026551085346</v>
      </c>
      <c r="AH8" s="186"/>
      <c r="AI8" s="193"/>
      <c r="AJ8" s="190"/>
      <c r="AK8" s="185">
        <f>AK7*1.02</f>
        <v>-103771.72995587545</v>
      </c>
      <c r="AL8" s="186"/>
      <c r="AM8" s="193"/>
      <c r="AN8" s="190"/>
      <c r="AO8" s="185">
        <f>AO7*1.02</f>
        <v>-155025.03799035744</v>
      </c>
      <c r="AP8" s="186"/>
      <c r="AQ8" s="193"/>
      <c r="AR8" s="190"/>
      <c r="AS8" s="185">
        <f>AS7*1.02</f>
        <v>-24902.347591377325</v>
      </c>
      <c r="AT8" s="186"/>
      <c r="AU8" s="193"/>
      <c r="AV8" s="190"/>
      <c r="AW8" s="185">
        <f>AW7*1.02</f>
        <v>-172775.35861550402</v>
      </c>
      <c r="AX8" s="186"/>
      <c r="AY8" s="193"/>
      <c r="AZ8" s="190"/>
      <c r="BA8" s="185">
        <f>BA7*1.01</f>
        <v>216024.75495450941</v>
      </c>
      <c r="BB8" s="186"/>
      <c r="BC8" s="193"/>
      <c r="BD8" s="190"/>
      <c r="BE8" s="185">
        <f>BE7*1.01</f>
        <v>17913.954896519033</v>
      </c>
      <c r="BF8" s="186"/>
      <c r="BG8" s="193"/>
      <c r="BH8" s="190"/>
      <c r="BI8" s="185">
        <f>BI7*1.01</f>
        <v>5181.5100354209944</v>
      </c>
      <c r="BJ8" s="186"/>
      <c r="BK8" s="193"/>
      <c r="BL8" s="190"/>
      <c r="BM8" s="185">
        <f>BM7*1.02</f>
        <v>-155065.21150400498</v>
      </c>
      <c r="BN8" s="186"/>
      <c r="BO8" s="193"/>
      <c r="BP8" s="190"/>
      <c r="BQ8" s="185">
        <f>BQ7*1.02</f>
        <v>-11973.98983801533</v>
      </c>
      <c r="BR8" s="186"/>
      <c r="BS8" s="193"/>
      <c r="BT8" s="190"/>
      <c r="BU8" s="185">
        <f>BU7*1.02</f>
        <v>-188205.75477145842</v>
      </c>
      <c r="BV8" s="186"/>
      <c r="BW8" s="193"/>
      <c r="BX8" s="190"/>
      <c r="BY8" s="185">
        <f>BY7*1.02</f>
        <v>0</v>
      </c>
      <c r="BZ8" s="186"/>
      <c r="CA8" s="193"/>
      <c r="CB8" s="190"/>
      <c r="CC8" s="185">
        <f>CC7*1.02</f>
        <v>-73062.814989123595</v>
      </c>
      <c r="CD8" s="186"/>
      <c r="CE8" s="193"/>
      <c r="CF8" s="190"/>
      <c r="CG8" s="185">
        <f>CG7*1.02</f>
        <v>-8382.4897492544187</v>
      </c>
      <c r="CH8" s="186"/>
      <c r="CI8" s="193"/>
      <c r="CJ8" s="190"/>
      <c r="CK8" s="185">
        <f>CK7*1.01</f>
        <v>163697.27996130392</v>
      </c>
      <c r="CL8" s="186"/>
      <c r="CM8" s="193"/>
      <c r="CN8" s="190"/>
      <c r="CO8" s="185">
        <f>CO7*1.02</f>
        <v>-89206.202167939904</v>
      </c>
      <c r="CP8" s="186"/>
      <c r="CQ8" s="193"/>
      <c r="CR8" s="190"/>
      <c r="CS8" s="185">
        <f>CS7*1.01</f>
        <v>13445.274850041265</v>
      </c>
      <c r="CT8" s="186"/>
      <c r="CU8" s="193"/>
      <c r="CV8" s="190"/>
      <c r="CW8" s="185">
        <f>CW7*1.02</f>
        <v>-1310.904</v>
      </c>
      <c r="CX8" s="186"/>
      <c r="CY8" s="193"/>
      <c r="CZ8" s="190"/>
      <c r="DA8" s="185">
        <f>DA7*1.02</f>
        <v>-120205.25287072061</v>
      </c>
      <c r="DB8" s="186"/>
      <c r="DC8" s="193"/>
      <c r="DD8" s="190"/>
      <c r="DE8" s="185">
        <f>DE7*1.01</f>
        <v>238760.37634721131</v>
      </c>
      <c r="DF8" s="186"/>
      <c r="DG8" s="193"/>
      <c r="DH8" s="190"/>
      <c r="DI8" s="185">
        <f>DI7*1.02</f>
        <v>-341587.5507057989</v>
      </c>
      <c r="DJ8" s="186"/>
      <c r="DK8" s="193"/>
      <c r="DL8" s="190"/>
      <c r="DM8" s="185">
        <f>DM7*1.02</f>
        <v>-98088.239692081421</v>
      </c>
      <c r="DN8" s="186"/>
      <c r="DO8" s="193"/>
      <c r="DP8" s="190"/>
      <c r="DQ8" s="185">
        <f>DQ7*1.02</f>
        <v>-239922.76987113594</v>
      </c>
      <c r="DR8" s="186"/>
      <c r="DS8" s="193"/>
      <c r="DT8" s="190"/>
      <c r="DU8" s="185">
        <f>DU7*1.02</f>
        <v>-43225.499534648196</v>
      </c>
      <c r="DV8" s="186"/>
      <c r="DW8" s="193"/>
      <c r="DX8" s="190"/>
      <c r="DY8" s="185">
        <f>DY7*1.01</f>
        <v>62297.978972006342</v>
      </c>
      <c r="DZ8" s="186"/>
      <c r="EA8" s="193"/>
      <c r="EB8" s="190"/>
      <c r="EC8" s="185">
        <f>EC7*1.02</f>
        <v>956.03889558582171</v>
      </c>
      <c r="ED8" s="186"/>
      <c r="EE8" s="193"/>
      <c r="EF8" s="190"/>
      <c r="EG8" s="185" t="e">
        <f>EG7*1.02</f>
        <v>#REF!</v>
      </c>
      <c r="EH8" s="186"/>
      <c r="EI8" s="193"/>
      <c r="EJ8" s="190"/>
      <c r="EK8" s="185" t="e">
        <f>EK7*1.02</f>
        <v>#REF!</v>
      </c>
      <c r="EL8" s="186"/>
      <c r="EM8" s="193"/>
      <c r="EN8" s="190"/>
      <c r="EO8" s="185" t="e">
        <f>EO7*1.02</f>
        <v>#REF!</v>
      </c>
      <c r="EP8" s="186"/>
      <c r="EQ8" s="193"/>
      <c r="ER8" s="190"/>
      <c r="ES8" s="185" t="e">
        <f>ES7*1.02</f>
        <v>#REF!</v>
      </c>
      <c r="ET8" s="186"/>
      <c r="EU8" s="193"/>
      <c r="EV8" s="190"/>
      <c r="EW8" s="185" t="e">
        <f>EW7*1.02</f>
        <v>#REF!</v>
      </c>
      <c r="EX8" s="186"/>
      <c r="EY8" s="193"/>
      <c r="EZ8" s="190"/>
      <c r="FA8" s="185" t="e">
        <f>FA7*1.02</f>
        <v>#REF!</v>
      </c>
      <c r="FB8" s="186"/>
      <c r="FC8" s="187"/>
      <c r="FD8" s="184"/>
      <c r="FE8" s="185"/>
      <c r="FF8" s="186"/>
      <c r="FG8" s="187"/>
      <c r="FH8" s="184"/>
      <c r="FI8" s="185"/>
      <c r="FJ8" s="186"/>
      <c r="FL8" s="199"/>
    </row>
    <row r="9" spans="1:168" ht="15.75">
      <c r="A9" s="98" t="s">
        <v>240</v>
      </c>
      <c r="B9" s="181"/>
      <c r="C9" s="184"/>
      <c r="D9" s="184">
        <f>'ALVAREZ '!W28</f>
        <v>8899.2000000000007</v>
      </c>
      <c r="E9" s="184">
        <f>E8-D9</f>
        <v>329050.17769855697</v>
      </c>
      <c r="F9" s="186"/>
      <c r="G9" s="190"/>
      <c r="H9" s="190">
        <f>'AMBROGGIO '!W28</f>
        <v>0</v>
      </c>
      <c r="I9" s="184">
        <f>I8-H9</f>
        <v>-17698.308894163856</v>
      </c>
      <c r="J9" s="186"/>
      <c r="K9" s="190"/>
      <c r="L9" s="184">
        <f>'BARRA '!W28</f>
        <v>6531.84</v>
      </c>
      <c r="M9" s="184">
        <f>M8-L9</f>
        <v>143647.37595221854</v>
      </c>
      <c r="N9" s="186"/>
      <c r="O9" s="190"/>
      <c r="P9" s="184">
        <f>BIOLMOL!W28</f>
        <v>0</v>
      </c>
      <c r="Q9" s="184">
        <f>Q8-P9</f>
        <v>93728.252824007999</v>
      </c>
      <c r="R9" s="186"/>
      <c r="S9" s="190"/>
      <c r="T9" s="184">
        <f>BIGNANTE!W28</f>
        <v>0</v>
      </c>
      <c r="U9" s="184">
        <f>U8-T9</f>
        <v>0</v>
      </c>
      <c r="V9" s="186"/>
      <c r="W9" s="190"/>
      <c r="X9" s="184">
        <f>'BISIG-DITAMO'!W28</f>
        <v>0</v>
      </c>
      <c r="Y9" s="184">
        <f>Y8-X9</f>
        <v>-30405.448436400176</v>
      </c>
      <c r="Z9" s="186"/>
      <c r="AA9" s="190"/>
      <c r="AB9" s="184">
        <f>CARRIZO!W28</f>
        <v>9924.48</v>
      </c>
      <c r="AC9" s="184">
        <f>AC8-AB9</f>
        <v>-172835.45749423414</v>
      </c>
      <c r="AD9" s="186"/>
      <c r="AE9" s="190"/>
      <c r="AF9" s="184">
        <f>CECCHINI!W28</f>
        <v>0</v>
      </c>
      <c r="AG9" s="184">
        <f>AG8-AF9</f>
        <v>7039.2026551085346</v>
      </c>
      <c r="AH9" s="186"/>
      <c r="AI9" s="190"/>
      <c r="AJ9" s="184">
        <f>CELEJ!W28</f>
        <v>0</v>
      </c>
      <c r="AK9" s="184">
        <f>AK8-AJ9</f>
        <v>-103771.72995587545</v>
      </c>
      <c r="AL9" s="186"/>
      <c r="AM9" s="190"/>
      <c r="AN9" s="184">
        <f>CONTIN!W28</f>
        <v>0</v>
      </c>
      <c r="AO9" s="184">
        <f>AO8-AN9</f>
        <v>-155025.03799035744</v>
      </c>
      <c r="AP9" s="186"/>
      <c r="AQ9" s="190"/>
      <c r="AR9" s="184">
        <f>CULTIVO!W28</f>
        <v>0</v>
      </c>
      <c r="AS9" s="184">
        <f>AS8-AR9</f>
        <v>-24902.347591377325</v>
      </c>
      <c r="AT9" s="186"/>
      <c r="AU9" s="190"/>
      <c r="AV9" s="184">
        <f>DEGANO!W28</f>
        <v>0</v>
      </c>
      <c r="AW9" s="184">
        <f>AW8-AV9</f>
        <v>-172775.35861550402</v>
      </c>
      <c r="AX9" s="186"/>
      <c r="AY9" s="190"/>
      <c r="AZ9" s="190">
        <f>FABRO!W28</f>
        <v>9466.5600000000013</v>
      </c>
      <c r="BA9" s="184">
        <f>BA8-AZ9</f>
        <v>206558.19495450941</v>
      </c>
      <c r="BB9" s="186"/>
      <c r="BC9" s="190"/>
      <c r="BD9" s="190">
        <f>FANANI!W28</f>
        <v>0</v>
      </c>
      <c r="BE9" s="184">
        <f>BE8-BD9</f>
        <v>17913.954896519033</v>
      </c>
      <c r="BF9" s="186"/>
      <c r="BG9" s="190"/>
      <c r="BH9" s="190">
        <f>FIDELIO!W28</f>
        <v>0</v>
      </c>
      <c r="BI9" s="184">
        <f>BI8-BH9</f>
        <v>5181.5100354209944</v>
      </c>
      <c r="BJ9" s="186"/>
      <c r="BK9" s="190"/>
      <c r="BL9" s="190">
        <f>GALIANO!W28</f>
        <v>0</v>
      </c>
      <c r="BM9" s="184">
        <f>BM8-BL9</f>
        <v>-155065.21150400498</v>
      </c>
      <c r="BN9" s="186"/>
      <c r="BO9" s="190"/>
      <c r="BP9" s="190">
        <f>GARBARINO!W28</f>
        <v>0</v>
      </c>
      <c r="BQ9" s="184">
        <f>BQ8-BP9</f>
        <v>-11973.98983801533</v>
      </c>
      <c r="BR9" s="186"/>
      <c r="BS9" s="190"/>
      <c r="BT9" s="190">
        <f>GIL!W28</f>
        <v>0</v>
      </c>
      <c r="BU9" s="184">
        <f>BU8-BT9</f>
        <v>-188205.75477145842</v>
      </c>
      <c r="BV9" s="186"/>
      <c r="BW9" s="190"/>
      <c r="BX9" s="190">
        <f>GOLDRAIJ!W28</f>
        <v>0</v>
      </c>
      <c r="BY9" s="184">
        <f>BY8-BX9</f>
        <v>0</v>
      </c>
      <c r="BZ9" s="186"/>
      <c r="CA9" s="190"/>
      <c r="CB9" s="190">
        <f>GUIDO!W28</f>
        <v>0</v>
      </c>
      <c r="CC9" s="184">
        <f>CC8-CB9</f>
        <v>-73062.814989123595</v>
      </c>
      <c r="CD9" s="186"/>
      <c r="CE9" s="190"/>
      <c r="CF9" s="190">
        <f>IRAZOQUI!W28</f>
        <v>0</v>
      </c>
      <c r="CG9" s="184">
        <f>CG8-CF9</f>
        <v>-8382.4897492544187</v>
      </c>
      <c r="CH9" s="186"/>
      <c r="CI9" s="190"/>
      <c r="CJ9" s="190">
        <f>LOPEZ!W28</f>
        <v>25833.599999999999</v>
      </c>
      <c r="CK9" s="184">
        <f>CK8-CJ9</f>
        <v>137863.67996130392</v>
      </c>
      <c r="CL9" s="186"/>
      <c r="CM9" s="190"/>
      <c r="CN9" s="190">
        <f>MONTI!W28</f>
        <v>0</v>
      </c>
      <c r="CO9" s="184">
        <f>CO8-CN9</f>
        <v>-89206.202167939904</v>
      </c>
      <c r="CP9" s="186"/>
      <c r="CQ9" s="190"/>
      <c r="CR9" s="190">
        <f>MONTICH!W28</f>
        <v>0</v>
      </c>
      <c r="CS9" s="184">
        <f>CS8-CR9</f>
        <v>13445.274850041265</v>
      </c>
      <c r="CT9" s="186"/>
      <c r="CU9" s="190"/>
      <c r="CV9" s="190">
        <f>OLIVEIRA!W28</f>
        <v>0</v>
      </c>
      <c r="CW9" s="184">
        <f>CW8-CV9</f>
        <v>-1310.904</v>
      </c>
      <c r="CX9" s="186"/>
      <c r="CY9" s="190"/>
      <c r="CZ9" s="190">
        <f>PRUCCA!W28</f>
        <v>0</v>
      </c>
      <c r="DA9" s="184">
        <f>DA8-CZ9</f>
        <v>-120205.25287072061</v>
      </c>
      <c r="DB9" s="186"/>
      <c r="DC9" s="190"/>
      <c r="DD9" s="190">
        <f>ROMERO!W28</f>
        <v>14112</v>
      </c>
      <c r="DE9" s="184">
        <f>DE8-DD9</f>
        <v>224648.37634721131</v>
      </c>
      <c r="DF9" s="186"/>
      <c r="DG9" s="190"/>
      <c r="DH9" s="190">
        <f>SMANIA!W28</f>
        <v>10353.6</v>
      </c>
      <c r="DI9" s="184">
        <f>DI8-DH9</f>
        <v>-351941.15070579888</v>
      </c>
      <c r="DJ9" s="186"/>
      <c r="DK9" s="190"/>
      <c r="DL9" s="190">
        <f>SOSA!W28</f>
        <v>0</v>
      </c>
      <c r="DM9" s="184">
        <f>DM8-DL9</f>
        <v>-98088.239692081421</v>
      </c>
      <c r="DN9" s="186"/>
      <c r="DO9" s="190"/>
      <c r="DP9" s="190">
        <f>VALDEZ!W28</f>
        <v>7873.92</v>
      </c>
      <c r="DQ9" s="184">
        <f>DQ8-DP9</f>
        <v>-247796.68987113595</v>
      </c>
      <c r="DR9" s="186"/>
      <c r="DS9" s="190"/>
      <c r="DT9" s="190">
        <f>VILCAES!W28</f>
        <v>0</v>
      </c>
      <c r="DU9" s="184">
        <f>DU8-DT9</f>
        <v>-43225.499534648196</v>
      </c>
      <c r="DV9" s="186"/>
      <c r="DW9" s="190"/>
      <c r="DX9" s="190">
        <f>WILKE!W28</f>
        <v>0</v>
      </c>
      <c r="DY9" s="184">
        <f>DY8-DX9</f>
        <v>62297.978972006342</v>
      </c>
      <c r="DZ9" s="186"/>
      <c r="EA9" s="190"/>
      <c r="EB9" s="190">
        <f>PROTEINA!W28</f>
        <v>0</v>
      </c>
      <c r="EC9" s="184">
        <f>EC8-EB9</f>
        <v>956.03889558582171</v>
      </c>
      <c r="ED9" s="186"/>
      <c r="EE9" s="190"/>
      <c r="EF9" s="190" t="e">
        <f>+#REF!</f>
        <v>#REF!</v>
      </c>
      <c r="EG9" s="184" t="e">
        <f>EG8-EF9</f>
        <v>#REF!</v>
      </c>
      <c r="EH9" s="186"/>
      <c r="EI9" s="190"/>
      <c r="EJ9" s="190" t="e">
        <f>+#REF!</f>
        <v>#REF!</v>
      </c>
      <c r="EK9" s="184" t="e">
        <f>EK8-EJ9</f>
        <v>#REF!</v>
      </c>
      <c r="EL9" s="186"/>
      <c r="EM9" s="190"/>
      <c r="EN9" s="190" t="e">
        <f>+#REF!</f>
        <v>#REF!</v>
      </c>
      <c r="EO9" s="184" t="e">
        <f>EO8-EN9</f>
        <v>#REF!</v>
      </c>
      <c r="EP9" s="186"/>
      <c r="EQ9" s="190"/>
      <c r="ER9" s="190" t="e">
        <f>+#REF!</f>
        <v>#REF!</v>
      </c>
      <c r="ES9" s="184" t="e">
        <f>ES8-ER9</f>
        <v>#REF!</v>
      </c>
      <c r="ET9" s="186"/>
      <c r="EU9" s="190"/>
      <c r="EV9" s="190" t="e">
        <f>+#REF!</f>
        <v>#REF!</v>
      </c>
      <c r="EW9" s="184" t="e">
        <f>EW8-EV9</f>
        <v>#REF!</v>
      </c>
      <c r="EX9" s="186"/>
      <c r="EY9" s="190"/>
      <c r="EZ9" s="190" t="e">
        <f>+#REF!</f>
        <v>#REF!</v>
      </c>
      <c r="FA9" s="184" t="e">
        <f>FA8-EZ9</f>
        <v>#REF!</v>
      </c>
      <c r="FB9" s="186"/>
      <c r="FC9" s="184"/>
      <c r="FD9" s="184"/>
      <c r="FE9" s="184"/>
      <c r="FF9" s="186"/>
      <c r="FG9" s="184"/>
      <c r="FH9" s="184"/>
      <c r="FI9" s="184"/>
      <c r="FJ9" s="186"/>
      <c r="FL9" s="199"/>
    </row>
    <row r="10" spans="1:168" ht="15.75">
      <c r="A10" s="98" t="s">
        <v>241</v>
      </c>
      <c r="B10" s="181"/>
      <c r="C10" s="184"/>
      <c r="D10" s="184">
        <f>'ALVAREZ '!V73</f>
        <v>5217.8019599999998</v>
      </c>
      <c r="E10" s="184">
        <f>E9-D10</f>
        <v>323832.37573855696</v>
      </c>
      <c r="F10" s="186"/>
      <c r="G10" s="190"/>
      <c r="H10" s="190">
        <f>'AMBROGGIO '!V73</f>
        <v>0</v>
      </c>
      <c r="I10" s="184">
        <f>I9-H10</f>
        <v>-17698.308894163856</v>
      </c>
      <c r="J10" s="186"/>
      <c r="K10" s="190"/>
      <c r="L10" s="184">
        <f>'BARRA '!V73</f>
        <v>23544.283605000001</v>
      </c>
      <c r="M10" s="184">
        <f>M9-L10</f>
        <v>120103.09234721854</v>
      </c>
      <c r="N10" s="186"/>
      <c r="O10" s="190"/>
      <c r="P10" s="184">
        <f>BIOLMOL!V73</f>
        <v>16378.624170000003</v>
      </c>
      <c r="Q10" s="184">
        <f>Q9-P10</f>
        <v>77349.628654008004</v>
      </c>
      <c r="R10" s="186"/>
      <c r="S10" s="190"/>
      <c r="T10" s="184">
        <f>BIGNANTE!V73</f>
        <v>136.80000000000001</v>
      </c>
      <c r="U10" s="184">
        <f>U9-T10</f>
        <v>-136.80000000000001</v>
      </c>
      <c r="V10" s="186"/>
      <c r="W10" s="190"/>
      <c r="X10" s="184">
        <f>'BISIG-DITAMO'!V73</f>
        <v>11322.048300000002</v>
      </c>
      <c r="Y10" s="184">
        <f>Y9-X10</f>
        <v>-41727.496736400179</v>
      </c>
      <c r="Z10" s="186"/>
      <c r="AA10" s="190"/>
      <c r="AB10" s="184">
        <f>CARRIZO!V73</f>
        <v>15874.869269999999</v>
      </c>
      <c r="AC10" s="184">
        <f>AC9-AB10</f>
        <v>-188710.32676423414</v>
      </c>
      <c r="AD10" s="186"/>
      <c r="AE10" s="190"/>
      <c r="AF10" s="184">
        <f>CECCHINI!V73</f>
        <v>8586.3563549999999</v>
      </c>
      <c r="AG10" s="184">
        <f>AG9-AF10</f>
        <v>-1547.1536998914653</v>
      </c>
      <c r="AH10" s="186"/>
      <c r="AI10" s="190"/>
      <c r="AJ10" s="184">
        <f>CELEJ!V73</f>
        <v>36514.032429599996</v>
      </c>
      <c r="AK10" s="184">
        <f>AK9-AJ10</f>
        <v>-140285.76238547545</v>
      </c>
      <c r="AL10" s="186"/>
      <c r="AM10" s="190"/>
      <c r="AN10" s="184">
        <f>CONTIN!V73</f>
        <v>0</v>
      </c>
      <c r="AO10" s="184">
        <f>AO9-AN10</f>
        <v>-155025.03799035744</v>
      </c>
      <c r="AP10" s="186"/>
      <c r="AQ10" s="190"/>
      <c r="AR10" s="184">
        <f>CULTIVO!V73</f>
        <v>0</v>
      </c>
      <c r="AS10" s="184">
        <f>AS9-AR10</f>
        <v>-24902.347591377325</v>
      </c>
      <c r="AT10" s="186"/>
      <c r="AU10" s="190"/>
      <c r="AV10" s="184">
        <f>DEGANO!V73</f>
        <v>0</v>
      </c>
      <c r="AW10" s="184">
        <f>AW9-AV10</f>
        <v>-172775.35861550402</v>
      </c>
      <c r="AX10" s="186"/>
      <c r="AY10" s="190"/>
      <c r="AZ10" s="190">
        <f>FABRO!V73</f>
        <v>9155.5492799999993</v>
      </c>
      <c r="BA10" s="184">
        <f>BA9-AZ10</f>
        <v>197402.6456745094</v>
      </c>
      <c r="BB10" s="186"/>
      <c r="BC10" s="190"/>
      <c r="BD10" s="190">
        <f>FANANI!V73</f>
        <v>0</v>
      </c>
      <c r="BE10" s="184">
        <f>BE9-BD10</f>
        <v>17913.954896519033</v>
      </c>
      <c r="BF10" s="186"/>
      <c r="BG10" s="190"/>
      <c r="BH10" s="190">
        <f>FIDELIO!V73</f>
        <v>0</v>
      </c>
      <c r="BI10" s="184">
        <f>BI9-BH10</f>
        <v>5181.5100354209944</v>
      </c>
      <c r="BJ10" s="186"/>
      <c r="BK10" s="190"/>
      <c r="BL10" s="190">
        <f>GALIANO!V73</f>
        <v>0</v>
      </c>
      <c r="BM10" s="184">
        <f>BM9-BL10</f>
        <v>-155065.21150400498</v>
      </c>
      <c r="BN10" s="186"/>
      <c r="BO10" s="190"/>
      <c r="BP10" s="190">
        <f>GARBARINO!V73</f>
        <v>0</v>
      </c>
      <c r="BQ10" s="184">
        <f>BQ9-BP10</f>
        <v>-11973.98983801533</v>
      </c>
      <c r="BR10" s="186"/>
      <c r="BS10" s="190"/>
      <c r="BT10" s="190">
        <f>GIL!V73</f>
        <v>16093.344707100003</v>
      </c>
      <c r="BU10" s="184">
        <f>BU9-BT10</f>
        <v>-204299.09947855843</v>
      </c>
      <c r="BV10" s="186"/>
      <c r="BW10" s="190"/>
      <c r="BX10" s="190">
        <f>GOLDRAIJ!V73</f>
        <v>0</v>
      </c>
      <c r="BY10" s="184">
        <f>BY9-BX10</f>
        <v>0</v>
      </c>
      <c r="BZ10" s="186"/>
      <c r="CA10" s="190"/>
      <c r="CB10" s="190">
        <f>GUIDO!V73</f>
        <v>0</v>
      </c>
      <c r="CC10" s="184">
        <f>CC9-CB10</f>
        <v>-73062.814989123595</v>
      </c>
      <c r="CD10" s="186"/>
      <c r="CE10" s="190"/>
      <c r="CF10" s="190">
        <f>IRAZOQUI!V73</f>
        <v>68.400000000000006</v>
      </c>
      <c r="CG10" s="184">
        <f>CG9-CF10</f>
        <v>-8450.8897492544183</v>
      </c>
      <c r="CH10" s="186"/>
      <c r="CI10" s="190"/>
      <c r="CJ10" s="190">
        <f>LOPEZ!V73</f>
        <v>6840.0000000000009</v>
      </c>
      <c r="CK10" s="184">
        <f>CK9-CJ10</f>
        <v>131023.67996130392</v>
      </c>
      <c r="CL10" s="186"/>
      <c r="CM10" s="190"/>
      <c r="CN10" s="190">
        <f>MONTI!V73</f>
        <v>36669.461039999995</v>
      </c>
      <c r="CO10" s="184">
        <f>CO9-CN10</f>
        <v>-125875.6632079399</v>
      </c>
      <c r="CP10" s="186"/>
      <c r="CQ10" s="190"/>
      <c r="CR10" s="190">
        <f>MONTICH!V73</f>
        <v>3420.0000000000005</v>
      </c>
      <c r="CS10" s="184">
        <f>CS9-CR10</f>
        <v>10025.274850041265</v>
      </c>
      <c r="CT10" s="186"/>
      <c r="CU10" s="190"/>
      <c r="CV10" s="190">
        <f>OLIVEIRA!V73</f>
        <v>0</v>
      </c>
      <c r="CW10" s="184">
        <f>CW9-CV10</f>
        <v>-1310.904</v>
      </c>
      <c r="CX10" s="186"/>
      <c r="CY10" s="190"/>
      <c r="CZ10" s="190">
        <f>PRUCCA!V73</f>
        <v>0</v>
      </c>
      <c r="DA10" s="184">
        <f>DA9-CZ10</f>
        <v>-120205.25287072061</v>
      </c>
      <c r="DB10" s="186"/>
      <c r="DC10" s="190"/>
      <c r="DD10" s="190">
        <f>ROMERO!V73</f>
        <v>12589.00686</v>
      </c>
      <c r="DE10" s="184">
        <f>DE9-DD10</f>
        <v>212059.36948721131</v>
      </c>
      <c r="DF10" s="186"/>
      <c r="DG10" s="190"/>
      <c r="DH10" s="190">
        <f>SMANIA!V73</f>
        <v>31566.623527499996</v>
      </c>
      <c r="DI10" s="184">
        <f>DI9-DH10</f>
        <v>-383507.7742332989</v>
      </c>
      <c r="DJ10" s="186"/>
      <c r="DK10" s="190"/>
      <c r="DL10" s="190">
        <f>SOSA!V73</f>
        <v>0</v>
      </c>
      <c r="DM10" s="184">
        <f>DM9-DL10</f>
        <v>-98088.239692081421</v>
      </c>
      <c r="DN10" s="186"/>
      <c r="DO10" s="190"/>
      <c r="DP10" s="190">
        <f>VALDEZ!V73</f>
        <v>5621.4561000000003</v>
      </c>
      <c r="DQ10" s="184">
        <f>DQ9-DP10</f>
        <v>-253418.14597113596</v>
      </c>
      <c r="DR10" s="186"/>
      <c r="DS10" s="190"/>
      <c r="DT10" s="190">
        <f>VILCAES!V73</f>
        <v>3906.3103650000003</v>
      </c>
      <c r="DU10" s="184">
        <f>DU9-DT10</f>
        <v>-47131.809899648193</v>
      </c>
      <c r="DV10" s="186"/>
      <c r="DW10" s="190"/>
      <c r="DX10" s="190">
        <f>WILKE!V73</f>
        <v>2052</v>
      </c>
      <c r="DY10" s="184">
        <f>DY9-DX10</f>
        <v>60245.978972006342</v>
      </c>
      <c r="DZ10" s="186"/>
      <c r="EA10" s="190"/>
      <c r="EB10" s="190">
        <f>PROTEINA!V73</f>
        <v>0</v>
      </c>
      <c r="EC10" s="184">
        <f>EC9-EB10</f>
        <v>956.03889558582171</v>
      </c>
      <c r="ED10" s="186"/>
      <c r="EE10" s="190"/>
      <c r="EF10" s="190" t="e">
        <f>+#REF!</f>
        <v>#REF!</v>
      </c>
      <c r="EG10" s="184" t="e">
        <f>EG9-EF10</f>
        <v>#REF!</v>
      </c>
      <c r="EH10" s="186"/>
      <c r="EI10" s="190"/>
      <c r="EJ10" s="190" t="e">
        <f>+#REF!</f>
        <v>#REF!</v>
      </c>
      <c r="EK10" s="184" t="e">
        <f>EK9-EJ10</f>
        <v>#REF!</v>
      </c>
      <c r="EL10" s="186"/>
      <c r="EM10" s="190"/>
      <c r="EN10" s="190" t="e">
        <f>+#REF!</f>
        <v>#REF!</v>
      </c>
      <c r="EO10" s="184" t="e">
        <f>EO9-EN10</f>
        <v>#REF!</v>
      </c>
      <c r="EP10" s="186"/>
      <c r="EQ10" s="190"/>
      <c r="ER10" s="190" t="e">
        <f>+#REF!</f>
        <v>#REF!</v>
      </c>
      <c r="ES10" s="184" t="e">
        <f>ES9-ER10</f>
        <v>#REF!</v>
      </c>
      <c r="ET10" s="186"/>
      <c r="EU10" s="190"/>
      <c r="EV10" s="190" t="e">
        <f>+#REF!</f>
        <v>#REF!</v>
      </c>
      <c r="EW10" s="184" t="e">
        <f>EW9-EV10</f>
        <v>#REF!</v>
      </c>
      <c r="EX10" s="186"/>
      <c r="EY10" s="190"/>
      <c r="EZ10" s="190" t="e">
        <f>+#REF!</f>
        <v>#REF!</v>
      </c>
      <c r="FA10" s="184" t="e">
        <f>FA9-EZ10</f>
        <v>#REF!</v>
      </c>
      <c r="FB10" s="186"/>
      <c r="FC10" s="184"/>
      <c r="FD10" s="184"/>
      <c r="FE10" s="184"/>
      <c r="FF10" s="186"/>
      <c r="FG10" s="184"/>
      <c r="FH10" s="184"/>
      <c r="FI10" s="184"/>
      <c r="FJ10" s="186"/>
      <c r="FL10" s="199"/>
    </row>
    <row r="11" spans="1:168" ht="15.75">
      <c r="A11" s="98" t="s">
        <v>242</v>
      </c>
      <c r="B11" s="181"/>
      <c r="C11" s="184"/>
      <c r="D11" s="184">
        <f>'ALVAREZ '!V81</f>
        <v>0</v>
      </c>
      <c r="E11" s="184">
        <f>E10-D11</f>
        <v>323832.37573855696</v>
      </c>
      <c r="F11" s="186"/>
      <c r="G11" s="190"/>
      <c r="H11" s="190">
        <f>'AMBROGGIO '!V81</f>
        <v>0</v>
      </c>
      <c r="I11" s="184">
        <f>I10-H11</f>
        <v>-17698.308894163856</v>
      </c>
      <c r="J11" s="186"/>
      <c r="K11" s="190"/>
      <c r="L11" s="184">
        <f>'BARRA '!V81</f>
        <v>31620</v>
      </c>
      <c r="M11" s="184">
        <f>M10-L11</f>
        <v>88483.092347218539</v>
      </c>
      <c r="N11" s="186"/>
      <c r="O11" s="190"/>
      <c r="P11" s="184">
        <f>BIOLMOL!V81</f>
        <v>3600</v>
      </c>
      <c r="Q11" s="184">
        <f>Q10-P11</f>
        <v>73749.628654008004</v>
      </c>
      <c r="R11" s="186"/>
      <c r="S11" s="190"/>
      <c r="T11" s="184">
        <f>BIGNANTE!V81</f>
        <v>0</v>
      </c>
      <c r="U11" s="184">
        <f>U10-T11</f>
        <v>-136.80000000000001</v>
      </c>
      <c r="V11" s="186"/>
      <c r="W11" s="190"/>
      <c r="X11" s="184">
        <f>'BISIG-DITAMO'!V81</f>
        <v>0</v>
      </c>
      <c r="Y11" s="184">
        <f>Y10-X11</f>
        <v>-41727.496736400179</v>
      </c>
      <c r="Z11" s="186"/>
      <c r="AA11" s="190"/>
      <c r="AB11" s="184">
        <f>CARRIZO!V81</f>
        <v>3600</v>
      </c>
      <c r="AC11" s="184">
        <f>AC10-AB11</f>
        <v>-192310.32676423414</v>
      </c>
      <c r="AD11" s="186"/>
      <c r="AE11" s="190"/>
      <c r="AF11" s="184">
        <f>CECCHINI!V81</f>
        <v>0</v>
      </c>
      <c r="AG11" s="184">
        <f>AG10-AF11</f>
        <v>-1547.1536998914653</v>
      </c>
      <c r="AH11" s="186"/>
      <c r="AI11" s="190"/>
      <c r="AJ11" s="184">
        <f>CELEJ!V81</f>
        <v>3600</v>
      </c>
      <c r="AK11" s="184">
        <f>AK10-AJ11</f>
        <v>-143885.76238547545</v>
      </c>
      <c r="AL11" s="186"/>
      <c r="AM11" s="190"/>
      <c r="AN11" s="184">
        <f>CONTIN!V81</f>
        <v>0</v>
      </c>
      <c r="AO11" s="184">
        <f>AO10-AN11</f>
        <v>-155025.03799035744</v>
      </c>
      <c r="AP11" s="186"/>
      <c r="AQ11" s="190"/>
      <c r="AR11" s="184">
        <f>CULTIVO!V81</f>
        <v>0</v>
      </c>
      <c r="AS11" s="184">
        <f>AS10-AR11</f>
        <v>-24902.347591377325</v>
      </c>
      <c r="AT11" s="186"/>
      <c r="AU11" s="190"/>
      <c r="AV11" s="184">
        <f>DEGANO!V81</f>
        <v>0</v>
      </c>
      <c r="AW11" s="184">
        <f>AW10-AV11</f>
        <v>-172775.35861550402</v>
      </c>
      <c r="AX11" s="186"/>
      <c r="AY11" s="190"/>
      <c r="AZ11" s="190">
        <f>FABRO!V81</f>
        <v>3600</v>
      </c>
      <c r="BA11" s="184">
        <f>BA10-AZ11</f>
        <v>193802.6456745094</v>
      </c>
      <c r="BB11" s="186"/>
      <c r="BC11" s="190"/>
      <c r="BD11" s="190">
        <f>FANANI!V81</f>
        <v>0</v>
      </c>
      <c r="BE11" s="184">
        <f>BE10-BD11</f>
        <v>17913.954896519033</v>
      </c>
      <c r="BF11" s="186"/>
      <c r="BG11" s="190"/>
      <c r="BH11" s="190">
        <f>FIDELIO!V81</f>
        <v>0</v>
      </c>
      <c r="BI11" s="184">
        <f>BI10-BH11</f>
        <v>5181.5100354209944</v>
      </c>
      <c r="BJ11" s="186"/>
      <c r="BK11" s="190"/>
      <c r="BL11" s="190">
        <f>GALIANO!V81</f>
        <v>0</v>
      </c>
      <c r="BM11" s="184">
        <f>BM10-BL11</f>
        <v>-155065.21150400498</v>
      </c>
      <c r="BN11" s="186"/>
      <c r="BO11" s="190"/>
      <c r="BP11" s="190">
        <f>GARBARINO!V81</f>
        <v>0</v>
      </c>
      <c r="BQ11" s="184">
        <f>BQ10-BP11</f>
        <v>-11973.98983801533</v>
      </c>
      <c r="BR11" s="186"/>
      <c r="BS11" s="190"/>
      <c r="BT11" s="190">
        <f>GIL!V81</f>
        <v>0</v>
      </c>
      <c r="BU11" s="184">
        <f>BU10-BT11</f>
        <v>-204299.09947855843</v>
      </c>
      <c r="BV11" s="186"/>
      <c r="BW11" s="190"/>
      <c r="BX11" s="190">
        <f>GOLDRAIJ!V81</f>
        <v>0</v>
      </c>
      <c r="BY11" s="184">
        <f>BY10-BX11</f>
        <v>0</v>
      </c>
      <c r="BZ11" s="186"/>
      <c r="CA11" s="190"/>
      <c r="CB11" s="190">
        <f>GUIDO!V81</f>
        <v>0</v>
      </c>
      <c r="CC11" s="184">
        <f>CC10-CB11</f>
        <v>-73062.814989123595</v>
      </c>
      <c r="CD11" s="186"/>
      <c r="CE11" s="190"/>
      <c r="CF11" s="190">
        <f>IRAZOQUI!V81</f>
        <v>0</v>
      </c>
      <c r="CG11" s="184">
        <f>CG10-CF11</f>
        <v>-8450.8897492544183</v>
      </c>
      <c r="CH11" s="186"/>
      <c r="CI11" s="190"/>
      <c r="CJ11" s="190">
        <f>LOPEZ!V81</f>
        <v>0</v>
      </c>
      <c r="CK11" s="184">
        <f>CK10-CJ11</f>
        <v>131023.67996130392</v>
      </c>
      <c r="CL11" s="186"/>
      <c r="CM11" s="190"/>
      <c r="CN11" s="190">
        <f>MONTI!V81</f>
        <v>0</v>
      </c>
      <c r="CO11" s="184">
        <f>CO10-CN11</f>
        <v>-125875.6632079399</v>
      </c>
      <c r="CP11" s="186"/>
      <c r="CQ11" s="190"/>
      <c r="CR11" s="190">
        <f>MONTICH!V81</f>
        <v>0</v>
      </c>
      <c r="CS11" s="184">
        <f>CS10-CR11</f>
        <v>10025.274850041265</v>
      </c>
      <c r="CT11" s="186"/>
      <c r="CU11" s="190"/>
      <c r="CV11" s="190">
        <f>OLIVEIRA!V81</f>
        <v>0</v>
      </c>
      <c r="CW11" s="184">
        <f>CW10-CV11</f>
        <v>-1310.904</v>
      </c>
      <c r="CX11" s="186"/>
      <c r="CY11" s="190"/>
      <c r="CZ11" s="190">
        <f>PRUCCA!V81</f>
        <v>0</v>
      </c>
      <c r="DA11" s="184">
        <f>DA10-CZ11</f>
        <v>-120205.25287072061</v>
      </c>
      <c r="DB11" s="186"/>
      <c r="DC11" s="190"/>
      <c r="DD11" s="190">
        <f>ROMERO!V81</f>
        <v>0</v>
      </c>
      <c r="DE11" s="184">
        <f>DE10-DD11</f>
        <v>212059.36948721131</v>
      </c>
      <c r="DF11" s="186"/>
      <c r="DG11" s="190"/>
      <c r="DH11" s="190">
        <f>SMANIA!V81</f>
        <v>3600</v>
      </c>
      <c r="DI11" s="184">
        <f>DI10-DH11</f>
        <v>-387107.7742332989</v>
      </c>
      <c r="DJ11" s="186"/>
      <c r="DK11" s="190"/>
      <c r="DL11" s="190">
        <f>SOSA!V81</f>
        <v>0</v>
      </c>
      <c r="DM11" s="184">
        <f>DM10-DL11</f>
        <v>-98088.239692081421</v>
      </c>
      <c r="DN11" s="186"/>
      <c r="DO11" s="190"/>
      <c r="DP11" s="190">
        <f>VALDEZ!V81</f>
        <v>10800</v>
      </c>
      <c r="DQ11" s="184">
        <f>DQ10-DP11</f>
        <v>-264218.14597113593</v>
      </c>
      <c r="DR11" s="186"/>
      <c r="DS11" s="190"/>
      <c r="DT11" s="190">
        <f>VILCAES!V81</f>
        <v>0</v>
      </c>
      <c r="DU11" s="184">
        <f>DU10-DT11</f>
        <v>-47131.809899648193</v>
      </c>
      <c r="DV11" s="186"/>
      <c r="DW11" s="190"/>
      <c r="DX11" s="190">
        <f>WILKE!V81</f>
        <v>0</v>
      </c>
      <c r="DY11" s="184">
        <f>DY10-DX11</f>
        <v>60245.978972006342</v>
      </c>
      <c r="DZ11" s="186"/>
      <c r="EA11" s="190"/>
      <c r="EB11" s="190">
        <f>PROTEINA!V81</f>
        <v>0</v>
      </c>
      <c r="EC11" s="184">
        <f>EC10-EB11</f>
        <v>956.03889558582171</v>
      </c>
      <c r="ED11" s="186"/>
      <c r="EE11" s="190"/>
      <c r="EF11" s="190" t="e">
        <f>+#REF!</f>
        <v>#REF!</v>
      </c>
      <c r="EG11" s="184" t="e">
        <f>EG10-EF11</f>
        <v>#REF!</v>
      </c>
      <c r="EH11" s="186"/>
      <c r="EI11" s="190"/>
      <c r="EJ11" s="190" t="e">
        <f>+#REF!</f>
        <v>#REF!</v>
      </c>
      <c r="EK11" s="184" t="e">
        <f>EK10-EJ11</f>
        <v>#REF!</v>
      </c>
      <c r="EL11" s="186"/>
      <c r="EM11" s="190"/>
      <c r="EN11" s="190" t="e">
        <f>+#REF!</f>
        <v>#REF!</v>
      </c>
      <c r="EO11" s="184" t="e">
        <f>EO10-EN11</f>
        <v>#REF!</v>
      </c>
      <c r="EP11" s="186"/>
      <c r="EQ11" s="190"/>
      <c r="ER11" s="190" t="e">
        <f>+#REF!</f>
        <v>#REF!</v>
      </c>
      <c r="ES11" s="184" t="e">
        <f>ES10-ER11</f>
        <v>#REF!</v>
      </c>
      <c r="ET11" s="186"/>
      <c r="EU11" s="190"/>
      <c r="EV11" s="190" t="e">
        <f>+#REF!</f>
        <v>#REF!</v>
      </c>
      <c r="EW11" s="184" t="e">
        <f>EW10-EV11</f>
        <v>#REF!</v>
      </c>
      <c r="EX11" s="186"/>
      <c r="EY11" s="190"/>
      <c r="EZ11" s="190" t="e">
        <f>+#REF!</f>
        <v>#REF!</v>
      </c>
      <c r="FA11" s="184" t="e">
        <f>FA10-EZ11</f>
        <v>#REF!</v>
      </c>
      <c r="FB11" s="186"/>
      <c r="FC11" s="184"/>
      <c r="FD11" s="184"/>
      <c r="FE11" s="184"/>
      <c r="FF11" s="186"/>
      <c r="FG11" s="184"/>
      <c r="FH11" s="184"/>
      <c r="FI11" s="184"/>
      <c r="FJ11" s="186"/>
      <c r="FL11" s="199"/>
    </row>
    <row r="12" spans="1:168" ht="15.75">
      <c r="A12" s="100" t="s">
        <v>243</v>
      </c>
      <c r="B12" s="181"/>
      <c r="C12" s="184"/>
      <c r="D12" s="184">
        <f>'ALVAREZ '!V99</f>
        <v>0</v>
      </c>
      <c r="E12" s="184">
        <f>E11-D12</f>
        <v>323832.37573855696</v>
      </c>
      <c r="F12" s="186"/>
      <c r="G12" s="190"/>
      <c r="H12" s="190">
        <f>'AMBROGGIO '!V99</f>
        <v>0</v>
      </c>
      <c r="I12" s="184">
        <f>I11-H12</f>
        <v>-17698.308894163856</v>
      </c>
      <c r="J12" s="186"/>
      <c r="K12" s="190"/>
      <c r="L12" s="184">
        <f>'BARRA '!V99</f>
        <v>0</v>
      </c>
      <c r="M12" s="184">
        <f>M11-L12</f>
        <v>88483.092347218539</v>
      </c>
      <c r="N12" s="186"/>
      <c r="O12" s="190"/>
      <c r="P12" s="184">
        <f>BIOLMOL!V99</f>
        <v>0</v>
      </c>
      <c r="Q12" s="184">
        <f>Q11-P12</f>
        <v>73749.628654008004</v>
      </c>
      <c r="R12" s="186"/>
      <c r="S12" s="190"/>
      <c r="T12" s="184">
        <f>BIGNANTE!V99</f>
        <v>0</v>
      </c>
      <c r="U12" s="184">
        <f>U11-T12</f>
        <v>-136.80000000000001</v>
      </c>
      <c r="V12" s="186"/>
      <c r="W12" s="190"/>
      <c r="X12" s="184">
        <f>'BISIG-DITAMO'!V99</f>
        <v>0</v>
      </c>
      <c r="Y12" s="184">
        <f>Y11-X12</f>
        <v>-41727.496736400179</v>
      </c>
      <c r="Z12" s="186"/>
      <c r="AA12" s="190"/>
      <c r="AB12" s="184">
        <f>CARRIZO!V99</f>
        <v>0</v>
      </c>
      <c r="AC12" s="184">
        <f>AC11-AB12</f>
        <v>-192310.32676423414</v>
      </c>
      <c r="AD12" s="186"/>
      <c r="AE12" s="190"/>
      <c r="AF12" s="184">
        <f>CECCHINI!V99</f>
        <v>0</v>
      </c>
      <c r="AG12" s="184">
        <f>AG11-AF12</f>
        <v>-1547.1536998914653</v>
      </c>
      <c r="AH12" s="186"/>
      <c r="AI12" s="190"/>
      <c r="AJ12" s="184">
        <f>CELEJ!V99</f>
        <v>0</v>
      </c>
      <c r="AK12" s="184">
        <f>AK11-AJ12</f>
        <v>-143885.76238547545</v>
      </c>
      <c r="AL12" s="186"/>
      <c r="AM12" s="190"/>
      <c r="AN12" s="184">
        <f>CONTIN!V99</f>
        <v>0</v>
      </c>
      <c r="AO12" s="184">
        <f>AO11-AN12</f>
        <v>-155025.03799035744</v>
      </c>
      <c r="AP12" s="186"/>
      <c r="AQ12" s="190"/>
      <c r="AR12" s="184">
        <f>CULTIVO!V99</f>
        <v>0</v>
      </c>
      <c r="AS12" s="184">
        <f>AS11-AR12</f>
        <v>-24902.347591377325</v>
      </c>
      <c r="AT12" s="186"/>
      <c r="AU12" s="190"/>
      <c r="AV12" s="184">
        <f>DEGANO!V99</f>
        <v>0</v>
      </c>
      <c r="AW12" s="184">
        <f>AW11-AV12</f>
        <v>-172775.35861550402</v>
      </c>
      <c r="AX12" s="186"/>
      <c r="AY12" s="190"/>
      <c r="AZ12" s="190">
        <f>FABRO!V99</f>
        <v>0</v>
      </c>
      <c r="BA12" s="184">
        <f>BA11-AZ12</f>
        <v>193802.6456745094</v>
      </c>
      <c r="BB12" s="186"/>
      <c r="BC12" s="190"/>
      <c r="BD12" s="190">
        <f>FANANI!V99</f>
        <v>0</v>
      </c>
      <c r="BE12" s="184">
        <f>BE11-BD12</f>
        <v>17913.954896519033</v>
      </c>
      <c r="BF12" s="186"/>
      <c r="BG12" s="190"/>
      <c r="BH12" s="190">
        <f>FIDELIO!V99</f>
        <v>0</v>
      </c>
      <c r="BI12" s="184">
        <f>BI11-BH12</f>
        <v>5181.5100354209944</v>
      </c>
      <c r="BJ12" s="186"/>
      <c r="BK12" s="190"/>
      <c r="BL12" s="190">
        <f>GALIANO!V99</f>
        <v>0</v>
      </c>
      <c r="BM12" s="184">
        <f>BM11-BL12</f>
        <v>-155065.21150400498</v>
      </c>
      <c r="BN12" s="186"/>
      <c r="BO12" s="190"/>
      <c r="BP12" s="190">
        <f>GARBARINO!V99</f>
        <v>0</v>
      </c>
      <c r="BQ12" s="184">
        <f>BQ11-BP12</f>
        <v>-11973.98983801533</v>
      </c>
      <c r="BR12" s="186"/>
      <c r="BS12" s="190"/>
      <c r="BT12" s="190">
        <f>GIL!V99</f>
        <v>0</v>
      </c>
      <c r="BU12" s="184">
        <f>BU11-BT12</f>
        <v>-204299.09947855843</v>
      </c>
      <c r="BV12" s="186"/>
      <c r="BW12" s="190"/>
      <c r="BX12" s="190">
        <f>GOLDRAIJ!V99</f>
        <v>0</v>
      </c>
      <c r="BY12" s="184">
        <f>BY11-BX12</f>
        <v>0</v>
      </c>
      <c r="BZ12" s="186"/>
      <c r="CA12" s="190"/>
      <c r="CB12" s="190">
        <f>GUIDO!V99</f>
        <v>0</v>
      </c>
      <c r="CC12" s="184">
        <f>CC11-CB12</f>
        <v>-73062.814989123595</v>
      </c>
      <c r="CD12" s="186"/>
      <c r="CE12" s="190"/>
      <c r="CF12" s="190">
        <f>IRAZOQUI!V99</f>
        <v>0</v>
      </c>
      <c r="CG12" s="184">
        <f>CG11-CF12</f>
        <v>-8450.8897492544183</v>
      </c>
      <c r="CH12" s="186"/>
      <c r="CI12" s="190"/>
      <c r="CJ12" s="190">
        <f>LOPEZ!V99</f>
        <v>0</v>
      </c>
      <c r="CK12" s="184">
        <f>CK11-CJ12</f>
        <v>131023.67996130392</v>
      </c>
      <c r="CL12" s="186"/>
      <c r="CM12" s="190"/>
      <c r="CN12" s="190">
        <f>MONTI!V99</f>
        <v>0</v>
      </c>
      <c r="CO12" s="184">
        <f>CO11-CN12</f>
        <v>-125875.6632079399</v>
      </c>
      <c r="CP12" s="186"/>
      <c r="CQ12" s="190"/>
      <c r="CR12" s="190">
        <f>MONTICH!V99</f>
        <v>0</v>
      </c>
      <c r="CS12" s="184">
        <f>CS11-CR12</f>
        <v>10025.274850041265</v>
      </c>
      <c r="CT12" s="186"/>
      <c r="CU12" s="190"/>
      <c r="CV12" s="190">
        <f>OLIVEIRA!V99</f>
        <v>0</v>
      </c>
      <c r="CW12" s="184">
        <f>CW11-CV12</f>
        <v>-1310.904</v>
      </c>
      <c r="CX12" s="186"/>
      <c r="CY12" s="190"/>
      <c r="CZ12" s="190">
        <f>PRUCCA!V99</f>
        <v>0</v>
      </c>
      <c r="DA12" s="184">
        <f>DA11-CZ12</f>
        <v>-120205.25287072061</v>
      </c>
      <c r="DB12" s="186"/>
      <c r="DC12" s="190"/>
      <c r="DD12" s="190">
        <f>ROMERO!V99</f>
        <v>0</v>
      </c>
      <c r="DE12" s="184">
        <f>DE11-DD12</f>
        <v>212059.36948721131</v>
      </c>
      <c r="DF12" s="186"/>
      <c r="DG12" s="190"/>
      <c r="DH12" s="190">
        <f>SMANIA!V99</f>
        <v>0</v>
      </c>
      <c r="DI12" s="184">
        <f>DI11-DH12</f>
        <v>-387107.7742332989</v>
      </c>
      <c r="DJ12" s="186"/>
      <c r="DK12" s="190"/>
      <c r="DL12" s="190">
        <f>SOSA!V99</f>
        <v>0</v>
      </c>
      <c r="DM12" s="184">
        <f>DM11-DL12</f>
        <v>-98088.239692081421</v>
      </c>
      <c r="DN12" s="186"/>
      <c r="DO12" s="190"/>
      <c r="DP12" s="190">
        <f>VALDEZ!V99</f>
        <v>0</v>
      </c>
      <c r="DQ12" s="184">
        <f>DQ11-DP12</f>
        <v>-264218.14597113593</v>
      </c>
      <c r="DR12" s="186"/>
      <c r="DS12" s="190"/>
      <c r="DT12" s="190">
        <f>VILCAES!V99</f>
        <v>570</v>
      </c>
      <c r="DU12" s="184">
        <f>DU11-DT12</f>
        <v>-47701.809899648193</v>
      </c>
      <c r="DV12" s="186"/>
      <c r="DW12" s="190"/>
      <c r="DX12" s="190">
        <f>WILKE!V99</f>
        <v>0</v>
      </c>
      <c r="DY12" s="184">
        <f>DY11-DX12</f>
        <v>60245.978972006342</v>
      </c>
      <c r="DZ12" s="186"/>
      <c r="EA12" s="190"/>
      <c r="EB12" s="190">
        <f>PROTEINA!V99</f>
        <v>0</v>
      </c>
      <c r="EC12" s="184">
        <f>EC11-EB12</f>
        <v>956.03889558582171</v>
      </c>
      <c r="ED12" s="186"/>
      <c r="EE12" s="190"/>
      <c r="EF12" s="190" t="e">
        <f>+#REF!</f>
        <v>#REF!</v>
      </c>
      <c r="EG12" s="184" t="e">
        <f>EG11-EF12</f>
        <v>#REF!</v>
      </c>
      <c r="EH12" s="186"/>
      <c r="EI12" s="190"/>
      <c r="EJ12" s="190" t="e">
        <f>+#REF!</f>
        <v>#REF!</v>
      </c>
      <c r="EK12" s="184" t="e">
        <f>EK11-EJ12</f>
        <v>#REF!</v>
      </c>
      <c r="EL12" s="186"/>
      <c r="EM12" s="190"/>
      <c r="EN12" s="190" t="e">
        <f>+#REF!</f>
        <v>#REF!</v>
      </c>
      <c r="EO12" s="184" t="e">
        <f>EO11-EN12</f>
        <v>#REF!</v>
      </c>
      <c r="EP12" s="186"/>
      <c r="EQ12" s="190"/>
      <c r="ER12" s="190" t="e">
        <f>+#REF!</f>
        <v>#REF!</v>
      </c>
      <c r="ES12" s="184" t="e">
        <f>ES11-ER12</f>
        <v>#REF!</v>
      </c>
      <c r="ET12" s="186"/>
      <c r="EU12" s="190"/>
      <c r="EV12" s="190" t="e">
        <f>+#REF!</f>
        <v>#REF!</v>
      </c>
      <c r="EW12" s="184" t="e">
        <f>EW11-EV12</f>
        <v>#REF!</v>
      </c>
      <c r="EX12" s="186"/>
      <c r="EY12" s="190"/>
      <c r="EZ12" s="190" t="e">
        <f>+#REF!</f>
        <v>#REF!</v>
      </c>
      <c r="FA12" s="184" t="e">
        <f>FA11-EZ12</f>
        <v>#REF!</v>
      </c>
      <c r="FB12" s="186"/>
      <c r="FC12" s="184"/>
      <c r="FD12" s="184"/>
      <c r="FE12" s="184"/>
      <c r="FF12" s="186"/>
      <c r="FG12" s="184"/>
      <c r="FH12" s="184"/>
      <c r="FI12" s="184"/>
      <c r="FJ12" s="186"/>
      <c r="FL12" s="199" t="e">
        <f>SUM(D12,H12,L12,P12,T12,X12,AB12,AF12,AJ12,AN12,AR12,AV12,#REF!,AZ12,BD12,BH12,BL12,BP12,BT12,BX12,CB12,CF12,#REF!,CJ12,CN12,CR12,CV12,CZ12,DD12,DH12,DL12,DP12,DT12,DX12,EB12,EF12,EJ12,EN12,ER12,EV12,EZ12)</f>
        <v>#REF!</v>
      </c>
    </row>
    <row r="13" spans="1:168" ht="15.75">
      <c r="A13" s="17"/>
      <c r="B13" s="181"/>
      <c r="C13" s="184"/>
      <c r="D13" s="184"/>
      <c r="E13" s="184"/>
      <c r="F13" s="186"/>
      <c r="G13" s="184"/>
      <c r="H13" s="184"/>
      <c r="I13" s="184"/>
      <c r="J13" s="186"/>
      <c r="K13" s="184"/>
      <c r="L13" s="184"/>
      <c r="M13" s="184"/>
      <c r="N13" s="186"/>
      <c r="O13" s="184"/>
      <c r="P13" s="184"/>
      <c r="Q13" s="184"/>
      <c r="R13" s="186"/>
      <c r="S13" s="184"/>
      <c r="T13" s="184"/>
      <c r="U13" s="184"/>
      <c r="V13" s="186"/>
      <c r="W13" s="184"/>
      <c r="X13" s="184"/>
      <c r="Y13" s="184"/>
      <c r="Z13" s="186"/>
      <c r="AA13" s="184"/>
      <c r="AB13" s="184"/>
      <c r="AC13" s="184"/>
      <c r="AD13" s="186"/>
      <c r="AE13" s="184"/>
      <c r="AF13" s="184"/>
      <c r="AG13" s="184"/>
      <c r="AH13" s="186"/>
      <c r="AI13" s="184"/>
      <c r="AJ13" s="184"/>
      <c r="AK13" s="184"/>
      <c r="AL13" s="186"/>
      <c r="AM13" s="184"/>
      <c r="AN13" s="184"/>
      <c r="AO13" s="184"/>
      <c r="AP13" s="186"/>
      <c r="AQ13" s="184"/>
      <c r="AR13" s="184"/>
      <c r="AS13" s="184"/>
      <c r="AT13" s="186"/>
      <c r="AU13" s="184"/>
      <c r="AV13" s="184"/>
      <c r="AW13" s="184"/>
      <c r="AX13" s="186"/>
      <c r="AY13" s="184"/>
      <c r="AZ13" s="184"/>
      <c r="BA13" s="184"/>
      <c r="BB13" s="186"/>
      <c r="BC13" s="184"/>
      <c r="BD13" s="184"/>
      <c r="BE13" s="184"/>
      <c r="BF13" s="186"/>
      <c r="BG13" s="184"/>
      <c r="BH13" s="184"/>
      <c r="BI13" s="184"/>
      <c r="BJ13" s="186"/>
      <c r="BK13" s="184"/>
      <c r="BL13" s="184"/>
      <c r="BM13" s="184"/>
      <c r="BN13" s="186"/>
      <c r="BO13" s="184"/>
      <c r="BP13" s="184"/>
      <c r="BQ13" s="184"/>
      <c r="BR13" s="186"/>
      <c r="BS13" s="184"/>
      <c r="BT13" s="184"/>
      <c r="BU13" s="184"/>
      <c r="BV13" s="186"/>
      <c r="BW13" s="184"/>
      <c r="BX13" s="184"/>
      <c r="BY13" s="184"/>
      <c r="BZ13" s="186"/>
      <c r="CA13" s="184"/>
      <c r="CB13" s="184"/>
      <c r="CC13" s="184"/>
      <c r="CD13" s="186"/>
      <c r="CE13" s="184"/>
      <c r="CF13" s="184"/>
      <c r="CG13" s="184"/>
      <c r="CH13" s="186"/>
      <c r="CI13" s="184"/>
      <c r="CJ13" s="184"/>
      <c r="CK13" s="184"/>
      <c r="CL13" s="186"/>
      <c r="CM13" s="184"/>
      <c r="CN13" s="184"/>
      <c r="CO13" s="184"/>
      <c r="CP13" s="186"/>
      <c r="CQ13" s="184"/>
      <c r="CR13" s="184"/>
      <c r="CS13" s="184"/>
      <c r="CT13" s="186"/>
      <c r="CU13" s="184"/>
      <c r="CV13" s="184"/>
      <c r="CW13" s="184"/>
      <c r="CX13" s="186"/>
      <c r="CY13" s="184"/>
      <c r="CZ13" s="184"/>
      <c r="DA13" s="184"/>
      <c r="DB13" s="186"/>
      <c r="DC13" s="184"/>
      <c r="DD13" s="184"/>
      <c r="DE13" s="184"/>
      <c r="DF13" s="186"/>
      <c r="DG13" s="184"/>
      <c r="DH13" s="184"/>
      <c r="DI13" s="184"/>
      <c r="DJ13" s="186"/>
      <c r="DK13" s="184"/>
      <c r="DL13" s="184"/>
      <c r="DM13" s="184"/>
      <c r="DN13" s="186"/>
      <c r="DO13" s="184"/>
      <c r="DP13" s="184"/>
      <c r="DQ13" s="184"/>
      <c r="DR13" s="186"/>
      <c r="DS13" s="184"/>
      <c r="DT13" s="184"/>
      <c r="DU13" s="184"/>
      <c r="DV13" s="186"/>
      <c r="DW13" s="184"/>
      <c r="DX13" s="184"/>
      <c r="DY13" s="184"/>
      <c r="DZ13" s="186"/>
      <c r="EA13" s="184"/>
      <c r="EB13" s="184"/>
      <c r="EC13" s="184"/>
      <c r="ED13" s="186"/>
      <c r="EE13" s="184"/>
      <c r="EF13" s="184"/>
      <c r="EG13" s="184"/>
      <c r="EH13" s="186"/>
      <c r="EI13" s="184"/>
      <c r="EJ13" s="184"/>
      <c r="EK13" s="184"/>
      <c r="EL13" s="186"/>
      <c r="EM13" s="184"/>
      <c r="EN13" s="184"/>
      <c r="EO13" s="184"/>
      <c r="EP13" s="186"/>
      <c r="EQ13" s="184"/>
      <c r="ER13" s="184"/>
      <c r="ES13" s="184"/>
      <c r="ET13" s="186"/>
      <c r="EU13" s="184"/>
      <c r="EV13" s="184"/>
      <c r="EW13" s="184"/>
      <c r="EX13" s="186"/>
      <c r="EY13" s="184"/>
      <c r="EZ13" s="184"/>
      <c r="FA13" s="184"/>
      <c r="FB13" s="186"/>
      <c r="FC13" s="184"/>
      <c r="FD13" s="184"/>
      <c r="FE13" s="184"/>
      <c r="FF13" s="186"/>
      <c r="FG13" s="184"/>
      <c r="FH13" s="184"/>
      <c r="FI13" s="184"/>
      <c r="FJ13" s="186"/>
      <c r="FL13" s="199"/>
    </row>
    <row r="14" spans="1:168" ht="15.75">
      <c r="A14" s="17"/>
      <c r="B14" s="181"/>
      <c r="C14" s="184"/>
      <c r="D14" s="184"/>
      <c r="E14" s="184"/>
      <c r="F14" s="186"/>
      <c r="G14" s="184"/>
      <c r="H14" s="184"/>
      <c r="I14" s="184"/>
      <c r="J14" s="186"/>
      <c r="K14" s="184"/>
      <c r="L14" s="184"/>
      <c r="M14" s="184"/>
      <c r="N14" s="186"/>
      <c r="O14" s="184"/>
      <c r="P14" s="184"/>
      <c r="Q14" s="184"/>
      <c r="R14" s="186"/>
      <c r="S14" s="184"/>
      <c r="T14" s="184"/>
      <c r="U14" s="184"/>
      <c r="V14" s="186"/>
      <c r="W14" s="184"/>
      <c r="X14" s="184"/>
      <c r="Y14" s="184"/>
      <c r="Z14" s="186"/>
      <c r="AA14" s="184"/>
      <c r="AB14" s="184"/>
      <c r="AC14" s="184"/>
      <c r="AD14" s="186"/>
      <c r="AE14" s="184"/>
      <c r="AF14" s="184"/>
      <c r="AG14" s="184"/>
      <c r="AH14" s="186"/>
      <c r="AI14" s="184"/>
      <c r="AJ14" s="184"/>
      <c r="AK14" s="184"/>
      <c r="AL14" s="186"/>
      <c r="AM14" s="184"/>
      <c r="AN14" s="184"/>
      <c r="AO14" s="184"/>
      <c r="AP14" s="186"/>
      <c r="AQ14" s="184"/>
      <c r="AR14" s="184"/>
      <c r="AS14" s="184"/>
      <c r="AT14" s="186"/>
      <c r="AU14" s="184"/>
      <c r="AV14" s="184"/>
      <c r="AW14" s="184"/>
      <c r="AX14" s="186"/>
      <c r="AY14" s="184"/>
      <c r="AZ14" s="184"/>
      <c r="BA14" s="184"/>
      <c r="BB14" s="186"/>
      <c r="BC14" s="184"/>
      <c r="BD14" s="184"/>
      <c r="BE14" s="184"/>
      <c r="BF14" s="186"/>
      <c r="BG14" s="184"/>
      <c r="BH14" s="184"/>
      <c r="BI14" s="184"/>
      <c r="BJ14" s="186"/>
      <c r="BK14" s="184"/>
      <c r="BL14" s="184"/>
      <c r="BM14" s="184"/>
      <c r="BN14" s="186"/>
      <c r="BO14" s="184"/>
      <c r="BP14" s="184"/>
      <c r="BQ14" s="184"/>
      <c r="BR14" s="186"/>
      <c r="BS14" s="184"/>
      <c r="BT14" s="184"/>
      <c r="BU14" s="184"/>
      <c r="BV14" s="186"/>
      <c r="BW14" s="184"/>
      <c r="BX14" s="184"/>
      <c r="BY14" s="184"/>
      <c r="BZ14" s="186"/>
      <c r="CA14" s="184"/>
      <c r="CB14" s="184"/>
      <c r="CC14" s="184"/>
      <c r="CD14" s="186"/>
      <c r="CE14" s="184"/>
      <c r="CF14" s="184"/>
      <c r="CG14" s="184"/>
      <c r="CH14" s="186"/>
      <c r="CI14" s="184"/>
      <c r="CJ14" s="184"/>
      <c r="CK14" s="184"/>
      <c r="CL14" s="186"/>
      <c r="CM14" s="184"/>
      <c r="CN14" s="184"/>
      <c r="CO14" s="184"/>
      <c r="CP14" s="186"/>
      <c r="CQ14" s="184"/>
      <c r="CR14" s="184"/>
      <c r="CS14" s="184"/>
      <c r="CT14" s="186"/>
      <c r="CU14" s="184"/>
      <c r="CV14" s="184"/>
      <c r="CW14" s="184"/>
      <c r="CX14" s="186"/>
      <c r="CY14" s="184"/>
      <c r="CZ14" s="184"/>
      <c r="DA14" s="184"/>
      <c r="DB14" s="186"/>
      <c r="DC14" s="184"/>
      <c r="DD14" s="184"/>
      <c r="DE14" s="184"/>
      <c r="DF14" s="186"/>
      <c r="DG14" s="184"/>
      <c r="DH14" s="184"/>
      <c r="DI14" s="184"/>
      <c r="DJ14" s="186"/>
      <c r="DK14" s="184"/>
      <c r="DL14" s="184"/>
      <c r="DM14" s="184"/>
      <c r="DN14" s="186"/>
      <c r="DO14" s="184"/>
      <c r="DP14" s="184"/>
      <c r="DQ14" s="184"/>
      <c r="DR14" s="186"/>
      <c r="DS14" s="184"/>
      <c r="DT14" s="184"/>
      <c r="DU14" s="184"/>
      <c r="DV14" s="186"/>
      <c r="DW14" s="184"/>
      <c r="DX14" s="184"/>
      <c r="DY14" s="184"/>
      <c r="DZ14" s="186"/>
      <c r="EA14" s="184"/>
      <c r="EB14" s="184"/>
      <c r="EC14" s="184"/>
      <c r="ED14" s="186"/>
      <c r="EE14" s="184"/>
      <c r="EF14" s="184"/>
      <c r="EG14" s="184"/>
      <c r="EH14" s="186"/>
      <c r="EI14" s="184"/>
      <c r="EJ14" s="184"/>
      <c r="EK14" s="184"/>
      <c r="EL14" s="186"/>
      <c r="EM14" s="184"/>
      <c r="EN14" s="184"/>
      <c r="EO14" s="184"/>
      <c r="EP14" s="186"/>
      <c r="EQ14" s="184"/>
      <c r="ER14" s="184"/>
      <c r="ES14" s="184"/>
      <c r="ET14" s="186"/>
      <c r="EU14" s="184"/>
      <c r="EV14" s="184"/>
      <c r="EW14" s="184"/>
      <c r="EX14" s="186"/>
      <c r="EY14" s="184"/>
      <c r="EZ14" s="184"/>
      <c r="FA14" s="184"/>
      <c r="FB14" s="186"/>
      <c r="FC14" s="184"/>
      <c r="FD14" s="184"/>
      <c r="FE14" s="184"/>
      <c r="FF14" s="186"/>
      <c r="FG14" s="184"/>
      <c r="FH14" s="184"/>
      <c r="FI14" s="184"/>
      <c r="FJ14" s="186"/>
      <c r="FL14" s="199">
        <f>U15</f>
        <v>-136.80000000000001</v>
      </c>
    </row>
    <row r="15" spans="1:168" ht="15.75">
      <c r="A15" s="95" t="s">
        <v>311</v>
      </c>
      <c r="B15" s="181"/>
      <c r="C15" s="184"/>
      <c r="D15" s="188"/>
      <c r="E15" s="189">
        <f>E12</f>
        <v>323832.37573855696</v>
      </c>
      <c r="F15" s="186"/>
      <c r="G15" s="184"/>
      <c r="H15" s="188"/>
      <c r="I15" s="189">
        <f>I12</f>
        <v>-17698.308894163856</v>
      </c>
      <c r="J15" s="186"/>
      <c r="K15" s="184"/>
      <c r="L15" s="188"/>
      <c r="M15" s="189">
        <f>M12</f>
        <v>88483.092347218539</v>
      </c>
      <c r="N15" s="186"/>
      <c r="O15" s="184"/>
      <c r="P15" s="188"/>
      <c r="Q15" s="189">
        <f>Q12</f>
        <v>73749.628654008004</v>
      </c>
      <c r="R15" s="186"/>
      <c r="S15" s="184"/>
      <c r="T15" s="188"/>
      <c r="U15" s="189">
        <f>U12</f>
        <v>-136.80000000000001</v>
      </c>
      <c r="V15" s="186"/>
      <c r="W15" s="184"/>
      <c r="X15" s="188"/>
      <c r="Y15" s="189">
        <f>Y12</f>
        <v>-41727.496736400179</v>
      </c>
      <c r="Z15" s="186"/>
      <c r="AA15" s="184"/>
      <c r="AB15" s="188"/>
      <c r="AC15" s="189">
        <f>AC12</f>
        <v>-192310.32676423414</v>
      </c>
      <c r="AD15" s="186"/>
      <c r="AE15" s="184"/>
      <c r="AF15" s="188"/>
      <c r="AG15" s="189">
        <f>AG12</f>
        <v>-1547.1536998914653</v>
      </c>
      <c r="AH15" s="186"/>
      <c r="AI15" s="184"/>
      <c r="AJ15" s="188"/>
      <c r="AK15" s="189">
        <f>AK12</f>
        <v>-143885.76238547545</v>
      </c>
      <c r="AL15" s="186"/>
      <c r="AM15" s="184"/>
      <c r="AN15" s="188"/>
      <c r="AO15" s="189">
        <f>AO12</f>
        <v>-155025.03799035744</v>
      </c>
      <c r="AP15" s="186"/>
      <c r="AQ15" s="184"/>
      <c r="AR15" s="188"/>
      <c r="AS15" s="189">
        <f>AS12</f>
        <v>-24902.347591377325</v>
      </c>
      <c r="AT15" s="186"/>
      <c r="AU15" s="184"/>
      <c r="AV15" s="188"/>
      <c r="AW15" s="189">
        <f>AW12</f>
        <v>-172775.35861550402</v>
      </c>
      <c r="AX15" s="186"/>
      <c r="AY15" s="184"/>
      <c r="AZ15" s="188"/>
      <c r="BA15" s="189">
        <f>BA12</f>
        <v>193802.6456745094</v>
      </c>
      <c r="BB15" s="186"/>
      <c r="BC15" s="184"/>
      <c r="BD15" s="188"/>
      <c r="BE15" s="189">
        <f>BE12</f>
        <v>17913.954896519033</v>
      </c>
      <c r="BF15" s="186"/>
      <c r="BG15" s="184"/>
      <c r="BH15" s="188"/>
      <c r="BI15" s="189">
        <f>BI12</f>
        <v>5181.5100354209944</v>
      </c>
      <c r="BJ15" s="186"/>
      <c r="BK15" s="184"/>
      <c r="BL15" s="188"/>
      <c r="BM15" s="189">
        <f>BM12</f>
        <v>-155065.21150400498</v>
      </c>
      <c r="BN15" s="186"/>
      <c r="BO15" s="184"/>
      <c r="BP15" s="188"/>
      <c r="BQ15" s="189">
        <f>BQ12</f>
        <v>-11973.98983801533</v>
      </c>
      <c r="BR15" s="186"/>
      <c r="BS15" s="184"/>
      <c r="BT15" s="188"/>
      <c r="BU15" s="189">
        <f>BU12</f>
        <v>-204299.09947855843</v>
      </c>
      <c r="BV15" s="186"/>
      <c r="BW15" s="184"/>
      <c r="BX15" s="188"/>
      <c r="BY15" s="189">
        <f>BY12</f>
        <v>0</v>
      </c>
      <c r="BZ15" s="186"/>
      <c r="CA15" s="184"/>
      <c r="CB15" s="188"/>
      <c r="CC15" s="189">
        <f>CC12</f>
        <v>-73062.814989123595</v>
      </c>
      <c r="CD15" s="186"/>
      <c r="CE15" s="184"/>
      <c r="CF15" s="188"/>
      <c r="CG15" s="189">
        <f>CG12</f>
        <v>-8450.8897492544183</v>
      </c>
      <c r="CH15" s="186"/>
      <c r="CI15" s="184"/>
      <c r="CJ15" s="188"/>
      <c r="CK15" s="189">
        <f>CK12</f>
        <v>131023.67996130392</v>
      </c>
      <c r="CL15" s="186"/>
      <c r="CM15" s="184"/>
      <c r="CN15" s="188"/>
      <c r="CO15" s="189">
        <f>CO12</f>
        <v>-125875.6632079399</v>
      </c>
      <c r="CP15" s="186"/>
      <c r="CQ15" s="184"/>
      <c r="CR15" s="188"/>
      <c r="CS15" s="189">
        <f>CS12</f>
        <v>10025.274850041265</v>
      </c>
      <c r="CT15" s="186"/>
      <c r="CU15" s="184"/>
      <c r="CV15" s="188"/>
      <c r="CW15" s="189">
        <f>CW12</f>
        <v>-1310.904</v>
      </c>
      <c r="CX15" s="186"/>
      <c r="CY15" s="184"/>
      <c r="CZ15" s="188"/>
      <c r="DA15" s="189">
        <f>DA12</f>
        <v>-120205.25287072061</v>
      </c>
      <c r="DB15" s="186"/>
      <c r="DC15" s="184"/>
      <c r="DD15" s="188"/>
      <c r="DE15" s="189">
        <f>DE12</f>
        <v>212059.36948721131</v>
      </c>
      <c r="DF15" s="186"/>
      <c r="DG15" s="184"/>
      <c r="DH15" s="188"/>
      <c r="DI15" s="189">
        <f>DI12</f>
        <v>-387107.7742332989</v>
      </c>
      <c r="DJ15" s="186"/>
      <c r="DK15" s="184"/>
      <c r="DL15" s="188"/>
      <c r="DM15" s="189">
        <f>DM12</f>
        <v>-98088.239692081421</v>
      </c>
      <c r="DN15" s="186"/>
      <c r="DO15" s="184"/>
      <c r="DP15" s="188"/>
      <c r="DQ15" s="189">
        <f>DQ12</f>
        <v>-264218.14597113593</v>
      </c>
      <c r="DR15" s="186"/>
      <c r="DS15" s="184"/>
      <c r="DT15" s="188"/>
      <c r="DU15" s="189">
        <f>DU12</f>
        <v>-47701.809899648193</v>
      </c>
      <c r="DV15" s="186"/>
      <c r="DW15" s="184"/>
      <c r="DX15" s="188"/>
      <c r="DY15" s="189">
        <f>DY12</f>
        <v>60245.978972006342</v>
      </c>
      <c r="DZ15" s="186"/>
      <c r="EA15" s="184"/>
      <c r="EB15" s="188"/>
      <c r="EC15" s="189">
        <f>EC12</f>
        <v>956.03889558582171</v>
      </c>
      <c r="ED15" s="186"/>
      <c r="EE15" s="184"/>
      <c r="EF15" s="188"/>
      <c r="EG15" s="189" t="e">
        <f>EG12</f>
        <v>#REF!</v>
      </c>
      <c r="EH15" s="186"/>
      <c r="EI15" s="184"/>
      <c r="EJ15" s="188"/>
      <c r="EK15" s="189" t="e">
        <f>EK12</f>
        <v>#REF!</v>
      </c>
      <c r="EL15" s="186"/>
      <c r="EM15" s="184"/>
      <c r="EN15" s="188"/>
      <c r="EO15" s="189" t="e">
        <f>EO12</f>
        <v>#REF!</v>
      </c>
      <c r="EP15" s="186"/>
      <c r="EQ15" s="184"/>
      <c r="ER15" s="188"/>
      <c r="ES15" s="189" t="e">
        <f>ES12</f>
        <v>#REF!</v>
      </c>
      <c r="ET15" s="186"/>
      <c r="EU15" s="184"/>
      <c r="EV15" s="188"/>
      <c r="EW15" s="189" t="e">
        <f>EW12</f>
        <v>#REF!</v>
      </c>
      <c r="EX15" s="186"/>
      <c r="EY15" s="184"/>
      <c r="EZ15" s="188"/>
      <c r="FA15" s="189" t="e">
        <f>FA12</f>
        <v>#REF!</v>
      </c>
      <c r="FB15" s="186"/>
      <c r="FC15" s="184"/>
      <c r="FD15" s="188"/>
      <c r="FE15" s="189"/>
      <c r="FF15" s="186"/>
      <c r="FG15" s="184"/>
      <c r="FH15" s="188"/>
      <c r="FI15" s="189"/>
      <c r="FJ15" s="186"/>
      <c r="FL15" s="219" t="e">
        <f>SUM(FL6:FL14)</f>
        <v>#REF!</v>
      </c>
    </row>
    <row r="16" spans="1:168">
      <c r="FL16" s="12"/>
    </row>
    <row r="17" spans="1:168" ht="23.25">
      <c r="A17" s="97" t="s">
        <v>312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L17" s="12"/>
    </row>
    <row r="18" spans="1:168" ht="18" customHeight="1">
      <c r="A18" s="96"/>
      <c r="B18" s="176"/>
      <c r="C18" s="283" t="s">
        <v>43</v>
      </c>
      <c r="D18" s="283"/>
      <c r="E18" s="283"/>
      <c r="F18" s="176"/>
      <c r="G18" s="284" t="s">
        <v>44</v>
      </c>
      <c r="H18" s="284"/>
      <c r="I18" s="284"/>
      <c r="J18" s="176"/>
      <c r="K18" s="283" t="s">
        <v>45</v>
      </c>
      <c r="L18" s="283"/>
      <c r="M18" s="283"/>
      <c r="N18" s="176"/>
      <c r="O18" s="285" t="s">
        <v>259</v>
      </c>
      <c r="P18" s="286"/>
      <c r="Q18" s="287"/>
      <c r="R18" s="176"/>
      <c r="S18" s="285" t="s">
        <v>376</v>
      </c>
      <c r="T18" s="286"/>
      <c r="U18" s="287"/>
      <c r="V18" s="176"/>
      <c r="W18" s="284" t="s">
        <v>308</v>
      </c>
      <c r="X18" s="284"/>
      <c r="Y18" s="284"/>
      <c r="Z18" s="176"/>
      <c r="AA18" s="284" t="s">
        <v>46</v>
      </c>
      <c r="AB18" s="284"/>
      <c r="AC18" s="284"/>
      <c r="AD18" s="176"/>
      <c r="AE18" s="283" t="s">
        <v>47</v>
      </c>
      <c r="AF18" s="283"/>
      <c r="AG18" s="283"/>
      <c r="AH18" s="176"/>
      <c r="AI18" s="283" t="s">
        <v>48</v>
      </c>
      <c r="AJ18" s="283"/>
      <c r="AK18" s="283"/>
      <c r="AL18" s="176"/>
      <c r="AM18" s="284" t="s">
        <v>49</v>
      </c>
      <c r="AN18" s="284"/>
      <c r="AO18" s="284"/>
      <c r="AP18" s="176"/>
      <c r="AQ18" s="288" t="s">
        <v>251</v>
      </c>
      <c r="AR18" s="288"/>
      <c r="AS18" s="288"/>
      <c r="AT18" s="176"/>
      <c r="AU18" s="284" t="s">
        <v>50</v>
      </c>
      <c r="AV18" s="284"/>
      <c r="AW18" s="284"/>
      <c r="AX18" s="176"/>
      <c r="AY18" s="283" t="s">
        <v>51</v>
      </c>
      <c r="AZ18" s="283"/>
      <c r="BA18" s="283"/>
      <c r="BB18" s="176"/>
      <c r="BC18" s="283" t="s">
        <v>52</v>
      </c>
      <c r="BD18" s="283"/>
      <c r="BE18" s="283"/>
      <c r="BF18" s="176"/>
      <c r="BG18" s="283" t="s">
        <v>53</v>
      </c>
      <c r="BH18" s="283"/>
      <c r="BI18" s="283"/>
      <c r="BJ18" s="176"/>
      <c r="BK18" s="283" t="s">
        <v>54</v>
      </c>
      <c r="BL18" s="283"/>
      <c r="BM18" s="283"/>
      <c r="BN18" s="176"/>
      <c r="BO18" s="283" t="s">
        <v>55</v>
      </c>
      <c r="BP18" s="283"/>
      <c r="BQ18" s="283"/>
      <c r="BR18" s="176"/>
      <c r="BS18" s="283" t="s">
        <v>56</v>
      </c>
      <c r="BT18" s="283"/>
      <c r="BU18" s="283"/>
      <c r="BV18" s="176"/>
      <c r="BW18" s="283" t="s">
        <v>57</v>
      </c>
      <c r="BX18" s="283"/>
      <c r="BY18" s="283"/>
      <c r="BZ18" s="176"/>
      <c r="CA18" s="284" t="s">
        <v>58</v>
      </c>
      <c r="CB18" s="284"/>
      <c r="CC18" s="284"/>
      <c r="CD18" s="176"/>
      <c r="CE18" s="283" t="s">
        <v>59</v>
      </c>
      <c r="CF18" s="283"/>
      <c r="CG18" s="283"/>
      <c r="CH18" s="176"/>
      <c r="CI18" s="283" t="s">
        <v>74</v>
      </c>
      <c r="CJ18" s="283"/>
      <c r="CK18" s="283"/>
      <c r="CL18" s="176"/>
      <c r="CM18" s="284" t="s">
        <v>60</v>
      </c>
      <c r="CN18" s="284"/>
      <c r="CO18" s="284"/>
      <c r="CP18" s="176"/>
      <c r="CQ18" s="283" t="s">
        <v>61</v>
      </c>
      <c r="CR18" s="283"/>
      <c r="CS18" s="283"/>
      <c r="CT18" s="176"/>
      <c r="CU18" s="284" t="s">
        <v>62</v>
      </c>
      <c r="CV18" s="284"/>
      <c r="CW18" s="284"/>
      <c r="CX18" s="176"/>
      <c r="CY18" s="289" t="s">
        <v>63</v>
      </c>
      <c r="CZ18" s="289"/>
      <c r="DA18" s="289"/>
      <c r="DB18" s="176"/>
      <c r="DC18" s="283" t="s">
        <v>64</v>
      </c>
      <c r="DD18" s="283"/>
      <c r="DE18" s="283"/>
      <c r="DF18" s="176"/>
      <c r="DG18" s="283" t="s">
        <v>65</v>
      </c>
      <c r="DH18" s="283"/>
      <c r="DI18" s="283"/>
      <c r="DJ18" s="176"/>
      <c r="DK18" s="289" t="s">
        <v>66</v>
      </c>
      <c r="DL18" s="289"/>
      <c r="DM18" s="289"/>
      <c r="DN18" s="176"/>
      <c r="DO18" s="283" t="s">
        <v>67</v>
      </c>
      <c r="DP18" s="283"/>
      <c r="DQ18" s="283"/>
      <c r="DR18" s="176"/>
      <c r="DS18" s="283" t="s">
        <v>68</v>
      </c>
      <c r="DT18" s="283"/>
      <c r="DU18" s="283"/>
      <c r="DV18" s="176"/>
      <c r="DW18" s="283" t="s">
        <v>69</v>
      </c>
      <c r="DX18" s="283"/>
      <c r="DY18" s="283"/>
      <c r="DZ18" s="176"/>
      <c r="EA18" s="283" t="s">
        <v>377</v>
      </c>
      <c r="EB18" s="283"/>
      <c r="EC18" s="283"/>
      <c r="ED18" s="176"/>
      <c r="EE18" s="283"/>
      <c r="EF18" s="283"/>
      <c r="EG18" s="283"/>
      <c r="EH18" s="176"/>
      <c r="EI18" s="283"/>
      <c r="EJ18" s="283"/>
      <c r="EK18" s="283"/>
      <c r="EL18" s="176"/>
      <c r="EM18" s="289"/>
      <c r="EN18" s="289"/>
      <c r="EO18" s="289"/>
      <c r="EP18" s="176"/>
      <c r="EQ18" s="283" t="s">
        <v>67</v>
      </c>
      <c r="ER18" s="283"/>
      <c r="ES18" s="283"/>
      <c r="ET18" s="176"/>
      <c r="EU18" s="283" t="s">
        <v>68</v>
      </c>
      <c r="EV18" s="283"/>
      <c r="EW18" s="283"/>
      <c r="EX18" s="176"/>
      <c r="EY18" s="283" t="s">
        <v>69</v>
      </c>
      <c r="EZ18" s="283"/>
      <c r="FA18" s="283"/>
      <c r="FB18" s="176"/>
      <c r="FC18" s="16"/>
      <c r="FD18" s="16"/>
      <c r="FE18" s="16"/>
      <c r="FF18" s="176"/>
      <c r="FG18" s="16"/>
      <c r="FH18" s="16"/>
      <c r="FI18" s="16"/>
      <c r="FJ18" s="176"/>
      <c r="FL18" s="210" t="s">
        <v>300</v>
      </c>
    </row>
    <row r="19" spans="1:168" ht="18">
      <c r="A19" s="96"/>
      <c r="B19" s="178" t="s">
        <v>70</v>
      </c>
      <c r="C19" s="179"/>
      <c r="D19" s="179"/>
      <c r="E19" s="180"/>
      <c r="F19" s="178"/>
      <c r="G19" s="179"/>
      <c r="H19" s="179"/>
      <c r="I19" s="180"/>
      <c r="J19" s="178"/>
      <c r="K19" s="179"/>
      <c r="L19" s="179"/>
      <c r="M19" s="180"/>
      <c r="N19" s="178"/>
      <c r="O19" s="179"/>
      <c r="P19" s="179"/>
      <c r="Q19" s="180"/>
      <c r="R19" s="178"/>
      <c r="S19" s="179"/>
      <c r="T19" s="179"/>
      <c r="U19" s="180"/>
      <c r="V19" s="178"/>
      <c r="W19" s="179"/>
      <c r="X19" s="179"/>
      <c r="Y19" s="180"/>
      <c r="Z19" s="178"/>
      <c r="AA19" s="179"/>
      <c r="AB19" s="179"/>
      <c r="AC19" s="180"/>
      <c r="AD19" s="178"/>
      <c r="AE19" s="179"/>
      <c r="AF19" s="179"/>
      <c r="AG19" s="180"/>
      <c r="AH19" s="178"/>
      <c r="AI19" s="179"/>
      <c r="AJ19" s="179"/>
      <c r="AK19" s="180"/>
      <c r="AL19" s="178"/>
      <c r="AM19" s="179"/>
      <c r="AN19" s="179"/>
      <c r="AO19" s="180"/>
      <c r="AP19" s="178"/>
      <c r="AQ19" s="179"/>
      <c r="AR19" s="179"/>
      <c r="AS19" s="180"/>
      <c r="AT19" s="178"/>
      <c r="AU19" s="179"/>
      <c r="AV19" s="179"/>
      <c r="AW19" s="180"/>
      <c r="AX19" s="178"/>
      <c r="AY19" s="179"/>
      <c r="AZ19" s="179"/>
      <c r="BA19" s="180"/>
      <c r="BB19" s="178"/>
      <c r="BC19" s="179"/>
      <c r="BD19" s="179"/>
      <c r="BE19" s="180"/>
      <c r="BF19" s="178"/>
      <c r="BG19" s="179"/>
      <c r="BH19" s="179"/>
      <c r="BI19" s="180"/>
      <c r="BJ19" s="178"/>
      <c r="BK19" s="179"/>
      <c r="BL19" s="179"/>
      <c r="BM19" s="180"/>
      <c r="BN19" s="178"/>
      <c r="BO19" s="179"/>
      <c r="BP19" s="179"/>
      <c r="BQ19" s="180"/>
      <c r="BR19" s="178"/>
      <c r="BS19" s="179"/>
      <c r="BT19" s="179"/>
      <c r="BU19" s="180"/>
      <c r="BV19" s="178"/>
      <c r="BW19" s="179"/>
      <c r="BX19" s="179"/>
      <c r="BY19" s="180"/>
      <c r="BZ19" s="178"/>
      <c r="CA19" s="179"/>
      <c r="CB19" s="179"/>
      <c r="CC19" s="180"/>
      <c r="CD19" s="178"/>
      <c r="CE19" s="179"/>
      <c r="CF19" s="179"/>
      <c r="CG19" s="180"/>
      <c r="CH19" s="178"/>
      <c r="CI19" s="177"/>
      <c r="CJ19" s="177"/>
      <c r="CK19" s="177"/>
      <c r="CL19" s="178"/>
      <c r="CM19" s="177"/>
      <c r="CN19" s="177"/>
      <c r="CO19" s="177"/>
      <c r="CP19" s="178"/>
      <c r="CQ19" s="179"/>
      <c r="CR19" s="179"/>
      <c r="CS19" s="180"/>
      <c r="CT19" s="178"/>
      <c r="CU19" s="179"/>
      <c r="CV19" s="179"/>
      <c r="CW19" s="180"/>
      <c r="CX19" s="178"/>
      <c r="CY19" s="179"/>
      <c r="CZ19" s="179"/>
      <c r="DA19" s="180"/>
      <c r="DB19" s="178"/>
      <c r="DC19" s="179"/>
      <c r="DD19" s="179"/>
      <c r="DE19" s="180"/>
      <c r="DF19" s="178"/>
      <c r="DG19" s="179"/>
      <c r="DH19" s="179"/>
      <c r="DI19" s="180"/>
      <c r="DJ19" s="178"/>
      <c r="DK19" s="179"/>
      <c r="DL19" s="179"/>
      <c r="DM19" s="180"/>
      <c r="DN19" s="178"/>
      <c r="DO19" s="179"/>
      <c r="DP19" s="179"/>
      <c r="DQ19" s="180"/>
      <c r="DR19" s="178"/>
      <c r="DS19" s="179"/>
      <c r="DT19" s="179"/>
      <c r="DU19" s="180"/>
      <c r="DV19" s="178"/>
      <c r="DW19" s="179"/>
      <c r="DX19" s="179"/>
      <c r="DY19" s="180"/>
      <c r="DZ19" s="178"/>
      <c r="EA19" s="179"/>
      <c r="EB19" s="179"/>
      <c r="EC19" s="180"/>
      <c r="ED19" s="178"/>
      <c r="EE19" s="179"/>
      <c r="EF19" s="179"/>
      <c r="EG19" s="180"/>
      <c r="EH19" s="178"/>
      <c r="EI19" s="179"/>
      <c r="EJ19" s="179"/>
      <c r="EK19" s="180"/>
      <c r="EL19" s="178"/>
      <c r="EM19" s="179"/>
      <c r="EN19" s="179"/>
      <c r="EO19" s="180"/>
      <c r="EP19" s="178"/>
      <c r="EQ19" s="179"/>
      <c r="ER19" s="179"/>
      <c r="ES19" s="180"/>
      <c r="ET19" s="178"/>
      <c r="EU19" s="179"/>
      <c r="EV19" s="179"/>
      <c r="EW19" s="180"/>
      <c r="EX19" s="178"/>
      <c r="EY19" s="179"/>
      <c r="EZ19" s="179"/>
      <c r="FA19" s="180"/>
      <c r="FB19" s="178"/>
      <c r="FC19" s="179"/>
      <c r="FD19" s="179"/>
      <c r="FE19" s="180"/>
      <c r="FF19" s="178"/>
      <c r="FG19" s="179"/>
      <c r="FH19" s="179"/>
      <c r="FI19" s="180"/>
      <c r="FJ19" s="178"/>
      <c r="FL19" s="16"/>
    </row>
    <row r="20" spans="1:168" ht="18">
      <c r="A20" s="96"/>
      <c r="B20" s="178"/>
      <c r="C20" s="191" t="s">
        <v>71</v>
      </c>
      <c r="D20" s="191" t="s">
        <v>236</v>
      </c>
      <c r="E20" s="191" t="s">
        <v>72</v>
      </c>
      <c r="F20" s="192"/>
      <c r="G20" s="191" t="s">
        <v>71</v>
      </c>
      <c r="H20" s="191" t="s">
        <v>236</v>
      </c>
      <c r="I20" s="191" t="s">
        <v>72</v>
      </c>
      <c r="J20" s="192"/>
      <c r="K20" s="191" t="s">
        <v>71</v>
      </c>
      <c r="L20" s="191" t="s">
        <v>236</v>
      </c>
      <c r="M20" s="191" t="s">
        <v>72</v>
      </c>
      <c r="N20" s="192"/>
      <c r="O20" s="191" t="s">
        <v>71</v>
      </c>
      <c r="P20" s="191" t="s">
        <v>236</v>
      </c>
      <c r="Q20" s="191" t="s">
        <v>72</v>
      </c>
      <c r="R20" s="192"/>
      <c r="S20" s="191" t="s">
        <v>71</v>
      </c>
      <c r="T20" s="191" t="s">
        <v>236</v>
      </c>
      <c r="U20" s="191" t="s">
        <v>72</v>
      </c>
      <c r="V20" s="192"/>
      <c r="W20" s="191" t="s">
        <v>71</v>
      </c>
      <c r="X20" s="191" t="s">
        <v>236</v>
      </c>
      <c r="Y20" s="191" t="s">
        <v>72</v>
      </c>
      <c r="Z20" s="192"/>
      <c r="AA20" s="191" t="s">
        <v>71</v>
      </c>
      <c r="AB20" s="191" t="s">
        <v>236</v>
      </c>
      <c r="AC20" s="191" t="s">
        <v>72</v>
      </c>
      <c r="AD20" s="192"/>
      <c r="AE20" s="191" t="s">
        <v>71</v>
      </c>
      <c r="AF20" s="191" t="s">
        <v>236</v>
      </c>
      <c r="AG20" s="191" t="s">
        <v>72</v>
      </c>
      <c r="AH20" s="192"/>
      <c r="AI20" s="191" t="s">
        <v>71</v>
      </c>
      <c r="AJ20" s="191" t="s">
        <v>236</v>
      </c>
      <c r="AK20" s="191" t="s">
        <v>72</v>
      </c>
      <c r="AL20" s="192"/>
      <c r="AM20" s="191" t="s">
        <v>71</v>
      </c>
      <c r="AN20" s="191" t="s">
        <v>236</v>
      </c>
      <c r="AO20" s="191" t="s">
        <v>72</v>
      </c>
      <c r="AP20" s="192"/>
      <c r="AQ20" s="191" t="s">
        <v>71</v>
      </c>
      <c r="AR20" s="191" t="s">
        <v>236</v>
      </c>
      <c r="AS20" s="191" t="s">
        <v>72</v>
      </c>
      <c r="AT20" s="192"/>
      <c r="AU20" s="191" t="s">
        <v>71</v>
      </c>
      <c r="AV20" s="191" t="s">
        <v>236</v>
      </c>
      <c r="AW20" s="191" t="s">
        <v>72</v>
      </c>
      <c r="AX20" s="192"/>
      <c r="AY20" s="191" t="s">
        <v>71</v>
      </c>
      <c r="AZ20" s="191" t="s">
        <v>236</v>
      </c>
      <c r="BA20" s="191" t="s">
        <v>72</v>
      </c>
      <c r="BB20" s="192"/>
      <c r="BC20" s="191" t="s">
        <v>71</v>
      </c>
      <c r="BD20" s="191" t="s">
        <v>236</v>
      </c>
      <c r="BE20" s="191" t="s">
        <v>72</v>
      </c>
      <c r="BF20" s="192"/>
      <c r="BG20" s="191" t="s">
        <v>71</v>
      </c>
      <c r="BH20" s="191" t="s">
        <v>236</v>
      </c>
      <c r="BI20" s="191" t="s">
        <v>72</v>
      </c>
      <c r="BJ20" s="192"/>
      <c r="BK20" s="191" t="s">
        <v>71</v>
      </c>
      <c r="BL20" s="191" t="s">
        <v>236</v>
      </c>
      <c r="BM20" s="191" t="s">
        <v>72</v>
      </c>
      <c r="BN20" s="192"/>
      <c r="BO20" s="191" t="s">
        <v>71</v>
      </c>
      <c r="BP20" s="191" t="s">
        <v>236</v>
      </c>
      <c r="BQ20" s="191" t="s">
        <v>72</v>
      </c>
      <c r="BR20" s="192"/>
      <c r="BS20" s="191" t="s">
        <v>71</v>
      </c>
      <c r="BT20" s="191" t="s">
        <v>236</v>
      </c>
      <c r="BU20" s="191" t="s">
        <v>72</v>
      </c>
      <c r="BV20" s="192"/>
      <c r="BW20" s="191" t="s">
        <v>71</v>
      </c>
      <c r="BX20" s="191" t="s">
        <v>236</v>
      </c>
      <c r="BY20" s="191" t="s">
        <v>72</v>
      </c>
      <c r="BZ20" s="192"/>
      <c r="CA20" s="191" t="s">
        <v>71</v>
      </c>
      <c r="CB20" s="191" t="s">
        <v>236</v>
      </c>
      <c r="CC20" s="191" t="s">
        <v>72</v>
      </c>
      <c r="CD20" s="192"/>
      <c r="CE20" s="191" t="s">
        <v>71</v>
      </c>
      <c r="CF20" s="191" t="s">
        <v>236</v>
      </c>
      <c r="CG20" s="191" t="s">
        <v>72</v>
      </c>
      <c r="CH20" s="192"/>
      <c r="CI20" s="191" t="s">
        <v>71</v>
      </c>
      <c r="CJ20" s="191" t="s">
        <v>236</v>
      </c>
      <c r="CK20" s="191" t="s">
        <v>72</v>
      </c>
      <c r="CL20" s="192"/>
      <c r="CM20" s="191" t="s">
        <v>71</v>
      </c>
      <c r="CN20" s="191" t="s">
        <v>236</v>
      </c>
      <c r="CO20" s="191" t="s">
        <v>72</v>
      </c>
      <c r="CP20" s="192"/>
      <c r="CQ20" s="191" t="s">
        <v>71</v>
      </c>
      <c r="CR20" s="191" t="s">
        <v>236</v>
      </c>
      <c r="CS20" s="191" t="s">
        <v>72</v>
      </c>
      <c r="CT20" s="192"/>
      <c r="CU20" s="191" t="s">
        <v>71</v>
      </c>
      <c r="CV20" s="191" t="s">
        <v>236</v>
      </c>
      <c r="CW20" s="191" t="s">
        <v>72</v>
      </c>
      <c r="CX20" s="192"/>
      <c r="CY20" s="191" t="s">
        <v>71</v>
      </c>
      <c r="CZ20" s="191" t="s">
        <v>236</v>
      </c>
      <c r="DA20" s="191" t="s">
        <v>72</v>
      </c>
      <c r="DB20" s="192"/>
      <c r="DC20" s="191" t="s">
        <v>71</v>
      </c>
      <c r="DD20" s="191" t="s">
        <v>236</v>
      </c>
      <c r="DE20" s="191" t="s">
        <v>72</v>
      </c>
      <c r="DF20" s="192"/>
      <c r="DG20" s="191" t="s">
        <v>71</v>
      </c>
      <c r="DH20" s="191" t="s">
        <v>236</v>
      </c>
      <c r="DI20" s="191" t="s">
        <v>72</v>
      </c>
      <c r="DJ20" s="192"/>
      <c r="DK20" s="191" t="s">
        <v>71</v>
      </c>
      <c r="DL20" s="191" t="s">
        <v>236</v>
      </c>
      <c r="DM20" s="191" t="s">
        <v>72</v>
      </c>
      <c r="DN20" s="192"/>
      <c r="DO20" s="191" t="s">
        <v>71</v>
      </c>
      <c r="DP20" s="191" t="s">
        <v>236</v>
      </c>
      <c r="DQ20" s="191" t="s">
        <v>72</v>
      </c>
      <c r="DR20" s="192"/>
      <c r="DS20" s="191" t="s">
        <v>71</v>
      </c>
      <c r="DT20" s="191" t="s">
        <v>236</v>
      </c>
      <c r="DU20" s="191" t="s">
        <v>72</v>
      </c>
      <c r="DV20" s="192"/>
      <c r="DW20" s="191" t="s">
        <v>71</v>
      </c>
      <c r="DX20" s="191" t="s">
        <v>236</v>
      </c>
      <c r="DY20" s="191" t="s">
        <v>72</v>
      </c>
      <c r="DZ20" s="192"/>
      <c r="EA20" s="191" t="s">
        <v>71</v>
      </c>
      <c r="EB20" s="191" t="s">
        <v>236</v>
      </c>
      <c r="EC20" s="191" t="s">
        <v>72</v>
      </c>
      <c r="ED20" s="192"/>
      <c r="EE20" s="191" t="s">
        <v>71</v>
      </c>
      <c r="EF20" s="191" t="s">
        <v>236</v>
      </c>
      <c r="EG20" s="191" t="s">
        <v>72</v>
      </c>
      <c r="EH20" s="192"/>
      <c r="EI20" s="191" t="s">
        <v>71</v>
      </c>
      <c r="EJ20" s="191" t="s">
        <v>236</v>
      </c>
      <c r="EK20" s="191" t="s">
        <v>72</v>
      </c>
      <c r="EL20" s="192"/>
      <c r="EM20" s="191" t="s">
        <v>71</v>
      </c>
      <c r="EN20" s="191" t="s">
        <v>236</v>
      </c>
      <c r="EO20" s="191" t="s">
        <v>72</v>
      </c>
      <c r="EP20" s="192"/>
      <c r="EQ20" s="191" t="s">
        <v>71</v>
      </c>
      <c r="ER20" s="191" t="s">
        <v>236</v>
      </c>
      <c r="ES20" s="191" t="s">
        <v>72</v>
      </c>
      <c r="ET20" s="192"/>
      <c r="EU20" s="191" t="s">
        <v>71</v>
      </c>
      <c r="EV20" s="191" t="s">
        <v>236</v>
      </c>
      <c r="EW20" s="191" t="s">
        <v>72</v>
      </c>
      <c r="EX20" s="192"/>
      <c r="EY20" s="191" t="s">
        <v>71</v>
      </c>
      <c r="EZ20" s="191" t="s">
        <v>236</v>
      </c>
      <c r="FA20" s="191" t="s">
        <v>72</v>
      </c>
      <c r="FB20" s="192"/>
      <c r="FC20" s="191" t="s">
        <v>71</v>
      </c>
      <c r="FD20" s="191" t="s">
        <v>236</v>
      </c>
      <c r="FE20" s="191" t="s">
        <v>72</v>
      </c>
      <c r="FF20" s="192"/>
      <c r="FG20" s="191" t="s">
        <v>71</v>
      </c>
      <c r="FH20" s="191" t="s">
        <v>236</v>
      </c>
      <c r="FI20" s="191" t="s">
        <v>72</v>
      </c>
      <c r="FJ20" s="192"/>
      <c r="FL20" s="16"/>
    </row>
    <row r="21" spans="1:168" ht="15.75">
      <c r="A21" s="95" t="s">
        <v>311</v>
      </c>
      <c r="B21" s="181"/>
      <c r="C21" s="184"/>
      <c r="D21" s="188"/>
      <c r="E21" s="189">
        <f>E15</f>
        <v>323832.37573855696</v>
      </c>
      <c r="F21" s="186"/>
      <c r="G21" s="184"/>
      <c r="H21" s="188"/>
      <c r="I21" s="189">
        <f>I15</f>
        <v>-17698.308894163856</v>
      </c>
      <c r="J21" s="186"/>
      <c r="K21" s="184"/>
      <c r="L21" s="188"/>
      <c r="M21" s="189">
        <f>M15</f>
        <v>88483.092347218539</v>
      </c>
      <c r="N21" s="186"/>
      <c r="O21" s="184"/>
      <c r="P21" s="188"/>
      <c r="Q21" s="189">
        <f>Q15</f>
        <v>73749.628654008004</v>
      </c>
      <c r="R21" s="186"/>
      <c r="S21" s="184"/>
      <c r="T21" s="188"/>
      <c r="U21" s="189">
        <f>U15</f>
        <v>-136.80000000000001</v>
      </c>
      <c r="V21" s="186"/>
      <c r="W21" s="184"/>
      <c r="X21" s="188"/>
      <c r="Y21" s="189">
        <f>Y15</f>
        <v>-41727.496736400179</v>
      </c>
      <c r="Z21" s="186"/>
      <c r="AA21" s="184"/>
      <c r="AB21" s="188"/>
      <c r="AC21" s="189">
        <f>AC15</f>
        <v>-192310.32676423414</v>
      </c>
      <c r="AD21" s="186"/>
      <c r="AE21" s="184"/>
      <c r="AF21" s="188"/>
      <c r="AG21" s="189">
        <f>AG15</f>
        <v>-1547.1536998914653</v>
      </c>
      <c r="AH21" s="186"/>
      <c r="AI21" s="184"/>
      <c r="AJ21" s="188"/>
      <c r="AK21" s="189">
        <f>AK15</f>
        <v>-143885.76238547545</v>
      </c>
      <c r="AL21" s="186"/>
      <c r="AM21" s="184"/>
      <c r="AN21" s="188"/>
      <c r="AO21" s="189">
        <f>AO15</f>
        <v>-155025.03799035744</v>
      </c>
      <c r="AP21" s="186"/>
      <c r="AQ21" s="184"/>
      <c r="AR21" s="188"/>
      <c r="AS21" s="189">
        <f>AS15</f>
        <v>-24902.347591377325</v>
      </c>
      <c r="AT21" s="186"/>
      <c r="AU21" s="184"/>
      <c r="AV21" s="188"/>
      <c r="AW21" s="189">
        <f>AW15</f>
        <v>-172775.35861550402</v>
      </c>
      <c r="AX21" s="186"/>
      <c r="AY21" s="184"/>
      <c r="AZ21" s="188"/>
      <c r="BA21" s="189">
        <f>BA15</f>
        <v>193802.6456745094</v>
      </c>
      <c r="BB21" s="186"/>
      <c r="BC21" s="184"/>
      <c r="BD21" s="188"/>
      <c r="BE21" s="189">
        <f>BE15</f>
        <v>17913.954896519033</v>
      </c>
      <c r="BF21" s="186"/>
      <c r="BG21" s="184"/>
      <c r="BH21" s="188"/>
      <c r="BI21" s="189">
        <f>BI15</f>
        <v>5181.5100354209944</v>
      </c>
      <c r="BJ21" s="186"/>
      <c r="BK21" s="184"/>
      <c r="BL21" s="188"/>
      <c r="BM21" s="189">
        <f>BM15</f>
        <v>-155065.21150400498</v>
      </c>
      <c r="BN21" s="186"/>
      <c r="BO21" s="184"/>
      <c r="BP21" s="188"/>
      <c r="BQ21" s="189">
        <f>BQ15</f>
        <v>-11973.98983801533</v>
      </c>
      <c r="BR21" s="186"/>
      <c r="BS21" s="184"/>
      <c r="BT21" s="188"/>
      <c r="BU21" s="189">
        <f>BU15</f>
        <v>-204299.09947855843</v>
      </c>
      <c r="BV21" s="186"/>
      <c r="BW21" s="184"/>
      <c r="BX21" s="188"/>
      <c r="BY21" s="189">
        <f>BY15</f>
        <v>0</v>
      </c>
      <c r="BZ21" s="186"/>
      <c r="CA21" s="184"/>
      <c r="CB21" s="188"/>
      <c r="CC21" s="189">
        <f>CC15</f>
        <v>-73062.814989123595</v>
      </c>
      <c r="CD21" s="186"/>
      <c r="CE21" s="184"/>
      <c r="CF21" s="188"/>
      <c r="CG21" s="189">
        <f>CG15</f>
        <v>-8450.8897492544183</v>
      </c>
      <c r="CH21" s="186"/>
      <c r="CI21" s="184"/>
      <c r="CJ21" s="188"/>
      <c r="CK21" s="189">
        <f>CK15</f>
        <v>131023.67996130392</v>
      </c>
      <c r="CL21" s="186"/>
      <c r="CM21" s="184"/>
      <c r="CN21" s="188"/>
      <c r="CO21" s="189">
        <f>CO15</f>
        <v>-125875.6632079399</v>
      </c>
      <c r="CP21" s="186"/>
      <c r="CQ21" s="184"/>
      <c r="CR21" s="188"/>
      <c r="CS21" s="189">
        <f>CS15</f>
        <v>10025.274850041265</v>
      </c>
      <c r="CT21" s="186"/>
      <c r="CU21" s="184"/>
      <c r="CV21" s="188"/>
      <c r="CW21" s="189">
        <f>CW15</f>
        <v>-1310.904</v>
      </c>
      <c r="CX21" s="186"/>
      <c r="CY21" s="184"/>
      <c r="CZ21" s="188"/>
      <c r="DA21" s="189">
        <f>DA15</f>
        <v>-120205.25287072061</v>
      </c>
      <c r="DB21" s="186"/>
      <c r="DC21" s="184"/>
      <c r="DD21" s="188"/>
      <c r="DE21" s="189">
        <f>DE15</f>
        <v>212059.36948721131</v>
      </c>
      <c r="DF21" s="186"/>
      <c r="DG21" s="184"/>
      <c r="DH21" s="188"/>
      <c r="DI21" s="189">
        <f>DI15</f>
        <v>-387107.7742332989</v>
      </c>
      <c r="DJ21" s="186"/>
      <c r="DK21" s="184"/>
      <c r="DL21" s="188"/>
      <c r="DM21" s="189">
        <f>DM15</f>
        <v>-98088.239692081421</v>
      </c>
      <c r="DN21" s="186"/>
      <c r="DO21" s="184"/>
      <c r="DP21" s="188"/>
      <c r="DQ21" s="189">
        <f>DQ15</f>
        <v>-264218.14597113593</v>
      </c>
      <c r="DR21" s="186"/>
      <c r="DS21" s="184"/>
      <c r="DT21" s="188"/>
      <c r="DU21" s="189">
        <f>DU15</f>
        <v>-47701.809899648193</v>
      </c>
      <c r="DV21" s="186"/>
      <c r="DW21" s="184"/>
      <c r="DX21" s="188"/>
      <c r="DY21" s="189">
        <f>DY15</f>
        <v>60245.978972006342</v>
      </c>
      <c r="DZ21" s="186"/>
      <c r="EA21" s="184"/>
      <c r="EB21" s="188"/>
      <c r="EC21" s="189">
        <f>EC15</f>
        <v>956.03889558582171</v>
      </c>
      <c r="ED21" s="186"/>
      <c r="EE21" s="184"/>
      <c r="EF21" s="188"/>
      <c r="EG21" s="189" t="e">
        <f>EG15</f>
        <v>#REF!</v>
      </c>
      <c r="EH21" s="186"/>
      <c r="EI21" s="184"/>
      <c r="EJ21" s="188"/>
      <c r="EK21" s="189" t="e">
        <f>EK15</f>
        <v>#REF!</v>
      </c>
      <c r="EL21" s="186"/>
      <c r="EM21" s="184"/>
      <c r="EN21" s="188"/>
      <c r="EO21" s="189" t="e">
        <f>EO15</f>
        <v>#REF!</v>
      </c>
      <c r="EP21" s="186"/>
      <c r="EQ21" s="184"/>
      <c r="ER21" s="188"/>
      <c r="ES21" s="189" t="e">
        <f>ES15</f>
        <v>#REF!</v>
      </c>
      <c r="ET21" s="186"/>
      <c r="EU21" s="184"/>
      <c r="EV21" s="188"/>
      <c r="EW21" s="189" t="e">
        <f>EW15</f>
        <v>#REF!</v>
      </c>
      <c r="EX21" s="186"/>
      <c r="EY21" s="184"/>
      <c r="EZ21" s="188"/>
      <c r="FA21" s="189" t="e">
        <f>FA15</f>
        <v>#REF!</v>
      </c>
      <c r="FB21" s="186"/>
      <c r="FC21" s="184"/>
      <c r="FD21" s="188"/>
      <c r="FE21" s="189"/>
      <c r="FF21" s="186"/>
      <c r="FG21" s="184"/>
      <c r="FH21" s="188"/>
      <c r="FI21" s="189"/>
      <c r="FJ21" s="186"/>
      <c r="FL21" s="219" t="e">
        <f>SUM(FL12:FL20)</f>
        <v>#REF!</v>
      </c>
    </row>
    <row r="22" spans="1:168" ht="15.75">
      <c r="A22" s="99" t="s">
        <v>239</v>
      </c>
      <c r="B22" s="181"/>
      <c r="C22" s="184">
        <f>'ALVAREZ '!J17</f>
        <v>75945.440000000002</v>
      </c>
      <c r="D22" s="184"/>
      <c r="E22" s="184">
        <f>E21+C22</f>
        <v>399777.81573855696</v>
      </c>
      <c r="F22" s="186"/>
      <c r="G22" s="190">
        <f>'AMBROGGIO '!J17</f>
        <v>75945.440000000002</v>
      </c>
      <c r="H22" s="190"/>
      <c r="I22" s="184">
        <f>I21+G22</f>
        <v>58247.131105836146</v>
      </c>
      <c r="J22" s="186"/>
      <c r="K22" s="184">
        <f>'BARRA '!J17</f>
        <v>75945.440000000002</v>
      </c>
      <c r="L22" s="190"/>
      <c r="M22" s="184">
        <f>M21+K22</f>
        <v>164428.53234721854</v>
      </c>
      <c r="N22" s="186"/>
      <c r="O22" s="184">
        <f>BIOLMOL!J17</f>
        <v>5390</v>
      </c>
      <c r="P22" s="190"/>
      <c r="Q22" s="184">
        <f>Q21+O22</f>
        <v>79139.628654008004</v>
      </c>
      <c r="R22" s="186"/>
      <c r="S22" s="184">
        <f>BIGNANTE!J17</f>
        <v>75945.440000000002</v>
      </c>
      <c r="T22" s="190"/>
      <c r="U22" s="184">
        <f>U21+S22</f>
        <v>75808.639999999999</v>
      </c>
      <c r="V22" s="186"/>
      <c r="W22" s="184">
        <f>'BISIG-DITAMO'!J17</f>
        <v>154490.88</v>
      </c>
      <c r="X22" s="190"/>
      <c r="Y22" s="184">
        <f>Y21+W22</f>
        <v>112763.38326359983</v>
      </c>
      <c r="Z22" s="186"/>
      <c r="AA22" s="184">
        <f>CARRIZO!J17</f>
        <v>75945.440000000002</v>
      </c>
      <c r="AB22" s="190"/>
      <c r="AC22" s="184">
        <f>AC21+AA22</f>
        <v>-116364.88676423414</v>
      </c>
      <c r="AD22" s="186"/>
      <c r="AE22" s="184">
        <f>CECCHINI!J17</f>
        <v>75945.440000000002</v>
      </c>
      <c r="AF22" s="190"/>
      <c r="AG22" s="184">
        <f>AG21+AE22</f>
        <v>74398.286300108535</v>
      </c>
      <c r="AH22" s="186"/>
      <c r="AI22" s="184">
        <f>CELEJ!J17</f>
        <v>75945.440000000002</v>
      </c>
      <c r="AJ22" s="190"/>
      <c r="AK22" s="184">
        <f>AK21+AI22</f>
        <v>-67940.322385475447</v>
      </c>
      <c r="AL22" s="186"/>
      <c r="AM22" s="184">
        <f>CONTIN!J17</f>
        <v>75945.440000000002</v>
      </c>
      <c r="AN22" s="190"/>
      <c r="AO22" s="184">
        <f>AO21+AM22</f>
        <v>-79079.597990357433</v>
      </c>
      <c r="AP22" s="186"/>
      <c r="AQ22" s="184">
        <f>CULTIVO!J17</f>
        <v>81690</v>
      </c>
      <c r="AR22" s="190"/>
      <c r="AS22" s="184">
        <f>AS21+AQ22</f>
        <v>56787.652408622671</v>
      </c>
      <c r="AT22" s="186"/>
      <c r="AU22" s="184">
        <f>DEGANO!J17</f>
        <v>75945.440000000002</v>
      </c>
      <c r="AV22" s="190"/>
      <c r="AW22" s="184">
        <f>AW21+AU22</f>
        <v>-96829.918615504022</v>
      </c>
      <c r="AX22" s="186"/>
      <c r="AY22" s="184">
        <f>FABRO!J17</f>
        <v>75945.440000000002</v>
      </c>
      <c r="AZ22" s="190"/>
      <c r="BA22" s="184">
        <f>BA21+AY22</f>
        <v>269748.08567450941</v>
      </c>
      <c r="BB22" s="186"/>
      <c r="BC22" s="184">
        <f>FANANI!J17</f>
        <v>75945.440000000002</v>
      </c>
      <c r="BD22" s="190"/>
      <c r="BE22" s="184">
        <f>BE21+BC22</f>
        <v>93859.394896519036</v>
      </c>
      <c r="BF22" s="186"/>
      <c r="BG22" s="184">
        <f>FIDELIO!J17</f>
        <v>75945.440000000002</v>
      </c>
      <c r="BH22" s="190"/>
      <c r="BI22" s="184">
        <f>BI21+BG22</f>
        <v>81126.950035421003</v>
      </c>
      <c r="BJ22" s="186"/>
      <c r="BK22" s="184">
        <f>GALIANO!J17</f>
        <v>75945.440000000002</v>
      </c>
      <c r="BL22" s="190"/>
      <c r="BM22" s="184">
        <f>BM21+BK22</f>
        <v>-79119.771504004981</v>
      </c>
      <c r="BN22" s="186"/>
      <c r="BO22" s="184">
        <f>GARBARINO!J17</f>
        <v>75945.440000000002</v>
      </c>
      <c r="BP22" s="190"/>
      <c r="BQ22" s="184">
        <f>BQ21+BO22</f>
        <v>63971.450161984671</v>
      </c>
      <c r="BR22" s="186"/>
      <c r="BS22" s="184">
        <f>GIL!J17</f>
        <v>75945.440000000002</v>
      </c>
      <c r="BT22" s="190"/>
      <c r="BU22" s="184">
        <f>BU21+BS22</f>
        <v>-128353.65947855843</v>
      </c>
      <c r="BV22" s="186"/>
      <c r="BW22" s="184">
        <f>GOLDRAIJ!J17</f>
        <v>10000</v>
      </c>
      <c r="BX22" s="190"/>
      <c r="BY22" s="184">
        <f>BY21+BW22</f>
        <v>10000</v>
      </c>
      <c r="BZ22" s="186"/>
      <c r="CA22" s="184">
        <f>GUIDO!J17</f>
        <v>75945.440000000002</v>
      </c>
      <c r="CB22" s="190"/>
      <c r="CC22" s="184">
        <f>CC21+CA22</f>
        <v>2882.625010876407</v>
      </c>
      <c r="CD22" s="186"/>
      <c r="CE22" s="184">
        <f>IRAZOQUI!J17</f>
        <v>75945.440000000002</v>
      </c>
      <c r="CF22" s="190"/>
      <c r="CG22" s="184">
        <f>CG21+CE22</f>
        <v>67494.550250745582</v>
      </c>
      <c r="CH22" s="186"/>
      <c r="CI22" s="184">
        <f>LOPEZ!J17</f>
        <v>75945.440000000002</v>
      </c>
      <c r="CJ22" s="190"/>
      <c r="CK22" s="184">
        <f>CK21+CI22</f>
        <v>206969.11996130392</v>
      </c>
      <c r="CL22" s="186"/>
      <c r="CM22" s="184">
        <f>MONTI!J17</f>
        <v>75945.440000000002</v>
      </c>
      <c r="CN22" s="190"/>
      <c r="CO22" s="184">
        <f>CO21+CM22</f>
        <v>-49930.223207939896</v>
      </c>
      <c r="CP22" s="186"/>
      <c r="CQ22" s="184">
        <f>MONTICH!J17</f>
        <v>10000</v>
      </c>
      <c r="CR22" s="190"/>
      <c r="CS22" s="184">
        <f>CS21+CQ22</f>
        <v>20025.274850041264</v>
      </c>
      <c r="CT22" s="186"/>
      <c r="CU22" s="184">
        <f>OLIVEIRA!J17</f>
        <v>10000</v>
      </c>
      <c r="CV22" s="190"/>
      <c r="CW22" s="184">
        <f>CW21+CU22</f>
        <v>8689.0959999999995</v>
      </c>
      <c r="CX22" s="186"/>
      <c r="CY22" s="184">
        <f>PRUCCA!J17</f>
        <v>75945.440000000002</v>
      </c>
      <c r="CZ22" s="190"/>
      <c r="DA22" s="184">
        <f>DA21+CY22</f>
        <v>-44259.812870720605</v>
      </c>
      <c r="DB22" s="186"/>
      <c r="DC22" s="184">
        <f>ROMERO!J17</f>
        <v>75945.440000000002</v>
      </c>
      <c r="DD22" s="190"/>
      <c r="DE22" s="184">
        <f>DE21+DC22</f>
        <v>288004.80948721129</v>
      </c>
      <c r="DF22" s="186"/>
      <c r="DG22" s="184">
        <f>SMANIA!J17</f>
        <v>75945.440000000002</v>
      </c>
      <c r="DH22" s="190"/>
      <c r="DI22" s="184">
        <f>DI21+DG22</f>
        <v>-311162.3342332989</v>
      </c>
      <c r="DJ22" s="186"/>
      <c r="DK22" s="184">
        <f>SOSA!J17</f>
        <v>75945.440000000002</v>
      </c>
      <c r="DL22" s="190"/>
      <c r="DM22" s="184">
        <f>DM21+DK22</f>
        <v>-22142.799692081418</v>
      </c>
      <c r="DN22" s="186"/>
      <c r="DO22" s="184">
        <f>VALDEZ!J17</f>
        <v>75945.440000000002</v>
      </c>
      <c r="DP22" s="190"/>
      <c r="DQ22" s="184">
        <f>DQ21+DO22</f>
        <v>-188272.70597113593</v>
      </c>
      <c r="DR22" s="186"/>
      <c r="DS22" s="184">
        <f>VILCAES!J17</f>
        <v>75945.440000000002</v>
      </c>
      <c r="DT22" s="190"/>
      <c r="DU22" s="184">
        <f>DU21+DS22</f>
        <v>28243.630100351809</v>
      </c>
      <c r="DV22" s="186"/>
      <c r="DW22" s="184">
        <f>WILKE!J17</f>
        <v>75945.440000000002</v>
      </c>
      <c r="DX22" s="190"/>
      <c r="DY22" s="184">
        <f>DY21+DW22</f>
        <v>136191.41897200636</v>
      </c>
      <c r="DZ22" s="186"/>
      <c r="EA22" s="184">
        <f>PROTEINA!J17</f>
        <v>0</v>
      </c>
      <c r="EB22" s="190"/>
      <c r="EC22" s="184">
        <f>EC21+EA22</f>
        <v>956.03889558582171</v>
      </c>
      <c r="ED22" s="186"/>
      <c r="EE22" s="190" t="e">
        <f>+#REF!</f>
        <v>#REF!</v>
      </c>
      <c r="EF22" s="190"/>
      <c r="EG22" s="184" t="e">
        <f>EG21+EE22</f>
        <v>#REF!</v>
      </c>
      <c r="EH22" s="186"/>
      <c r="EI22" s="190" t="e">
        <f>+#REF!</f>
        <v>#REF!</v>
      </c>
      <c r="EJ22" s="190"/>
      <c r="EK22" s="184" t="e">
        <f>EK21+EI22</f>
        <v>#REF!</v>
      </c>
      <c r="EL22" s="186"/>
      <c r="EM22" s="190" t="e">
        <f>+#REF!</f>
        <v>#REF!</v>
      </c>
      <c r="EN22" s="190"/>
      <c r="EO22" s="184" t="e">
        <f>EO21+EM22</f>
        <v>#REF!</v>
      </c>
      <c r="EP22" s="186"/>
      <c r="EQ22" s="190" t="e">
        <f>+#REF!</f>
        <v>#REF!</v>
      </c>
      <c r="ER22" s="190"/>
      <c r="ES22" s="184" t="e">
        <f>ES21+EQ22</f>
        <v>#REF!</v>
      </c>
      <c r="ET22" s="186"/>
      <c r="EU22" s="190" t="e">
        <f>+#REF!</f>
        <v>#REF!</v>
      </c>
      <c r="EV22" s="190"/>
      <c r="EW22" s="184" t="e">
        <f>EW21+EU22</f>
        <v>#REF!</v>
      </c>
      <c r="EX22" s="186"/>
      <c r="EY22" s="190" t="e">
        <f>+#REF!</f>
        <v>#REF!</v>
      </c>
      <c r="EZ22" s="190"/>
      <c r="FA22" s="184" t="e">
        <f>FA21+EY22</f>
        <v>#REF!</v>
      </c>
      <c r="FB22" s="186"/>
      <c r="FC22" s="184"/>
      <c r="FD22" s="184"/>
      <c r="FE22" s="184"/>
      <c r="FF22" s="186"/>
      <c r="FG22" s="184"/>
      <c r="FH22" s="184"/>
      <c r="FI22" s="184"/>
      <c r="FJ22" s="186"/>
      <c r="FL22" s="199"/>
    </row>
    <row r="23" spans="1:168" ht="15.75">
      <c r="A23" s="99" t="s">
        <v>73</v>
      </c>
      <c r="B23" s="181"/>
      <c r="C23" s="187"/>
      <c r="D23" s="184"/>
      <c r="E23" s="185">
        <f>E22*1.01</f>
        <v>403775.59389594255</v>
      </c>
      <c r="F23" s="186"/>
      <c r="G23" s="193"/>
      <c r="H23" s="190"/>
      <c r="I23" s="185">
        <f>I22*1</f>
        <v>58247.131105836146</v>
      </c>
      <c r="J23" s="186"/>
      <c r="K23" s="193"/>
      <c r="L23" s="190"/>
      <c r="M23" s="185">
        <f>M22*1.01</f>
        <v>166072.81767069074</v>
      </c>
      <c r="N23" s="186"/>
      <c r="O23" s="193"/>
      <c r="P23" s="190"/>
      <c r="Q23" s="185">
        <f>Q22*1.01</f>
        <v>79931.024940548086</v>
      </c>
      <c r="R23" s="186"/>
      <c r="S23" s="193"/>
      <c r="T23" s="190"/>
      <c r="U23" s="185">
        <f>U22*1</f>
        <v>75808.639999999999</v>
      </c>
      <c r="V23" s="186"/>
      <c r="W23" s="193"/>
      <c r="X23" s="190"/>
      <c r="Y23" s="185">
        <f>Y22*1.01</f>
        <v>113891.01709623582</v>
      </c>
      <c r="Z23" s="186"/>
      <c r="AA23" s="193"/>
      <c r="AB23" s="190"/>
      <c r="AC23" s="185">
        <f>AC22*1.022</f>
        <v>-118924.9142730473</v>
      </c>
      <c r="AD23" s="186"/>
      <c r="AE23" s="193"/>
      <c r="AF23" s="190"/>
      <c r="AG23" s="185">
        <f>AG22*1</f>
        <v>74398.286300108535</v>
      </c>
      <c r="AH23" s="186"/>
      <c r="AI23" s="193"/>
      <c r="AJ23" s="190"/>
      <c r="AK23" s="185">
        <f>AK22*1.022</f>
        <v>-69435.009477955915</v>
      </c>
      <c r="AL23" s="186"/>
      <c r="AM23" s="193"/>
      <c r="AN23" s="190"/>
      <c r="AO23" s="185">
        <f>AO22*1.022</f>
        <v>-80819.349146145294</v>
      </c>
      <c r="AP23" s="186"/>
      <c r="AQ23" s="193"/>
      <c r="AR23" s="190"/>
      <c r="AS23" s="185">
        <f>AS22*1.01</f>
        <v>57355.528932708898</v>
      </c>
      <c r="AT23" s="186"/>
      <c r="AU23" s="193"/>
      <c r="AV23" s="190"/>
      <c r="AW23" s="185">
        <f>AW22*1.022</f>
        <v>-98960.176825045113</v>
      </c>
      <c r="AX23" s="186"/>
      <c r="AY23" s="193"/>
      <c r="AZ23" s="190"/>
      <c r="BA23" s="185">
        <f>BA22*1.01</f>
        <v>272445.5665312545</v>
      </c>
      <c r="BB23" s="186"/>
      <c r="BC23" s="193"/>
      <c r="BD23" s="190"/>
      <c r="BE23" s="185">
        <f>BE22*1.01</f>
        <v>94797.988845484229</v>
      </c>
      <c r="BF23" s="186"/>
      <c r="BG23" s="193"/>
      <c r="BH23" s="190"/>
      <c r="BI23" s="185">
        <f>BI22*1.01</f>
        <v>81938.219535775221</v>
      </c>
      <c r="BJ23" s="186"/>
      <c r="BK23" s="193"/>
      <c r="BL23" s="190"/>
      <c r="BM23" s="185">
        <f>BM22*1.022</f>
        <v>-80860.406477093085</v>
      </c>
      <c r="BN23" s="186"/>
      <c r="BO23" s="193"/>
      <c r="BP23" s="190"/>
      <c r="BQ23" s="185">
        <f>BQ22*1</f>
        <v>63971.450161984671</v>
      </c>
      <c r="BR23" s="186"/>
      <c r="BS23" s="193"/>
      <c r="BT23" s="190"/>
      <c r="BU23" s="185">
        <f>BU22*1.022</f>
        <v>-131177.43998708672</v>
      </c>
      <c r="BV23" s="186"/>
      <c r="BW23" s="193"/>
      <c r="BX23" s="190"/>
      <c r="BY23" s="185">
        <f>BY22*1</f>
        <v>10000</v>
      </c>
      <c r="BZ23" s="186"/>
      <c r="CA23" s="193"/>
      <c r="CB23" s="190"/>
      <c r="CC23" s="185">
        <f>CC22*1</f>
        <v>2882.625010876407</v>
      </c>
      <c r="CD23" s="186"/>
      <c r="CE23" s="193"/>
      <c r="CF23" s="190"/>
      <c r="CG23" s="185">
        <f>CG22*1</f>
        <v>67494.550250745582</v>
      </c>
      <c r="CH23" s="186"/>
      <c r="CI23" s="193"/>
      <c r="CJ23" s="190"/>
      <c r="CK23" s="185">
        <f>CK22*1.01</f>
        <v>209038.81116091696</v>
      </c>
      <c r="CL23" s="186"/>
      <c r="CM23" s="193"/>
      <c r="CN23" s="190"/>
      <c r="CO23" s="185">
        <f>CO22*1.022</f>
        <v>-51028.688118514576</v>
      </c>
      <c r="CP23" s="186"/>
      <c r="CQ23" s="193"/>
      <c r="CR23" s="190"/>
      <c r="CS23" s="185">
        <f>CS22*1.01</f>
        <v>20225.527598541677</v>
      </c>
      <c r="CT23" s="186"/>
      <c r="CU23" s="193"/>
      <c r="CV23" s="190"/>
      <c r="CW23" s="185">
        <f>CW22*1</f>
        <v>8689.0959999999995</v>
      </c>
      <c r="CX23" s="186"/>
      <c r="CY23" s="193"/>
      <c r="CZ23" s="190"/>
      <c r="DA23" s="185">
        <f>DA22*1.022</f>
        <v>-45233.528753876461</v>
      </c>
      <c r="DB23" s="186"/>
      <c r="DC23" s="193"/>
      <c r="DD23" s="190"/>
      <c r="DE23" s="185">
        <f>DE22*1.01</f>
        <v>290884.85758208338</v>
      </c>
      <c r="DF23" s="186"/>
      <c r="DG23" s="193"/>
      <c r="DH23" s="190"/>
      <c r="DI23" s="185">
        <f>DI22*1.022</f>
        <v>-318007.9055864315</v>
      </c>
      <c r="DJ23" s="186"/>
      <c r="DK23" s="193"/>
      <c r="DL23" s="190"/>
      <c r="DM23" s="185">
        <f>DM22*1.022</f>
        <v>-22629.94128530721</v>
      </c>
      <c r="DN23" s="186"/>
      <c r="DO23" s="193"/>
      <c r="DP23" s="190"/>
      <c r="DQ23" s="185">
        <f>DQ22*1.022</f>
        <v>-192414.70550250093</v>
      </c>
      <c r="DR23" s="186"/>
      <c r="DS23" s="193"/>
      <c r="DT23" s="190"/>
      <c r="DU23" s="185">
        <f>DU22*1</f>
        <v>28243.630100351809</v>
      </c>
      <c r="DV23" s="186"/>
      <c r="DW23" s="193"/>
      <c r="DX23" s="190"/>
      <c r="DY23" s="185">
        <f>DY22*1.01</f>
        <v>137553.33316172642</v>
      </c>
      <c r="DZ23" s="186"/>
      <c r="EA23" s="193"/>
      <c r="EB23" s="190"/>
      <c r="EC23" s="185">
        <f>EC22*1.01</f>
        <v>965.59928454167994</v>
      </c>
      <c r="ED23" s="186"/>
      <c r="EE23" s="193"/>
      <c r="EF23" s="190"/>
      <c r="EG23" s="185" t="e">
        <f>EG22*1.02</f>
        <v>#REF!</v>
      </c>
      <c r="EH23" s="186"/>
      <c r="EI23" s="193"/>
      <c r="EJ23" s="190"/>
      <c r="EK23" s="185" t="e">
        <f>EK22*1.02</f>
        <v>#REF!</v>
      </c>
      <c r="EL23" s="186"/>
      <c r="EM23" s="193"/>
      <c r="EN23" s="190"/>
      <c r="EO23" s="185" t="e">
        <f>EO22*1.02</f>
        <v>#REF!</v>
      </c>
      <c r="EP23" s="186"/>
      <c r="EQ23" s="193"/>
      <c r="ER23" s="190"/>
      <c r="ES23" s="185" t="e">
        <f>ES22*1.02</f>
        <v>#REF!</v>
      </c>
      <c r="ET23" s="186"/>
      <c r="EU23" s="193"/>
      <c r="EV23" s="190"/>
      <c r="EW23" s="185" t="e">
        <f>EW22*1.02</f>
        <v>#REF!</v>
      </c>
      <c r="EX23" s="186"/>
      <c r="EY23" s="193"/>
      <c r="EZ23" s="190"/>
      <c r="FA23" s="185" t="e">
        <f>FA22*1.02</f>
        <v>#REF!</v>
      </c>
      <c r="FB23" s="186"/>
      <c r="FC23" s="187"/>
      <c r="FD23" s="184"/>
      <c r="FE23" s="185"/>
      <c r="FF23" s="186"/>
      <c r="FG23" s="187"/>
      <c r="FH23" s="184"/>
      <c r="FI23" s="185"/>
      <c r="FJ23" s="186"/>
      <c r="FL23" s="199"/>
    </row>
    <row r="24" spans="1:168" ht="15.75">
      <c r="A24" s="98" t="s">
        <v>240</v>
      </c>
      <c r="B24" s="181"/>
      <c r="C24" s="184"/>
      <c r="D24" s="184">
        <f>'ALVAREZ '!Z28</f>
        <v>8691.84</v>
      </c>
      <c r="E24" s="184">
        <f>E23-D24</f>
        <v>395083.75389594253</v>
      </c>
      <c r="F24" s="186"/>
      <c r="G24" s="190"/>
      <c r="H24" s="190">
        <f>'AMBROGGIO '!Z28</f>
        <v>0</v>
      </c>
      <c r="I24" s="184">
        <f>I23-H24</f>
        <v>58247.131105836146</v>
      </c>
      <c r="J24" s="186"/>
      <c r="K24" s="190"/>
      <c r="L24" s="184">
        <f>'BARRA '!Z28</f>
        <v>13881.600000000002</v>
      </c>
      <c r="M24" s="184">
        <f>M23-L24</f>
        <v>152191.21767069073</v>
      </c>
      <c r="N24" s="186"/>
      <c r="O24" s="190"/>
      <c r="P24" s="184">
        <f>BIOLMOL!Z28</f>
        <v>0</v>
      </c>
      <c r="Q24" s="184">
        <f>Q23-P24</f>
        <v>79931.024940548086</v>
      </c>
      <c r="R24" s="186"/>
      <c r="S24" s="190"/>
      <c r="T24" s="184">
        <f>BIGNANTE!Z28</f>
        <v>0</v>
      </c>
      <c r="U24" s="184">
        <f>U23-T24</f>
        <v>75808.639999999999</v>
      </c>
      <c r="V24" s="186"/>
      <c r="W24" s="190"/>
      <c r="X24" s="184">
        <f>'BISIG-DITAMO'!Z28</f>
        <v>19344.960000000003</v>
      </c>
      <c r="Y24" s="184">
        <f>Y23-X24</f>
        <v>94546.057096235818</v>
      </c>
      <c r="Z24" s="186"/>
      <c r="AA24" s="190"/>
      <c r="AB24" s="184">
        <f>CARRIZO!Z28</f>
        <v>0</v>
      </c>
      <c r="AC24" s="184">
        <f>AC23-AB24</f>
        <v>-118924.9142730473</v>
      </c>
      <c r="AD24" s="186"/>
      <c r="AE24" s="190"/>
      <c r="AF24" s="184">
        <f>CECCHINI!Z28</f>
        <v>5688</v>
      </c>
      <c r="AG24" s="184">
        <f>AG23-AF24</f>
        <v>68710.286300108535</v>
      </c>
      <c r="AH24" s="186"/>
      <c r="AI24" s="190"/>
      <c r="AJ24" s="184">
        <f>CELEJ!Z28</f>
        <v>0</v>
      </c>
      <c r="AK24" s="184">
        <f>AK23-AJ24</f>
        <v>-69435.009477955915</v>
      </c>
      <c r="AL24" s="186"/>
      <c r="AM24" s="190"/>
      <c r="AN24" s="184">
        <f>CONTIN!Z28</f>
        <v>0</v>
      </c>
      <c r="AO24" s="184">
        <f>AO23-AN24</f>
        <v>-80819.349146145294</v>
      </c>
      <c r="AP24" s="186"/>
      <c r="AQ24" s="190"/>
      <c r="AR24" s="184">
        <f>CULTIVO!Z28</f>
        <v>2275.2000000000003</v>
      </c>
      <c r="AS24" s="184">
        <f>AS23-AR24</f>
        <v>55080.328932708901</v>
      </c>
      <c r="AT24" s="186"/>
      <c r="AU24" s="190"/>
      <c r="AV24" s="184">
        <f>DEGANO!Z28</f>
        <v>0</v>
      </c>
      <c r="AW24" s="184">
        <f>AW23-AV24</f>
        <v>-98960.176825045113</v>
      </c>
      <c r="AX24" s="186"/>
      <c r="AY24" s="190"/>
      <c r="AZ24" s="190">
        <f>FABRO!Z28</f>
        <v>4870.0800000000008</v>
      </c>
      <c r="BA24" s="184">
        <f>BA23-AZ24</f>
        <v>267575.48653125449</v>
      </c>
      <c r="BB24" s="186"/>
      <c r="BC24" s="190"/>
      <c r="BD24" s="190">
        <f>FANANI!Z28</f>
        <v>0</v>
      </c>
      <c r="BE24" s="184">
        <f>BE23-BD24</f>
        <v>94797.988845484229</v>
      </c>
      <c r="BF24" s="186"/>
      <c r="BG24" s="190"/>
      <c r="BH24" s="190">
        <f>FIDELIO!Z43</f>
        <v>0</v>
      </c>
      <c r="BI24" s="184">
        <f>BI23-BH24</f>
        <v>81938.219535775221</v>
      </c>
      <c r="BJ24" s="186"/>
      <c r="BK24" s="190"/>
      <c r="BL24" s="190">
        <f>GALIANO!Z28</f>
        <v>4711.68</v>
      </c>
      <c r="BM24" s="184">
        <f>BM23-BL24</f>
        <v>-85572.086477093078</v>
      </c>
      <c r="BN24" s="186"/>
      <c r="BO24" s="190"/>
      <c r="BP24" s="190">
        <f>GARBARINO!Z28</f>
        <v>0</v>
      </c>
      <c r="BQ24" s="184">
        <f>BQ23-BP24</f>
        <v>63971.450161984671</v>
      </c>
      <c r="BR24" s="186"/>
      <c r="BS24" s="190"/>
      <c r="BT24" s="190">
        <f>GIL!Z28</f>
        <v>17683.2</v>
      </c>
      <c r="BU24" s="184">
        <f>BU23-BT24</f>
        <v>-148860.63998708673</v>
      </c>
      <c r="BV24" s="186"/>
      <c r="BW24" s="190"/>
      <c r="BX24" s="190">
        <f>GOLDRAIJ!Z28</f>
        <v>0</v>
      </c>
      <c r="BY24" s="184">
        <f>BY23-BX24</f>
        <v>10000</v>
      </c>
      <c r="BZ24" s="186"/>
      <c r="CA24" s="190"/>
      <c r="CB24" s="190">
        <f>GUIDO!Z28</f>
        <v>7237.4400000000005</v>
      </c>
      <c r="CC24" s="184">
        <f>CC23-CB24</f>
        <v>-4354.8149891235935</v>
      </c>
      <c r="CD24" s="186"/>
      <c r="CE24" s="190"/>
      <c r="CF24" s="190">
        <f>IRAZOQUI!Z28</f>
        <v>0</v>
      </c>
      <c r="CG24" s="184">
        <f>CG23-CF24</f>
        <v>67494.550250745582</v>
      </c>
      <c r="CH24" s="186"/>
      <c r="CI24" s="190"/>
      <c r="CJ24" s="190">
        <f>LOPEZ!Z28</f>
        <v>28785.600000000002</v>
      </c>
      <c r="CK24" s="184">
        <f>CK23-CJ24</f>
        <v>180253.21116091695</v>
      </c>
      <c r="CL24" s="186"/>
      <c r="CM24" s="190"/>
      <c r="CN24" s="190">
        <f>MONTI!Z28</f>
        <v>0</v>
      </c>
      <c r="CO24" s="184">
        <f>CO23-CN24</f>
        <v>-51028.688118514576</v>
      </c>
      <c r="CP24" s="186"/>
      <c r="CQ24" s="190"/>
      <c r="CR24" s="190">
        <f>MONTICH!Z28</f>
        <v>0</v>
      </c>
      <c r="CS24" s="184">
        <f>CS23-CR24</f>
        <v>20225.527598541677</v>
      </c>
      <c r="CT24" s="186"/>
      <c r="CU24" s="190"/>
      <c r="CV24" s="190">
        <f>OLIVEIRA!Z28</f>
        <v>0</v>
      </c>
      <c r="CW24" s="184">
        <f>CW23-CV24</f>
        <v>8689.0959999999995</v>
      </c>
      <c r="CX24" s="186"/>
      <c r="CY24" s="190"/>
      <c r="CZ24" s="190">
        <f>PRUCCA!Z28</f>
        <v>12404.16</v>
      </c>
      <c r="DA24" s="184">
        <f>DA23-CZ24</f>
        <v>-57637.688753876457</v>
      </c>
      <c r="DB24" s="186"/>
      <c r="DC24" s="190"/>
      <c r="DD24" s="190">
        <f>ROMERO!Z28</f>
        <v>0</v>
      </c>
      <c r="DE24" s="184">
        <f>DE23-DD24</f>
        <v>290884.85758208338</v>
      </c>
      <c r="DF24" s="186"/>
      <c r="DG24" s="190"/>
      <c r="DH24" s="190">
        <f>SMANIA!Z28</f>
        <v>0</v>
      </c>
      <c r="DI24" s="184">
        <f>DI23-DH24</f>
        <v>-318007.9055864315</v>
      </c>
      <c r="DJ24" s="186"/>
      <c r="DK24" s="190"/>
      <c r="DL24" s="190">
        <f>SOSA!Z28</f>
        <v>2275.2000000000003</v>
      </c>
      <c r="DM24" s="184">
        <f>DM23-DL24</f>
        <v>-24905.141285307211</v>
      </c>
      <c r="DN24" s="186"/>
      <c r="DO24" s="190"/>
      <c r="DP24" s="190">
        <f>VALDEZ!Z28</f>
        <v>6212.16</v>
      </c>
      <c r="DQ24" s="184">
        <f>DQ23-DP24</f>
        <v>-198626.86550250094</v>
      </c>
      <c r="DR24" s="186"/>
      <c r="DS24" s="190"/>
      <c r="DT24" s="190">
        <f>VILCAES!Z28</f>
        <v>0</v>
      </c>
      <c r="DU24" s="184">
        <f>DU23-DT24</f>
        <v>28243.630100351809</v>
      </c>
      <c r="DV24" s="186"/>
      <c r="DW24" s="190"/>
      <c r="DX24" s="190">
        <f>WILKE!Z28</f>
        <v>0</v>
      </c>
      <c r="DY24" s="184">
        <f>DY23-DX24</f>
        <v>137553.33316172642</v>
      </c>
      <c r="DZ24" s="186"/>
      <c r="EA24" s="190"/>
      <c r="EB24" s="190">
        <f>PROTEINA!Z28</f>
        <v>0</v>
      </c>
      <c r="EC24" s="184">
        <f>EC23-EB24</f>
        <v>965.59928454167994</v>
      </c>
      <c r="ED24" s="186"/>
      <c r="EE24" s="190"/>
      <c r="EF24" s="190" t="e">
        <f>+#REF!</f>
        <v>#REF!</v>
      </c>
      <c r="EG24" s="184" t="e">
        <f>EG23-EF24</f>
        <v>#REF!</v>
      </c>
      <c r="EH24" s="186"/>
      <c r="EI24" s="190"/>
      <c r="EJ24" s="190" t="e">
        <f>+#REF!</f>
        <v>#REF!</v>
      </c>
      <c r="EK24" s="184" t="e">
        <f>EK23-EJ24</f>
        <v>#REF!</v>
      </c>
      <c r="EL24" s="186"/>
      <c r="EM24" s="190"/>
      <c r="EN24" s="190" t="e">
        <f>+#REF!</f>
        <v>#REF!</v>
      </c>
      <c r="EO24" s="184" t="e">
        <f>EO23-EN24</f>
        <v>#REF!</v>
      </c>
      <c r="EP24" s="186"/>
      <c r="EQ24" s="190"/>
      <c r="ER24" s="190" t="e">
        <f>+#REF!</f>
        <v>#REF!</v>
      </c>
      <c r="ES24" s="184" t="e">
        <f>ES23-ER24</f>
        <v>#REF!</v>
      </c>
      <c r="ET24" s="186"/>
      <c r="EU24" s="190"/>
      <c r="EV24" s="190" t="e">
        <f>+#REF!</f>
        <v>#REF!</v>
      </c>
      <c r="EW24" s="184" t="e">
        <f>EW23-EV24</f>
        <v>#REF!</v>
      </c>
      <c r="EX24" s="186"/>
      <c r="EY24" s="190"/>
      <c r="EZ24" s="190" t="e">
        <f>+#REF!</f>
        <v>#REF!</v>
      </c>
      <c r="FA24" s="184" t="e">
        <f>FA23-EZ24</f>
        <v>#REF!</v>
      </c>
      <c r="FB24" s="186"/>
      <c r="FC24" s="184"/>
      <c r="FD24" s="184"/>
      <c r="FE24" s="184"/>
      <c r="FF24" s="186"/>
      <c r="FG24" s="184"/>
      <c r="FH24" s="184"/>
      <c r="FI24" s="184"/>
      <c r="FJ24" s="186"/>
      <c r="FL24" s="199"/>
    </row>
    <row r="25" spans="1:168" ht="15.75">
      <c r="A25" s="98" t="s">
        <v>241</v>
      </c>
      <c r="B25" s="181"/>
      <c r="C25" s="184"/>
      <c r="D25" s="184">
        <f>'ALVAREZ '!Y73</f>
        <v>8324.9019599999992</v>
      </c>
      <c r="E25" s="184">
        <f>E24-D25</f>
        <v>386758.85193594254</v>
      </c>
      <c r="F25" s="186"/>
      <c r="G25" s="190"/>
      <c r="H25" s="190">
        <f>'AMBROGGIO '!Y73</f>
        <v>0</v>
      </c>
      <c r="I25" s="184">
        <f>I24-H25</f>
        <v>58247.131105836146</v>
      </c>
      <c r="J25" s="186"/>
      <c r="K25" s="190"/>
      <c r="L25" s="184">
        <f>'BARRA '!Y73</f>
        <v>20654.065410000003</v>
      </c>
      <c r="M25" s="184">
        <f>M24-L25</f>
        <v>131537.15226069072</v>
      </c>
      <c r="N25" s="186"/>
      <c r="O25" s="190"/>
      <c r="P25" s="184">
        <f>BIOLMOL!Y73</f>
        <v>2345.2449000000001</v>
      </c>
      <c r="Q25" s="184">
        <f>Q24-P25</f>
        <v>77585.780040548081</v>
      </c>
      <c r="R25" s="186"/>
      <c r="S25" s="190"/>
      <c r="T25" s="184">
        <f>BIGNANTE!Y73</f>
        <v>0</v>
      </c>
      <c r="U25" s="184">
        <f>U24-T25</f>
        <v>75808.639999999999</v>
      </c>
      <c r="V25" s="186"/>
      <c r="W25" s="190"/>
      <c r="X25" s="184">
        <f>'BISIG-DITAMO'!Y73</f>
        <v>13548.604477500003</v>
      </c>
      <c r="Y25" s="184">
        <f>Y24-X25</f>
        <v>80997.452618735813</v>
      </c>
      <c r="Z25" s="186"/>
      <c r="AA25" s="190"/>
      <c r="AB25" s="184">
        <f>CARRIZO!Y73</f>
        <v>9055.6497600000002</v>
      </c>
      <c r="AC25" s="184">
        <f>AC24-AB25</f>
        <v>-127980.5640330473</v>
      </c>
      <c r="AD25" s="186"/>
      <c r="AE25" s="190"/>
      <c r="AF25" s="184">
        <f>CECCHINI!Y73</f>
        <v>11911.247819999999</v>
      </c>
      <c r="AG25" s="184">
        <f>AG24-AF25</f>
        <v>56799.038480108538</v>
      </c>
      <c r="AH25" s="186"/>
      <c r="AI25" s="190"/>
      <c r="AJ25" s="184">
        <f>CELEJ!Y73</f>
        <v>12733.052040000002</v>
      </c>
      <c r="AK25" s="184">
        <f>AK24-AJ25</f>
        <v>-82168.06151795591</v>
      </c>
      <c r="AL25" s="186"/>
      <c r="AM25" s="190"/>
      <c r="AN25" s="184">
        <f>CONTIN!Y73</f>
        <v>0</v>
      </c>
      <c r="AO25" s="184">
        <f>AO24-AN25</f>
        <v>-80819.349146145294</v>
      </c>
      <c r="AP25" s="186"/>
      <c r="AQ25" s="190"/>
      <c r="AR25" s="184">
        <f>CULTIVO!Y73</f>
        <v>2736</v>
      </c>
      <c r="AS25" s="184">
        <f>AS24-AR25</f>
        <v>52344.328932708901</v>
      </c>
      <c r="AT25" s="186"/>
      <c r="AU25" s="190"/>
      <c r="AV25" s="184">
        <f>DEGANO!Y73</f>
        <v>813.86493750000011</v>
      </c>
      <c r="AW25" s="184">
        <f>AW24-AV25</f>
        <v>-99774.041762545108</v>
      </c>
      <c r="AX25" s="186"/>
      <c r="AY25" s="190"/>
      <c r="AZ25" s="190">
        <f>FABRO!Y73</f>
        <v>5676.9316449999997</v>
      </c>
      <c r="BA25" s="184">
        <f>BA24-AZ25</f>
        <v>261898.55488625448</v>
      </c>
      <c r="BB25" s="186"/>
      <c r="BC25" s="190"/>
      <c r="BD25" s="190">
        <f>FANANI!Y73</f>
        <v>16478.410960000001</v>
      </c>
      <c r="BE25" s="184">
        <f>BE24-BD25</f>
        <v>78319.577885484236</v>
      </c>
      <c r="BF25" s="186"/>
      <c r="BG25" s="190"/>
      <c r="BH25" s="190">
        <f>FIDELIO!Y73</f>
        <v>0</v>
      </c>
      <c r="BI25" s="184">
        <f>BI24-BH25</f>
        <v>81938.219535775221</v>
      </c>
      <c r="BJ25" s="186"/>
      <c r="BK25" s="190"/>
      <c r="BL25" s="190">
        <f>GALIANO!Y73</f>
        <v>17331.479769600002</v>
      </c>
      <c r="BM25" s="184">
        <f>BM24-BL25</f>
        <v>-102903.56624669308</v>
      </c>
      <c r="BN25" s="186"/>
      <c r="BO25" s="190"/>
      <c r="BP25" s="190">
        <f>GARBARINO!Y73</f>
        <v>0</v>
      </c>
      <c r="BQ25" s="184">
        <f>BQ24-BP25</f>
        <v>63971.450161984671</v>
      </c>
      <c r="BR25" s="186"/>
      <c r="BS25" s="190"/>
      <c r="BT25" s="190">
        <f>GIL!Y73</f>
        <v>15382.079769600003</v>
      </c>
      <c r="BU25" s="184">
        <f>BU24-BT25</f>
        <v>-164242.71975668674</v>
      </c>
      <c r="BV25" s="186"/>
      <c r="BW25" s="190"/>
      <c r="BX25" s="190">
        <f>GOLDRAIJ!Y73</f>
        <v>0</v>
      </c>
      <c r="BY25" s="184">
        <f>BY24-BX25</f>
        <v>10000</v>
      </c>
      <c r="BZ25" s="186"/>
      <c r="CA25" s="190"/>
      <c r="CB25" s="190">
        <f>GUIDO!Y73</f>
        <v>35374.521834600004</v>
      </c>
      <c r="CC25" s="184">
        <f>CC24-CB25</f>
        <v>-39729.336823723599</v>
      </c>
      <c r="CD25" s="186"/>
      <c r="CE25" s="190"/>
      <c r="CF25" s="190">
        <f>IRAZOQUI!Y73</f>
        <v>5047.7298750000009</v>
      </c>
      <c r="CG25" s="184">
        <f>CG24-CF25</f>
        <v>62446.820375745578</v>
      </c>
      <c r="CH25" s="186"/>
      <c r="CI25" s="190"/>
      <c r="CJ25" s="190">
        <f>LOPEZ!Y73</f>
        <v>3078.0000000000005</v>
      </c>
      <c r="CK25" s="184">
        <f>CK24-CJ25</f>
        <v>177175.21116091695</v>
      </c>
      <c r="CL25" s="186"/>
      <c r="CM25" s="190"/>
      <c r="CN25" s="190">
        <f>MONTI!Y73</f>
        <v>11309.2673715</v>
      </c>
      <c r="CO25" s="184">
        <f>CO24-CN25</f>
        <v>-62337.955490014574</v>
      </c>
      <c r="CP25" s="186"/>
      <c r="CQ25" s="190"/>
      <c r="CR25" s="190">
        <f>MONTICH!Y73</f>
        <v>3420.0000000000005</v>
      </c>
      <c r="CS25" s="184">
        <f>CS24-CR25</f>
        <v>16805.527598541677</v>
      </c>
      <c r="CT25" s="186"/>
      <c r="CU25" s="190"/>
      <c r="CV25" s="190">
        <f>OLIVEIRA!Y73</f>
        <v>0</v>
      </c>
      <c r="CW25" s="184">
        <f>CW24-CV25</f>
        <v>8689.0959999999995</v>
      </c>
      <c r="CX25" s="186"/>
      <c r="CY25" s="190"/>
      <c r="CZ25" s="190">
        <f>PRUCCA!Y73</f>
        <v>6076.0171275000002</v>
      </c>
      <c r="DA25" s="184">
        <f>DA24-CZ25</f>
        <v>-63713.70588137646</v>
      </c>
      <c r="DB25" s="186"/>
      <c r="DC25" s="190"/>
      <c r="DD25" s="190">
        <f>ROMERO!Y73</f>
        <v>43625.532229600009</v>
      </c>
      <c r="DE25" s="184">
        <f>DE24-DD25</f>
        <v>247259.32535248337</v>
      </c>
      <c r="DF25" s="186"/>
      <c r="DG25" s="190"/>
      <c r="DH25" s="190">
        <f>SMANIA!Y73</f>
        <v>7148.3224499999988</v>
      </c>
      <c r="DI25" s="184">
        <f>DI24-DH25</f>
        <v>-325156.22803643148</v>
      </c>
      <c r="DJ25" s="186"/>
      <c r="DK25" s="190"/>
      <c r="DL25" s="190">
        <f>SOSA!Y73</f>
        <v>4472.1258600000001</v>
      </c>
      <c r="DM25" s="184">
        <f>DM24-DL25</f>
        <v>-29377.267145307211</v>
      </c>
      <c r="DN25" s="186"/>
      <c r="DO25" s="190"/>
      <c r="DP25" s="190">
        <f>VALDEZ!Y73</f>
        <v>18959.602439999999</v>
      </c>
      <c r="DQ25" s="184">
        <f>DQ24-DP25</f>
        <v>-217586.46794250092</v>
      </c>
      <c r="DR25" s="186"/>
      <c r="DS25" s="190"/>
      <c r="DT25" s="190">
        <f>VILCAES!Y73</f>
        <v>1710.0000000000002</v>
      </c>
      <c r="DU25" s="184">
        <f>DU24-DT25</f>
        <v>26533.630100351809</v>
      </c>
      <c r="DV25" s="186"/>
      <c r="DW25" s="190"/>
      <c r="DX25" s="190">
        <f>WILKE!Y73</f>
        <v>12381.412200000002</v>
      </c>
      <c r="DY25" s="184">
        <f>DY24-DX25</f>
        <v>125171.92096172641</v>
      </c>
      <c r="DZ25" s="186"/>
      <c r="EA25" s="190"/>
      <c r="EB25" s="190">
        <f>PROTEINA!Y73</f>
        <v>0</v>
      </c>
      <c r="EC25" s="184">
        <f>EC24-EB25</f>
        <v>965.59928454167994</v>
      </c>
      <c r="ED25" s="186"/>
      <c r="EE25" s="190"/>
      <c r="EF25" s="190" t="e">
        <f>+#REF!</f>
        <v>#REF!</v>
      </c>
      <c r="EG25" s="184" t="e">
        <f>EG24-EF25</f>
        <v>#REF!</v>
      </c>
      <c r="EH25" s="186"/>
      <c r="EI25" s="190"/>
      <c r="EJ25" s="190" t="e">
        <f>+#REF!</f>
        <v>#REF!</v>
      </c>
      <c r="EK25" s="184" t="e">
        <f>EK24-EJ25</f>
        <v>#REF!</v>
      </c>
      <c r="EL25" s="186"/>
      <c r="EM25" s="190"/>
      <c r="EN25" s="190" t="e">
        <f>+#REF!</f>
        <v>#REF!</v>
      </c>
      <c r="EO25" s="184" t="e">
        <f>EO24-EN25</f>
        <v>#REF!</v>
      </c>
      <c r="EP25" s="186"/>
      <c r="EQ25" s="190"/>
      <c r="ER25" s="190" t="e">
        <f>+#REF!</f>
        <v>#REF!</v>
      </c>
      <c r="ES25" s="184" t="e">
        <f>ES24-ER25</f>
        <v>#REF!</v>
      </c>
      <c r="ET25" s="186"/>
      <c r="EU25" s="190"/>
      <c r="EV25" s="190" t="e">
        <f>+#REF!</f>
        <v>#REF!</v>
      </c>
      <c r="EW25" s="184" t="e">
        <f>EW24-EV25</f>
        <v>#REF!</v>
      </c>
      <c r="EX25" s="186"/>
      <c r="EY25" s="190"/>
      <c r="EZ25" s="190" t="e">
        <f>+#REF!</f>
        <v>#REF!</v>
      </c>
      <c r="FA25" s="184" t="e">
        <f>FA24-EZ25</f>
        <v>#REF!</v>
      </c>
      <c r="FB25" s="186"/>
      <c r="FC25" s="184"/>
      <c r="FD25" s="184"/>
      <c r="FE25" s="184"/>
      <c r="FF25" s="186"/>
      <c r="FG25" s="184"/>
      <c r="FH25" s="184"/>
      <c r="FI25" s="184"/>
      <c r="FJ25" s="186"/>
      <c r="FL25" s="199"/>
    </row>
    <row r="26" spans="1:168" ht="15.75">
      <c r="A26" s="98" t="s">
        <v>242</v>
      </c>
      <c r="B26" s="181"/>
      <c r="C26" s="184"/>
      <c r="D26" s="184">
        <f>'ALVAREZ '!Y81</f>
        <v>0</v>
      </c>
      <c r="E26" s="184">
        <f>E25-D26</f>
        <v>386758.85193594254</v>
      </c>
      <c r="F26" s="186"/>
      <c r="G26" s="190"/>
      <c r="H26" s="190">
        <f>'AMBROGGIO '!Y81</f>
        <v>0</v>
      </c>
      <c r="I26" s="184">
        <f>I25-H26</f>
        <v>58247.131105836146</v>
      </c>
      <c r="J26" s="186"/>
      <c r="K26" s="190"/>
      <c r="L26" s="184">
        <f>'BARRA '!Y81</f>
        <v>0</v>
      </c>
      <c r="M26" s="184">
        <f>M25-L26</f>
        <v>131537.15226069072</v>
      </c>
      <c r="N26" s="186"/>
      <c r="O26" s="190"/>
      <c r="P26" s="184">
        <f>BIOLMOL!Y81</f>
        <v>0</v>
      </c>
      <c r="Q26" s="184">
        <f>Q25-P26</f>
        <v>77585.780040548081</v>
      </c>
      <c r="R26" s="186"/>
      <c r="S26" s="190"/>
      <c r="T26" s="184">
        <f>BIGNANTE!Y81</f>
        <v>0</v>
      </c>
      <c r="U26" s="184">
        <f>U25-T26</f>
        <v>75808.639999999999</v>
      </c>
      <c r="V26" s="186"/>
      <c r="W26" s="190"/>
      <c r="X26" s="184">
        <f>'BISIG-DITAMO'!Y81</f>
        <v>21134.399999999998</v>
      </c>
      <c r="Y26" s="184">
        <f>Y25-X26</f>
        <v>59863.052618735819</v>
      </c>
      <c r="Z26" s="186"/>
      <c r="AA26" s="190"/>
      <c r="AB26" s="184">
        <f>CARRIZO!Y81</f>
        <v>0</v>
      </c>
      <c r="AC26" s="184">
        <f>AC25-AB26</f>
        <v>-127980.5640330473</v>
      </c>
      <c r="AD26" s="186"/>
      <c r="AE26" s="190"/>
      <c r="AF26" s="184">
        <f>CECCHINI!Y81</f>
        <v>7200</v>
      </c>
      <c r="AG26" s="184">
        <f>AG25-AF26</f>
        <v>49599.038480108538</v>
      </c>
      <c r="AH26" s="186"/>
      <c r="AI26" s="190"/>
      <c r="AJ26" s="184">
        <f>CELEJ!Y81</f>
        <v>0</v>
      </c>
      <c r="AK26" s="184">
        <f>AK25-AJ26</f>
        <v>-82168.06151795591</v>
      </c>
      <c r="AL26" s="186"/>
      <c r="AM26" s="190"/>
      <c r="AN26" s="184">
        <f>CONTIN!Y81</f>
        <v>0</v>
      </c>
      <c r="AO26" s="184">
        <f>AO25-AN26</f>
        <v>-80819.349146145294</v>
      </c>
      <c r="AP26" s="186"/>
      <c r="AQ26" s="190"/>
      <c r="AR26" s="184">
        <f>CULTIVO!Y81</f>
        <v>72000</v>
      </c>
      <c r="AS26" s="184">
        <f>AS25-AR26</f>
        <v>-19655.671067291099</v>
      </c>
      <c r="AT26" s="186"/>
      <c r="AU26" s="190"/>
      <c r="AV26" s="184">
        <f>DEGANO!Y81</f>
        <v>0</v>
      </c>
      <c r="AW26" s="184">
        <f>AW25-AV26</f>
        <v>-99774.041762545108</v>
      </c>
      <c r="AX26" s="186"/>
      <c r="AY26" s="190"/>
      <c r="AZ26" s="190">
        <f>FABRO!Y81</f>
        <v>0</v>
      </c>
      <c r="BA26" s="184">
        <f>BA25-AZ26</f>
        <v>261898.55488625448</v>
      </c>
      <c r="BB26" s="186"/>
      <c r="BC26" s="190"/>
      <c r="BD26" s="190">
        <f>FANANI!Y81</f>
        <v>0</v>
      </c>
      <c r="BE26" s="184">
        <f>BE25-BD26</f>
        <v>78319.577885484236</v>
      </c>
      <c r="BF26" s="186"/>
      <c r="BG26" s="190"/>
      <c r="BH26" s="190">
        <f>FIDELIO!Y81</f>
        <v>0</v>
      </c>
      <c r="BI26" s="184">
        <f>BI25-BH26</f>
        <v>81938.219535775221</v>
      </c>
      <c r="BJ26" s="186"/>
      <c r="BK26" s="190"/>
      <c r="BL26" s="190">
        <f>GALIANO!Y81</f>
        <v>0</v>
      </c>
      <c r="BM26" s="184">
        <f>BM25-BL26</f>
        <v>-102903.56624669308</v>
      </c>
      <c r="BN26" s="186"/>
      <c r="BO26" s="190"/>
      <c r="BP26" s="190">
        <f>GARBARINO!Y81</f>
        <v>0</v>
      </c>
      <c r="BQ26" s="184">
        <f>BQ25-BP26</f>
        <v>63971.450161984671</v>
      </c>
      <c r="BR26" s="186"/>
      <c r="BS26" s="190"/>
      <c r="BT26" s="190">
        <f>GIL!Y81</f>
        <v>0</v>
      </c>
      <c r="BU26" s="184">
        <f>BU25-BT26</f>
        <v>-164242.71975668674</v>
      </c>
      <c r="BV26" s="186"/>
      <c r="BW26" s="190"/>
      <c r="BX26" s="190">
        <f>GOLDRAIJ!Y81</f>
        <v>0</v>
      </c>
      <c r="BY26" s="184">
        <f>BY25-BX26</f>
        <v>10000</v>
      </c>
      <c r="BZ26" s="186"/>
      <c r="CA26" s="190"/>
      <c r="CB26" s="190">
        <f>GUIDO!Y81</f>
        <v>3600</v>
      </c>
      <c r="CC26" s="184">
        <f>CC25-CB26</f>
        <v>-43329.336823723599</v>
      </c>
      <c r="CD26" s="186"/>
      <c r="CE26" s="190"/>
      <c r="CF26" s="190">
        <f>IRAZOQUI!Y81</f>
        <v>0</v>
      </c>
      <c r="CG26" s="184">
        <f>CG25-CF26</f>
        <v>62446.820375745578</v>
      </c>
      <c r="CH26" s="186"/>
      <c r="CI26" s="190"/>
      <c r="CJ26" s="190">
        <f>LOPEZ!Y81</f>
        <v>10800</v>
      </c>
      <c r="CK26" s="184">
        <f>CK25-CJ26</f>
        <v>166375.21116091695</v>
      </c>
      <c r="CL26" s="186"/>
      <c r="CM26" s="190"/>
      <c r="CN26" s="190">
        <f>MONTI!Y81</f>
        <v>0</v>
      </c>
      <c r="CO26" s="184">
        <f>CO25-CN26</f>
        <v>-62337.955490014574</v>
      </c>
      <c r="CP26" s="186"/>
      <c r="CQ26" s="190"/>
      <c r="CR26" s="190">
        <f>MONTICH!Y81</f>
        <v>0</v>
      </c>
      <c r="CS26" s="184">
        <f>CS25-CR26</f>
        <v>16805.527598541677</v>
      </c>
      <c r="CT26" s="186"/>
      <c r="CU26" s="190"/>
      <c r="CV26" s="190">
        <f>OLIVEIRA!Y81</f>
        <v>0</v>
      </c>
      <c r="CW26" s="184">
        <f>CW25-CV26</f>
        <v>8689.0959999999995</v>
      </c>
      <c r="CX26" s="186"/>
      <c r="CY26" s="190"/>
      <c r="CZ26" s="190">
        <f>PRUCCA!Y81</f>
        <v>0</v>
      </c>
      <c r="DA26" s="184">
        <f>DA25-CZ26</f>
        <v>-63713.70588137646</v>
      </c>
      <c r="DB26" s="186"/>
      <c r="DC26" s="190"/>
      <c r="DD26" s="190">
        <f>ROMERO!Y81</f>
        <v>0</v>
      </c>
      <c r="DE26" s="184">
        <f>DE25-DD26</f>
        <v>247259.32535248337</v>
      </c>
      <c r="DF26" s="186"/>
      <c r="DG26" s="190"/>
      <c r="DH26" s="190">
        <f>SMANIA!Y81</f>
        <v>0</v>
      </c>
      <c r="DI26" s="184">
        <f>DI25-DH26</f>
        <v>-325156.22803643148</v>
      </c>
      <c r="DJ26" s="186"/>
      <c r="DK26" s="190"/>
      <c r="DL26" s="190">
        <f>SOSA!Y81</f>
        <v>0</v>
      </c>
      <c r="DM26" s="184">
        <f>DM25-DL26</f>
        <v>-29377.267145307211</v>
      </c>
      <c r="DN26" s="186"/>
      <c r="DO26" s="190"/>
      <c r="DP26" s="190">
        <f>VALDEZ!Y81</f>
        <v>14167.199999999999</v>
      </c>
      <c r="DQ26" s="184">
        <f>DQ25-DP26</f>
        <v>-231753.66794250094</v>
      </c>
      <c r="DR26" s="186"/>
      <c r="DS26" s="190"/>
      <c r="DT26" s="190">
        <f>VILCAES!Y81</f>
        <v>0</v>
      </c>
      <c r="DU26" s="184">
        <f>DU25-DT26</f>
        <v>26533.630100351809</v>
      </c>
      <c r="DV26" s="186"/>
      <c r="DW26" s="190"/>
      <c r="DX26" s="190">
        <f>WILKE!Y81</f>
        <v>0</v>
      </c>
      <c r="DY26" s="184">
        <f>DY25-DX26</f>
        <v>125171.92096172641</v>
      </c>
      <c r="DZ26" s="186"/>
      <c r="EA26" s="190"/>
      <c r="EB26" s="190">
        <f>PROTEINA!Y81</f>
        <v>0</v>
      </c>
      <c r="EC26" s="184">
        <f>EC25-EB26</f>
        <v>965.59928454167994</v>
      </c>
      <c r="ED26" s="186"/>
      <c r="EE26" s="190"/>
      <c r="EF26" s="190" t="e">
        <f>+#REF!</f>
        <v>#REF!</v>
      </c>
      <c r="EG26" s="184" t="e">
        <f>EG25-EF26</f>
        <v>#REF!</v>
      </c>
      <c r="EH26" s="186"/>
      <c r="EI26" s="190"/>
      <c r="EJ26" s="190" t="e">
        <f>+#REF!</f>
        <v>#REF!</v>
      </c>
      <c r="EK26" s="184" t="e">
        <f>EK25-EJ26</f>
        <v>#REF!</v>
      </c>
      <c r="EL26" s="186"/>
      <c r="EM26" s="190"/>
      <c r="EN26" s="190" t="e">
        <f>+#REF!</f>
        <v>#REF!</v>
      </c>
      <c r="EO26" s="184" t="e">
        <f>EO25-EN26</f>
        <v>#REF!</v>
      </c>
      <c r="EP26" s="186"/>
      <c r="EQ26" s="190"/>
      <c r="ER26" s="190" t="e">
        <f>+#REF!</f>
        <v>#REF!</v>
      </c>
      <c r="ES26" s="184" t="e">
        <f>ES25-ER26</f>
        <v>#REF!</v>
      </c>
      <c r="ET26" s="186"/>
      <c r="EU26" s="190"/>
      <c r="EV26" s="190" t="e">
        <f>+#REF!</f>
        <v>#REF!</v>
      </c>
      <c r="EW26" s="184" t="e">
        <f>EW25-EV26</f>
        <v>#REF!</v>
      </c>
      <c r="EX26" s="186"/>
      <c r="EY26" s="190"/>
      <c r="EZ26" s="190" t="e">
        <f>+#REF!</f>
        <v>#REF!</v>
      </c>
      <c r="FA26" s="184" t="e">
        <f>FA25-EZ26</f>
        <v>#REF!</v>
      </c>
      <c r="FB26" s="186"/>
      <c r="FC26" s="184"/>
      <c r="FD26" s="184"/>
      <c r="FE26" s="184"/>
      <c r="FF26" s="186"/>
      <c r="FG26" s="184"/>
      <c r="FH26" s="184"/>
      <c r="FI26" s="184"/>
      <c r="FJ26" s="186"/>
      <c r="FL26" s="199"/>
    </row>
    <row r="27" spans="1:168" ht="15.75">
      <c r="A27" s="100" t="s">
        <v>243</v>
      </c>
      <c r="B27" s="181"/>
      <c r="C27" s="184"/>
      <c r="D27" s="184">
        <f>'ALVAREZ '!Y99</f>
        <v>0</v>
      </c>
      <c r="E27" s="184">
        <f>E26-D27</f>
        <v>386758.85193594254</v>
      </c>
      <c r="F27" s="186"/>
      <c r="G27" s="190"/>
      <c r="H27" s="190">
        <f>'AMBROGGIO '!Y99</f>
        <v>0</v>
      </c>
      <c r="I27" s="184">
        <f>I26-H27</f>
        <v>58247.131105836146</v>
      </c>
      <c r="J27" s="186"/>
      <c r="K27" s="190"/>
      <c r="L27" s="184">
        <f>'BARRA '!Y99</f>
        <v>0</v>
      </c>
      <c r="M27" s="184">
        <f>M26-L27</f>
        <v>131537.15226069072</v>
      </c>
      <c r="N27" s="186"/>
      <c r="O27" s="190"/>
      <c r="P27" s="184">
        <f>BIOLMOL!Y99</f>
        <v>0</v>
      </c>
      <c r="Q27" s="184">
        <f>Q26-P27</f>
        <v>77585.780040548081</v>
      </c>
      <c r="R27" s="186"/>
      <c r="S27" s="190"/>
      <c r="T27" s="184">
        <f>BIGNANTE!Y99</f>
        <v>0</v>
      </c>
      <c r="U27" s="184">
        <f>U26-T27</f>
        <v>75808.639999999999</v>
      </c>
      <c r="V27" s="186"/>
      <c r="W27" s="190"/>
      <c r="X27" s="184">
        <f>'BISIG-DITAMO'!Y99</f>
        <v>1140</v>
      </c>
      <c r="Y27" s="184">
        <f>Y26-X27</f>
        <v>58723.052618735819</v>
      </c>
      <c r="Z27" s="186"/>
      <c r="AA27" s="190"/>
      <c r="AB27" s="184">
        <f>CARRIZO!Y99</f>
        <v>2850</v>
      </c>
      <c r="AC27" s="184">
        <f>AC26-AB27</f>
        <v>-130830.5640330473</v>
      </c>
      <c r="AD27" s="186"/>
      <c r="AE27" s="190"/>
      <c r="AF27" s="184">
        <f>CECCHINI!Y99</f>
        <v>0</v>
      </c>
      <c r="AG27" s="184">
        <f>AG26-AF27</f>
        <v>49599.038480108538</v>
      </c>
      <c r="AH27" s="186"/>
      <c r="AI27" s="190"/>
      <c r="AJ27" s="184">
        <f>CELEJ!Y99</f>
        <v>0</v>
      </c>
      <c r="AK27" s="184">
        <f>AK26-AJ27</f>
        <v>-82168.06151795591</v>
      </c>
      <c r="AL27" s="186"/>
      <c r="AM27" s="190"/>
      <c r="AN27" s="184">
        <f>CONTIN!Y99</f>
        <v>0</v>
      </c>
      <c r="AO27" s="184">
        <f>AO26-AN27</f>
        <v>-80819.349146145294</v>
      </c>
      <c r="AP27" s="186"/>
      <c r="AQ27" s="190"/>
      <c r="AR27" s="184">
        <f>CULTIVO!Y99</f>
        <v>0</v>
      </c>
      <c r="AS27" s="184">
        <f>AS26-AR27</f>
        <v>-19655.671067291099</v>
      </c>
      <c r="AT27" s="186"/>
      <c r="AU27" s="190"/>
      <c r="AV27" s="184">
        <f>DEGANO!Y99</f>
        <v>0</v>
      </c>
      <c r="AW27" s="184">
        <f>AW26-AV27</f>
        <v>-99774.041762545108</v>
      </c>
      <c r="AX27" s="186"/>
      <c r="AY27" s="190"/>
      <c r="AZ27" s="190">
        <f>FABRO!Y99</f>
        <v>0</v>
      </c>
      <c r="BA27" s="184">
        <f>BA26-AZ27</f>
        <v>261898.55488625448</v>
      </c>
      <c r="BB27" s="186"/>
      <c r="BC27" s="190"/>
      <c r="BD27" s="190">
        <f>FANANI!Y99</f>
        <v>1400</v>
      </c>
      <c r="BE27" s="184">
        <f>BE26-BD27</f>
        <v>76919.577885484236</v>
      </c>
      <c r="BF27" s="186"/>
      <c r="BG27" s="190"/>
      <c r="BH27" s="190">
        <f>FIDELIO!Y99</f>
        <v>0</v>
      </c>
      <c r="BI27" s="184">
        <f>BI26-BH27</f>
        <v>81938.219535775221</v>
      </c>
      <c r="BJ27" s="186"/>
      <c r="BK27" s="190"/>
      <c r="BL27" s="190">
        <f>GALIANO!Y99</f>
        <v>0</v>
      </c>
      <c r="BM27" s="184">
        <f>BM26-BL27</f>
        <v>-102903.56624669308</v>
      </c>
      <c r="BN27" s="186"/>
      <c r="BO27" s="190"/>
      <c r="BP27" s="190">
        <f>GARBARINO!Y99</f>
        <v>0</v>
      </c>
      <c r="BQ27" s="184">
        <f>BQ26-BP27</f>
        <v>63971.450161984671</v>
      </c>
      <c r="BR27" s="186"/>
      <c r="BS27" s="190"/>
      <c r="BT27" s="190">
        <f>GIL!Y99</f>
        <v>0</v>
      </c>
      <c r="BU27" s="184">
        <f>BU26-BT27</f>
        <v>-164242.71975668674</v>
      </c>
      <c r="BV27" s="186"/>
      <c r="BW27" s="190"/>
      <c r="BX27" s="190">
        <f>GOLDRAIJ!Y99</f>
        <v>0</v>
      </c>
      <c r="BY27" s="184">
        <f>BY26-BX27</f>
        <v>10000</v>
      </c>
      <c r="BZ27" s="186"/>
      <c r="CA27" s="190"/>
      <c r="CB27" s="190">
        <f>GUIDO!Y99</f>
        <v>0</v>
      </c>
      <c r="CC27" s="184">
        <f>CC26-CB27</f>
        <v>-43329.336823723599</v>
      </c>
      <c r="CD27" s="186"/>
      <c r="CE27" s="190"/>
      <c r="CF27" s="190">
        <f>IRAZOQUI!Y99</f>
        <v>0</v>
      </c>
      <c r="CG27" s="184">
        <f>CG26-CF27</f>
        <v>62446.820375745578</v>
      </c>
      <c r="CH27" s="186"/>
      <c r="CI27" s="190"/>
      <c r="CJ27" s="190">
        <f>LOPEZ!Y99</f>
        <v>0</v>
      </c>
      <c r="CK27" s="184">
        <f>CK26-CJ27</f>
        <v>166375.21116091695</v>
      </c>
      <c r="CL27" s="186"/>
      <c r="CM27" s="190"/>
      <c r="CN27" s="190">
        <f>MONTI!Y99</f>
        <v>0</v>
      </c>
      <c r="CO27" s="184">
        <f>CO26-CN27</f>
        <v>-62337.955490014574</v>
      </c>
      <c r="CP27" s="186"/>
      <c r="CQ27" s="190"/>
      <c r="CR27" s="190">
        <f>MONTICH!Y99</f>
        <v>0</v>
      </c>
      <c r="CS27" s="184">
        <f>CS26-CR27</f>
        <v>16805.527598541677</v>
      </c>
      <c r="CT27" s="186"/>
      <c r="CU27" s="190"/>
      <c r="CV27" s="190">
        <f>OLIVEIRA!Y99</f>
        <v>0</v>
      </c>
      <c r="CW27" s="184">
        <f>CW26-CV27</f>
        <v>8689.0959999999995</v>
      </c>
      <c r="CX27" s="186"/>
      <c r="CY27" s="190"/>
      <c r="CZ27" s="190">
        <f>PRUCCA!Y99</f>
        <v>0</v>
      </c>
      <c r="DA27" s="184">
        <f>DA26-CZ27</f>
        <v>-63713.70588137646</v>
      </c>
      <c r="DB27" s="186"/>
      <c r="DC27" s="190"/>
      <c r="DD27" s="190">
        <f>ROMERO!Y99</f>
        <v>0</v>
      </c>
      <c r="DE27" s="184">
        <f>DE26-DD27</f>
        <v>247259.32535248337</v>
      </c>
      <c r="DF27" s="186"/>
      <c r="DG27" s="190"/>
      <c r="DH27" s="190">
        <f>SMANIA!Y99</f>
        <v>0</v>
      </c>
      <c r="DI27" s="184">
        <f>DI26-DH27</f>
        <v>-325156.22803643148</v>
      </c>
      <c r="DJ27" s="186"/>
      <c r="DK27" s="190"/>
      <c r="DL27" s="190">
        <f>SOSA!Y99</f>
        <v>0</v>
      </c>
      <c r="DM27" s="184">
        <f>DM26-DL27</f>
        <v>-29377.267145307211</v>
      </c>
      <c r="DN27" s="186"/>
      <c r="DO27" s="190"/>
      <c r="DP27" s="190">
        <f>VALDEZ!Y99</f>
        <v>0</v>
      </c>
      <c r="DQ27" s="184">
        <f>DQ26-DP27</f>
        <v>-231753.66794250094</v>
      </c>
      <c r="DR27" s="186"/>
      <c r="DS27" s="190"/>
      <c r="DT27" s="190">
        <f>VILCAES!Y99</f>
        <v>0</v>
      </c>
      <c r="DU27" s="184">
        <f>DU26-DT27</f>
        <v>26533.630100351809</v>
      </c>
      <c r="DV27" s="186"/>
      <c r="DW27" s="190"/>
      <c r="DX27" s="190">
        <f>WILKE!Y99</f>
        <v>0</v>
      </c>
      <c r="DY27" s="184">
        <f>DY26-DX27</f>
        <v>125171.92096172641</v>
      </c>
      <c r="DZ27" s="186"/>
      <c r="EA27" s="190"/>
      <c r="EB27" s="190">
        <f>PROTEINA!Y99</f>
        <v>0</v>
      </c>
      <c r="EC27" s="184">
        <f>EC26-EB27</f>
        <v>965.59928454167994</v>
      </c>
      <c r="ED27" s="186"/>
      <c r="EE27" s="190"/>
      <c r="EF27" s="190" t="e">
        <f>+#REF!</f>
        <v>#REF!</v>
      </c>
      <c r="EG27" s="184" t="e">
        <f>EG26-EF27</f>
        <v>#REF!</v>
      </c>
      <c r="EH27" s="186"/>
      <c r="EI27" s="190"/>
      <c r="EJ27" s="190" t="e">
        <f>+#REF!</f>
        <v>#REF!</v>
      </c>
      <c r="EK27" s="184" t="e">
        <f>EK26-EJ27</f>
        <v>#REF!</v>
      </c>
      <c r="EL27" s="186"/>
      <c r="EM27" s="190"/>
      <c r="EN27" s="190" t="e">
        <f>+#REF!</f>
        <v>#REF!</v>
      </c>
      <c r="EO27" s="184" t="e">
        <f>EO26-EN27</f>
        <v>#REF!</v>
      </c>
      <c r="EP27" s="186"/>
      <c r="EQ27" s="190"/>
      <c r="ER27" s="190" t="e">
        <f>+#REF!</f>
        <v>#REF!</v>
      </c>
      <c r="ES27" s="184" t="e">
        <f>ES26-ER27</f>
        <v>#REF!</v>
      </c>
      <c r="ET27" s="186"/>
      <c r="EU27" s="190"/>
      <c r="EV27" s="190" t="e">
        <f>+#REF!</f>
        <v>#REF!</v>
      </c>
      <c r="EW27" s="184" t="e">
        <f>EW26-EV27</f>
        <v>#REF!</v>
      </c>
      <c r="EX27" s="186"/>
      <c r="EY27" s="190"/>
      <c r="EZ27" s="190" t="e">
        <f>+#REF!</f>
        <v>#REF!</v>
      </c>
      <c r="FA27" s="184" t="e">
        <f>FA26-EZ27</f>
        <v>#REF!</v>
      </c>
      <c r="FB27" s="186"/>
      <c r="FC27" s="184"/>
      <c r="FD27" s="184"/>
      <c r="FE27" s="184"/>
      <c r="FF27" s="186"/>
      <c r="FG27" s="184"/>
      <c r="FH27" s="184"/>
      <c r="FI27" s="184"/>
      <c r="FJ27" s="186"/>
      <c r="FL27" s="199" t="e">
        <f>SUM(D27,H27,L27,P27,T27,X27,AB27,AF27,AJ27,AN27,AR27,AV27,#REF!,AZ27,BD27,BH27,BL27,BP27,BT27,BX27,CB27,CF27,#REF!,CJ27,CN27,CR27,CV27,CZ27,DD27,DH27,DL27,DP27,DT27,DX27,EB27,EF27,EJ27,EN27,ER27,EV27,EZ27)</f>
        <v>#REF!</v>
      </c>
    </row>
    <row r="28" spans="1:168" ht="15.75">
      <c r="A28" s="17"/>
      <c r="B28" s="181"/>
      <c r="C28" s="184"/>
      <c r="D28" s="184"/>
      <c r="E28" s="184"/>
      <c r="F28" s="186"/>
      <c r="G28" s="184"/>
      <c r="H28" s="184"/>
      <c r="I28" s="184"/>
      <c r="J28" s="186"/>
      <c r="K28" s="184"/>
      <c r="L28" s="184"/>
      <c r="M28" s="184"/>
      <c r="N28" s="186"/>
      <c r="O28" s="184"/>
      <c r="P28" s="184"/>
      <c r="Q28" s="184"/>
      <c r="R28" s="186"/>
      <c r="S28" s="184"/>
      <c r="T28" s="184"/>
      <c r="U28" s="184"/>
      <c r="V28" s="186"/>
      <c r="W28" s="184"/>
      <c r="X28" s="184"/>
      <c r="Y28" s="184"/>
      <c r="Z28" s="186"/>
      <c r="AA28" s="184"/>
      <c r="AB28" s="184"/>
      <c r="AC28" s="184"/>
      <c r="AD28" s="186"/>
      <c r="AE28" s="184"/>
      <c r="AF28" s="184"/>
      <c r="AG28" s="184"/>
      <c r="AH28" s="186"/>
      <c r="AI28" s="184"/>
      <c r="AJ28" s="184"/>
      <c r="AK28" s="184"/>
      <c r="AL28" s="186"/>
      <c r="AM28" s="184"/>
      <c r="AN28" s="184"/>
      <c r="AO28" s="184"/>
      <c r="AP28" s="186"/>
      <c r="AQ28" s="184"/>
      <c r="AR28" s="184"/>
      <c r="AS28" s="184"/>
      <c r="AT28" s="186"/>
      <c r="AU28" s="184"/>
      <c r="AV28" s="184"/>
      <c r="AW28" s="184"/>
      <c r="AX28" s="186"/>
      <c r="AY28" s="184"/>
      <c r="AZ28" s="184"/>
      <c r="BA28" s="184"/>
      <c r="BB28" s="186"/>
      <c r="BC28" s="184"/>
      <c r="BD28" s="184"/>
      <c r="BE28" s="184"/>
      <c r="BF28" s="186"/>
      <c r="BG28" s="184"/>
      <c r="BH28" s="184"/>
      <c r="BI28" s="184"/>
      <c r="BJ28" s="186"/>
      <c r="BK28" s="184"/>
      <c r="BL28" s="184"/>
      <c r="BM28" s="184"/>
      <c r="BN28" s="186"/>
      <c r="BO28" s="184"/>
      <c r="BP28" s="184"/>
      <c r="BQ28" s="184"/>
      <c r="BR28" s="186"/>
      <c r="BS28" s="184"/>
      <c r="BT28" s="184"/>
      <c r="BU28" s="184"/>
      <c r="BV28" s="186"/>
      <c r="BW28" s="184"/>
      <c r="BX28" s="184"/>
      <c r="BY28" s="184"/>
      <c r="BZ28" s="186"/>
      <c r="CA28" s="184"/>
      <c r="CB28" s="184"/>
      <c r="CC28" s="184"/>
      <c r="CD28" s="186"/>
      <c r="CE28" s="184"/>
      <c r="CF28" s="184"/>
      <c r="CG28" s="184"/>
      <c r="CH28" s="186"/>
      <c r="CI28" s="184"/>
      <c r="CJ28" s="184"/>
      <c r="CK28" s="184"/>
      <c r="CL28" s="186"/>
      <c r="CM28" s="184"/>
      <c r="CN28" s="184"/>
      <c r="CO28" s="184"/>
      <c r="CP28" s="186"/>
      <c r="CQ28" s="184"/>
      <c r="CR28" s="184"/>
      <c r="CS28" s="184"/>
      <c r="CT28" s="186"/>
      <c r="CU28" s="184"/>
      <c r="CV28" s="184"/>
      <c r="CW28" s="184"/>
      <c r="CX28" s="186"/>
      <c r="CY28" s="184"/>
      <c r="CZ28" s="184"/>
      <c r="DA28" s="184"/>
      <c r="DB28" s="186"/>
      <c r="DC28" s="184"/>
      <c r="DD28" s="184"/>
      <c r="DE28" s="184"/>
      <c r="DF28" s="186"/>
      <c r="DG28" s="184"/>
      <c r="DH28" s="184"/>
      <c r="DI28" s="184"/>
      <c r="DJ28" s="186"/>
      <c r="DK28" s="184"/>
      <c r="DL28" s="184"/>
      <c r="DM28" s="184"/>
      <c r="DN28" s="186"/>
      <c r="DO28" s="184"/>
      <c r="DP28" s="184"/>
      <c r="DQ28" s="184"/>
      <c r="DR28" s="186"/>
      <c r="DS28" s="184"/>
      <c r="DT28" s="184"/>
      <c r="DU28" s="184"/>
      <c r="DV28" s="186"/>
      <c r="DW28" s="184"/>
      <c r="DX28" s="184"/>
      <c r="DY28" s="184"/>
      <c r="DZ28" s="186"/>
      <c r="EA28" s="184"/>
      <c r="EB28" s="184"/>
      <c r="EC28" s="184"/>
      <c r="ED28" s="186"/>
      <c r="EE28" s="184"/>
      <c r="EF28" s="184"/>
      <c r="EG28" s="184"/>
      <c r="EH28" s="186"/>
      <c r="EI28" s="184"/>
      <c r="EJ28" s="184"/>
      <c r="EK28" s="184"/>
      <c r="EL28" s="186"/>
      <c r="EM28" s="184"/>
      <c r="EN28" s="184"/>
      <c r="EO28" s="184"/>
      <c r="EP28" s="186"/>
      <c r="EQ28" s="184"/>
      <c r="ER28" s="184"/>
      <c r="ES28" s="184"/>
      <c r="ET28" s="186"/>
      <c r="EU28" s="184"/>
      <c r="EV28" s="184"/>
      <c r="EW28" s="184"/>
      <c r="EX28" s="186"/>
      <c r="EY28" s="184"/>
      <c r="EZ28" s="184"/>
      <c r="FA28" s="184"/>
      <c r="FB28" s="186"/>
      <c r="FC28" s="184"/>
      <c r="FD28" s="184"/>
      <c r="FE28" s="184"/>
      <c r="FF28" s="186"/>
      <c r="FG28" s="184"/>
      <c r="FH28" s="184"/>
      <c r="FI28" s="184"/>
      <c r="FJ28" s="186"/>
      <c r="FL28" s="199"/>
    </row>
    <row r="29" spans="1:168" ht="15.75">
      <c r="A29" s="17"/>
      <c r="B29" s="181"/>
      <c r="C29" s="184"/>
      <c r="D29" s="184"/>
      <c r="E29" s="184"/>
      <c r="F29" s="186"/>
      <c r="G29" s="184"/>
      <c r="H29" s="184"/>
      <c r="I29" s="184"/>
      <c r="J29" s="186"/>
      <c r="K29" s="184"/>
      <c r="L29" s="184"/>
      <c r="M29" s="184"/>
      <c r="N29" s="186"/>
      <c r="O29" s="184"/>
      <c r="P29" s="184"/>
      <c r="Q29" s="184"/>
      <c r="R29" s="186"/>
      <c r="S29" s="184"/>
      <c r="T29" s="184"/>
      <c r="U29" s="184"/>
      <c r="V29" s="186"/>
      <c r="W29" s="184"/>
      <c r="X29" s="184"/>
      <c r="Y29" s="184"/>
      <c r="Z29" s="186"/>
      <c r="AA29" s="184"/>
      <c r="AB29" s="184"/>
      <c r="AC29" s="184"/>
      <c r="AD29" s="186"/>
      <c r="AE29" s="184"/>
      <c r="AF29" s="184"/>
      <c r="AG29" s="184"/>
      <c r="AH29" s="186"/>
      <c r="AI29" s="184"/>
      <c r="AJ29" s="184"/>
      <c r="AK29" s="184"/>
      <c r="AL29" s="186"/>
      <c r="AM29" s="184"/>
      <c r="AN29" s="184"/>
      <c r="AO29" s="184"/>
      <c r="AP29" s="186"/>
      <c r="AQ29" s="184"/>
      <c r="AR29" s="184"/>
      <c r="AS29" s="184"/>
      <c r="AT29" s="186"/>
      <c r="AU29" s="184"/>
      <c r="AV29" s="184"/>
      <c r="AW29" s="184"/>
      <c r="AX29" s="186"/>
      <c r="AY29" s="184"/>
      <c r="AZ29" s="184"/>
      <c r="BA29" s="184"/>
      <c r="BB29" s="186"/>
      <c r="BC29" s="184"/>
      <c r="BD29" s="184"/>
      <c r="BE29" s="184"/>
      <c r="BF29" s="186"/>
      <c r="BG29" s="184"/>
      <c r="BH29" s="184"/>
      <c r="BI29" s="184"/>
      <c r="BJ29" s="186"/>
      <c r="BK29" s="184"/>
      <c r="BL29" s="184"/>
      <c r="BM29" s="184"/>
      <c r="BN29" s="186"/>
      <c r="BO29" s="184"/>
      <c r="BP29" s="184"/>
      <c r="BQ29" s="184"/>
      <c r="BR29" s="186"/>
      <c r="BS29" s="184"/>
      <c r="BT29" s="184"/>
      <c r="BU29" s="184"/>
      <c r="BV29" s="186"/>
      <c r="BW29" s="184"/>
      <c r="BX29" s="184"/>
      <c r="BY29" s="184"/>
      <c r="BZ29" s="186"/>
      <c r="CA29" s="184"/>
      <c r="CB29" s="184"/>
      <c r="CC29" s="184"/>
      <c r="CD29" s="186"/>
      <c r="CE29" s="184"/>
      <c r="CF29" s="184"/>
      <c r="CG29" s="184"/>
      <c r="CH29" s="186"/>
      <c r="CI29" s="184"/>
      <c r="CJ29" s="184"/>
      <c r="CK29" s="184"/>
      <c r="CL29" s="186"/>
      <c r="CM29" s="184"/>
      <c r="CN29" s="184"/>
      <c r="CO29" s="184"/>
      <c r="CP29" s="186"/>
      <c r="CQ29" s="184"/>
      <c r="CR29" s="184"/>
      <c r="CS29" s="184"/>
      <c r="CT29" s="186"/>
      <c r="CU29" s="184"/>
      <c r="CV29" s="184"/>
      <c r="CW29" s="184"/>
      <c r="CX29" s="186"/>
      <c r="CY29" s="184"/>
      <c r="CZ29" s="184"/>
      <c r="DA29" s="184"/>
      <c r="DB29" s="186"/>
      <c r="DC29" s="184"/>
      <c r="DD29" s="184"/>
      <c r="DE29" s="184"/>
      <c r="DF29" s="186"/>
      <c r="DG29" s="184"/>
      <c r="DH29" s="184"/>
      <c r="DI29" s="184"/>
      <c r="DJ29" s="186"/>
      <c r="DK29" s="184"/>
      <c r="DL29" s="184"/>
      <c r="DM29" s="184"/>
      <c r="DN29" s="186"/>
      <c r="DO29" s="184"/>
      <c r="DP29" s="184"/>
      <c r="DQ29" s="184"/>
      <c r="DR29" s="186"/>
      <c r="DS29" s="184"/>
      <c r="DT29" s="184"/>
      <c r="DU29" s="184"/>
      <c r="DV29" s="186"/>
      <c r="DW29" s="184"/>
      <c r="DX29" s="184"/>
      <c r="DY29" s="184"/>
      <c r="DZ29" s="186"/>
      <c r="EA29" s="184"/>
      <c r="EB29" s="184"/>
      <c r="EC29" s="184"/>
      <c r="ED29" s="186"/>
      <c r="EE29" s="184"/>
      <c r="EF29" s="184"/>
      <c r="EG29" s="184"/>
      <c r="EH29" s="186"/>
      <c r="EI29" s="184"/>
      <c r="EJ29" s="184"/>
      <c r="EK29" s="184"/>
      <c r="EL29" s="186"/>
      <c r="EM29" s="184"/>
      <c r="EN29" s="184"/>
      <c r="EO29" s="184"/>
      <c r="EP29" s="186"/>
      <c r="EQ29" s="184"/>
      <c r="ER29" s="184"/>
      <c r="ES29" s="184"/>
      <c r="ET29" s="186"/>
      <c r="EU29" s="184"/>
      <c r="EV29" s="184"/>
      <c r="EW29" s="184"/>
      <c r="EX29" s="186"/>
      <c r="EY29" s="184"/>
      <c r="EZ29" s="184"/>
      <c r="FA29" s="184"/>
      <c r="FB29" s="186"/>
      <c r="FC29" s="184"/>
      <c r="FD29" s="184"/>
      <c r="FE29" s="184"/>
      <c r="FF29" s="186"/>
      <c r="FG29" s="184"/>
      <c r="FH29" s="184"/>
      <c r="FI29" s="184"/>
      <c r="FJ29" s="186"/>
      <c r="FL29" s="199">
        <f>U30</f>
        <v>75808.639999999999</v>
      </c>
    </row>
    <row r="30" spans="1:168" ht="15.75">
      <c r="A30" s="95" t="s">
        <v>313</v>
      </c>
      <c r="B30" s="181"/>
      <c r="C30" s="184"/>
      <c r="D30" s="188"/>
      <c r="E30" s="189">
        <f>E27</f>
        <v>386758.85193594254</v>
      </c>
      <c r="F30" s="186"/>
      <c r="G30" s="184"/>
      <c r="H30" s="188"/>
      <c r="I30" s="189">
        <f>I27</f>
        <v>58247.131105836146</v>
      </c>
      <c r="J30" s="186"/>
      <c r="K30" s="184"/>
      <c r="L30" s="188"/>
      <c r="M30" s="189">
        <f>M27</f>
        <v>131537.15226069072</v>
      </c>
      <c r="N30" s="186"/>
      <c r="O30" s="184"/>
      <c r="P30" s="188"/>
      <c r="Q30" s="189">
        <f>Q27</f>
        <v>77585.780040548081</v>
      </c>
      <c r="R30" s="186"/>
      <c r="S30" s="184"/>
      <c r="T30" s="188"/>
      <c r="U30" s="189">
        <f>U27</f>
        <v>75808.639999999999</v>
      </c>
      <c r="V30" s="186"/>
      <c r="W30" s="184"/>
      <c r="X30" s="188"/>
      <c r="Y30" s="189">
        <f>Y27</f>
        <v>58723.052618735819</v>
      </c>
      <c r="Z30" s="186"/>
      <c r="AA30" s="184"/>
      <c r="AB30" s="188"/>
      <c r="AC30" s="189">
        <f>AC27</f>
        <v>-130830.5640330473</v>
      </c>
      <c r="AD30" s="186"/>
      <c r="AE30" s="184"/>
      <c r="AF30" s="188"/>
      <c r="AG30" s="189">
        <f>AG27</f>
        <v>49599.038480108538</v>
      </c>
      <c r="AH30" s="186"/>
      <c r="AI30" s="184"/>
      <c r="AJ30" s="188"/>
      <c r="AK30" s="189">
        <f>AK27</f>
        <v>-82168.06151795591</v>
      </c>
      <c r="AL30" s="186"/>
      <c r="AM30" s="184"/>
      <c r="AN30" s="188"/>
      <c r="AO30" s="189">
        <f>AO27</f>
        <v>-80819.349146145294</v>
      </c>
      <c r="AP30" s="186"/>
      <c r="AQ30" s="184"/>
      <c r="AR30" s="188"/>
      <c r="AS30" s="189">
        <f>AS27</f>
        <v>-19655.671067291099</v>
      </c>
      <c r="AT30" s="186"/>
      <c r="AU30" s="184"/>
      <c r="AV30" s="188"/>
      <c r="AW30" s="189">
        <f>AW27</f>
        <v>-99774.041762545108</v>
      </c>
      <c r="AX30" s="186"/>
      <c r="AY30" s="184"/>
      <c r="AZ30" s="188"/>
      <c r="BA30" s="189">
        <f>BA27</f>
        <v>261898.55488625448</v>
      </c>
      <c r="BB30" s="186"/>
      <c r="BC30" s="184"/>
      <c r="BD30" s="188"/>
      <c r="BE30" s="189">
        <f>BE27</f>
        <v>76919.577885484236</v>
      </c>
      <c r="BF30" s="186"/>
      <c r="BG30" s="184"/>
      <c r="BH30" s="188"/>
      <c r="BI30" s="189">
        <f>BI27</f>
        <v>81938.219535775221</v>
      </c>
      <c r="BJ30" s="186"/>
      <c r="BK30" s="184"/>
      <c r="BL30" s="188"/>
      <c r="BM30" s="189">
        <f>BM27</f>
        <v>-102903.56624669308</v>
      </c>
      <c r="BN30" s="186"/>
      <c r="BO30" s="184"/>
      <c r="BP30" s="188"/>
      <c r="BQ30" s="189">
        <f>BQ27</f>
        <v>63971.450161984671</v>
      </c>
      <c r="BR30" s="186"/>
      <c r="BS30" s="184"/>
      <c r="BT30" s="188"/>
      <c r="BU30" s="189">
        <f>BU27</f>
        <v>-164242.71975668674</v>
      </c>
      <c r="BV30" s="186"/>
      <c r="BW30" s="184"/>
      <c r="BX30" s="188"/>
      <c r="BY30" s="189">
        <f>BY27</f>
        <v>10000</v>
      </c>
      <c r="BZ30" s="186"/>
      <c r="CA30" s="184"/>
      <c r="CB30" s="188"/>
      <c r="CC30" s="189">
        <f>CC27</f>
        <v>-43329.336823723599</v>
      </c>
      <c r="CD30" s="186"/>
      <c r="CE30" s="184"/>
      <c r="CF30" s="188"/>
      <c r="CG30" s="189">
        <f>CG27</f>
        <v>62446.820375745578</v>
      </c>
      <c r="CH30" s="186"/>
      <c r="CI30" s="184"/>
      <c r="CJ30" s="188"/>
      <c r="CK30" s="189">
        <f>CK27</f>
        <v>166375.21116091695</v>
      </c>
      <c r="CL30" s="186"/>
      <c r="CM30" s="184"/>
      <c r="CN30" s="188"/>
      <c r="CO30" s="189">
        <f>CO27</f>
        <v>-62337.955490014574</v>
      </c>
      <c r="CP30" s="186"/>
      <c r="CQ30" s="184"/>
      <c r="CR30" s="188"/>
      <c r="CS30" s="189">
        <f>CS27</f>
        <v>16805.527598541677</v>
      </c>
      <c r="CT30" s="186"/>
      <c r="CU30" s="184"/>
      <c r="CV30" s="188"/>
      <c r="CW30" s="189">
        <f>CW27</f>
        <v>8689.0959999999995</v>
      </c>
      <c r="CX30" s="186"/>
      <c r="CY30" s="184"/>
      <c r="CZ30" s="188"/>
      <c r="DA30" s="189">
        <f>DA27</f>
        <v>-63713.70588137646</v>
      </c>
      <c r="DB30" s="186"/>
      <c r="DC30" s="184"/>
      <c r="DD30" s="188"/>
      <c r="DE30" s="189">
        <f>DE27</f>
        <v>247259.32535248337</v>
      </c>
      <c r="DF30" s="186"/>
      <c r="DG30" s="184"/>
      <c r="DH30" s="188"/>
      <c r="DI30" s="189">
        <f>DI27</f>
        <v>-325156.22803643148</v>
      </c>
      <c r="DJ30" s="186"/>
      <c r="DK30" s="184"/>
      <c r="DL30" s="188"/>
      <c r="DM30" s="189">
        <f>DM27</f>
        <v>-29377.267145307211</v>
      </c>
      <c r="DN30" s="186"/>
      <c r="DO30" s="184"/>
      <c r="DP30" s="188"/>
      <c r="DQ30" s="189">
        <f>DQ27</f>
        <v>-231753.66794250094</v>
      </c>
      <c r="DR30" s="186"/>
      <c r="DS30" s="184"/>
      <c r="DT30" s="188"/>
      <c r="DU30" s="189">
        <f>DU27</f>
        <v>26533.630100351809</v>
      </c>
      <c r="DV30" s="186"/>
      <c r="DW30" s="184"/>
      <c r="DX30" s="188"/>
      <c r="DY30" s="189">
        <f>DY27</f>
        <v>125171.92096172641</v>
      </c>
      <c r="DZ30" s="186"/>
      <c r="EA30" s="184"/>
      <c r="EB30" s="188"/>
      <c r="EC30" s="189">
        <f>EC27</f>
        <v>965.59928454167994</v>
      </c>
      <c r="ED30" s="186"/>
      <c r="EE30" s="184"/>
      <c r="EF30" s="188"/>
      <c r="EG30" s="189" t="e">
        <f>EG27</f>
        <v>#REF!</v>
      </c>
      <c r="EH30" s="186"/>
      <c r="EI30" s="184"/>
      <c r="EJ30" s="188"/>
      <c r="EK30" s="189" t="e">
        <f>EK27</f>
        <v>#REF!</v>
      </c>
      <c r="EL30" s="186"/>
      <c r="EM30" s="184"/>
      <c r="EN30" s="188"/>
      <c r="EO30" s="189" t="e">
        <f>EO27</f>
        <v>#REF!</v>
      </c>
      <c r="EP30" s="186"/>
      <c r="EQ30" s="184"/>
      <c r="ER30" s="188"/>
      <c r="ES30" s="189" t="e">
        <f>ES27</f>
        <v>#REF!</v>
      </c>
      <c r="ET30" s="186"/>
      <c r="EU30" s="184"/>
      <c r="EV30" s="188"/>
      <c r="EW30" s="189" t="e">
        <f>EW27</f>
        <v>#REF!</v>
      </c>
      <c r="EX30" s="186"/>
      <c r="EY30" s="184"/>
      <c r="EZ30" s="188"/>
      <c r="FA30" s="189" t="e">
        <f>FA27</f>
        <v>#REF!</v>
      </c>
      <c r="FB30" s="186"/>
      <c r="FC30" s="184"/>
      <c r="FD30" s="188"/>
      <c r="FE30" s="189"/>
      <c r="FF30" s="186"/>
      <c r="FG30" s="184"/>
      <c r="FH30" s="188"/>
      <c r="FI30" s="189"/>
      <c r="FJ30" s="186"/>
      <c r="FL30" s="219" t="e">
        <f>SUM(FL21:FL29)</f>
        <v>#REF!</v>
      </c>
    </row>
    <row r="31" spans="1:168">
      <c r="FL31" s="12"/>
    </row>
    <row r="32" spans="1:168" ht="23.25">
      <c r="A32" s="97" t="s">
        <v>320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L32" s="12"/>
    </row>
    <row r="33" spans="1:168" ht="18" customHeight="1">
      <c r="A33" s="96"/>
      <c r="B33" s="176"/>
      <c r="C33" s="283" t="s">
        <v>43</v>
      </c>
      <c r="D33" s="283"/>
      <c r="E33" s="283"/>
      <c r="F33" s="176"/>
      <c r="G33" s="284" t="s">
        <v>44</v>
      </c>
      <c r="H33" s="284"/>
      <c r="I33" s="284"/>
      <c r="J33" s="176"/>
      <c r="K33" s="283" t="s">
        <v>45</v>
      </c>
      <c r="L33" s="283"/>
      <c r="M33" s="283"/>
      <c r="N33" s="176"/>
      <c r="O33" s="285" t="s">
        <v>259</v>
      </c>
      <c r="P33" s="286"/>
      <c r="Q33" s="287"/>
      <c r="R33" s="176"/>
      <c r="S33" s="285" t="s">
        <v>376</v>
      </c>
      <c r="T33" s="286"/>
      <c r="U33" s="287"/>
      <c r="V33" s="176"/>
      <c r="W33" s="284" t="s">
        <v>308</v>
      </c>
      <c r="X33" s="284"/>
      <c r="Y33" s="284"/>
      <c r="Z33" s="176"/>
      <c r="AA33" s="284" t="s">
        <v>46</v>
      </c>
      <c r="AB33" s="284"/>
      <c r="AC33" s="284"/>
      <c r="AD33" s="176"/>
      <c r="AE33" s="283" t="s">
        <v>47</v>
      </c>
      <c r="AF33" s="283"/>
      <c r="AG33" s="283"/>
      <c r="AH33" s="176"/>
      <c r="AI33" s="283" t="s">
        <v>48</v>
      </c>
      <c r="AJ33" s="283"/>
      <c r="AK33" s="283"/>
      <c r="AL33" s="176"/>
      <c r="AM33" s="284" t="s">
        <v>49</v>
      </c>
      <c r="AN33" s="284"/>
      <c r="AO33" s="284"/>
      <c r="AP33" s="176"/>
      <c r="AQ33" s="288" t="s">
        <v>251</v>
      </c>
      <c r="AR33" s="288"/>
      <c r="AS33" s="288"/>
      <c r="AT33" s="176"/>
      <c r="AU33" s="284" t="s">
        <v>50</v>
      </c>
      <c r="AV33" s="284"/>
      <c r="AW33" s="284"/>
      <c r="AX33" s="176"/>
      <c r="AY33" s="283" t="s">
        <v>51</v>
      </c>
      <c r="AZ33" s="283"/>
      <c r="BA33" s="283"/>
      <c r="BB33" s="176"/>
      <c r="BC33" s="283" t="s">
        <v>52</v>
      </c>
      <c r="BD33" s="283"/>
      <c r="BE33" s="283"/>
      <c r="BF33" s="176"/>
      <c r="BG33" s="283" t="s">
        <v>53</v>
      </c>
      <c r="BH33" s="283"/>
      <c r="BI33" s="283"/>
      <c r="BJ33" s="176"/>
      <c r="BK33" s="283" t="s">
        <v>54</v>
      </c>
      <c r="BL33" s="283"/>
      <c r="BM33" s="283"/>
      <c r="BN33" s="176"/>
      <c r="BO33" s="283" t="s">
        <v>55</v>
      </c>
      <c r="BP33" s="283"/>
      <c r="BQ33" s="283"/>
      <c r="BR33" s="176"/>
      <c r="BS33" s="283" t="s">
        <v>56</v>
      </c>
      <c r="BT33" s="283"/>
      <c r="BU33" s="283"/>
      <c r="BV33" s="176"/>
      <c r="BW33" s="283" t="s">
        <v>57</v>
      </c>
      <c r="BX33" s="283"/>
      <c r="BY33" s="283"/>
      <c r="BZ33" s="176"/>
      <c r="CA33" s="284" t="s">
        <v>58</v>
      </c>
      <c r="CB33" s="284"/>
      <c r="CC33" s="284"/>
      <c r="CD33" s="176"/>
      <c r="CE33" s="283" t="s">
        <v>59</v>
      </c>
      <c r="CF33" s="283"/>
      <c r="CG33" s="283"/>
      <c r="CH33" s="176"/>
      <c r="CI33" s="283" t="s">
        <v>74</v>
      </c>
      <c r="CJ33" s="283"/>
      <c r="CK33" s="283"/>
      <c r="CL33" s="176"/>
      <c r="CM33" s="284" t="s">
        <v>60</v>
      </c>
      <c r="CN33" s="284"/>
      <c r="CO33" s="284"/>
      <c r="CP33" s="176"/>
      <c r="CQ33" s="283" t="s">
        <v>61</v>
      </c>
      <c r="CR33" s="283"/>
      <c r="CS33" s="283"/>
      <c r="CT33" s="176"/>
      <c r="CU33" s="284" t="s">
        <v>62</v>
      </c>
      <c r="CV33" s="284"/>
      <c r="CW33" s="284"/>
      <c r="CX33" s="176"/>
      <c r="CY33" s="289" t="s">
        <v>63</v>
      </c>
      <c r="CZ33" s="289"/>
      <c r="DA33" s="289"/>
      <c r="DB33" s="176"/>
      <c r="DC33" s="283" t="s">
        <v>64</v>
      </c>
      <c r="DD33" s="283"/>
      <c r="DE33" s="283"/>
      <c r="DF33" s="176"/>
      <c r="DG33" s="283" t="s">
        <v>65</v>
      </c>
      <c r="DH33" s="283"/>
      <c r="DI33" s="283"/>
      <c r="DJ33" s="176"/>
      <c r="DK33" s="289" t="s">
        <v>66</v>
      </c>
      <c r="DL33" s="289"/>
      <c r="DM33" s="289"/>
      <c r="DN33" s="176"/>
      <c r="DO33" s="283" t="s">
        <v>67</v>
      </c>
      <c r="DP33" s="283"/>
      <c r="DQ33" s="283"/>
      <c r="DR33" s="176"/>
      <c r="DS33" s="283" t="s">
        <v>68</v>
      </c>
      <c r="DT33" s="283"/>
      <c r="DU33" s="283"/>
      <c r="DV33" s="176"/>
      <c r="DW33" s="283" t="s">
        <v>69</v>
      </c>
      <c r="DX33" s="283"/>
      <c r="DY33" s="283"/>
      <c r="DZ33" s="176"/>
      <c r="EA33" s="283" t="s">
        <v>377</v>
      </c>
      <c r="EB33" s="283"/>
      <c r="EC33" s="283"/>
      <c r="ED33" s="176"/>
      <c r="EE33" s="283"/>
      <c r="EF33" s="283"/>
      <c r="EG33" s="283"/>
      <c r="EH33" s="176"/>
      <c r="EI33" s="283"/>
      <c r="EJ33" s="283"/>
      <c r="EK33" s="283"/>
      <c r="EL33" s="176"/>
      <c r="EM33" s="289"/>
      <c r="EN33" s="289"/>
      <c r="EO33" s="289"/>
      <c r="EP33" s="176"/>
      <c r="EQ33" s="283" t="s">
        <v>67</v>
      </c>
      <c r="ER33" s="283"/>
      <c r="ES33" s="283"/>
      <c r="ET33" s="176"/>
      <c r="EU33" s="283" t="s">
        <v>68</v>
      </c>
      <c r="EV33" s="283"/>
      <c r="EW33" s="283"/>
      <c r="EX33" s="176"/>
      <c r="EY33" s="283" t="s">
        <v>69</v>
      </c>
      <c r="EZ33" s="283"/>
      <c r="FA33" s="283"/>
      <c r="FB33" s="176"/>
      <c r="FC33" s="16"/>
      <c r="FD33" s="16"/>
      <c r="FE33" s="16"/>
      <c r="FF33" s="176"/>
      <c r="FG33" s="16"/>
      <c r="FH33" s="16"/>
      <c r="FI33" s="16"/>
      <c r="FJ33" s="176"/>
      <c r="FL33" s="210" t="s">
        <v>300</v>
      </c>
    </row>
    <row r="34" spans="1:168" ht="18">
      <c r="A34" s="96"/>
      <c r="B34" s="178" t="s">
        <v>70</v>
      </c>
      <c r="C34" s="179"/>
      <c r="D34" s="179"/>
      <c r="E34" s="180"/>
      <c r="F34" s="178"/>
      <c r="G34" s="179"/>
      <c r="H34" s="179"/>
      <c r="I34" s="180"/>
      <c r="J34" s="178"/>
      <c r="K34" s="179"/>
      <c r="L34" s="179"/>
      <c r="M34" s="180"/>
      <c r="N34" s="178"/>
      <c r="O34" s="179"/>
      <c r="P34" s="179"/>
      <c r="Q34" s="180"/>
      <c r="R34" s="178"/>
      <c r="S34" s="179"/>
      <c r="T34" s="179"/>
      <c r="U34" s="180"/>
      <c r="V34" s="178"/>
      <c r="W34" s="179"/>
      <c r="X34" s="179"/>
      <c r="Y34" s="180"/>
      <c r="Z34" s="178"/>
      <c r="AA34" s="179"/>
      <c r="AB34" s="179"/>
      <c r="AC34" s="180"/>
      <c r="AD34" s="178"/>
      <c r="AE34" s="179"/>
      <c r="AF34" s="179"/>
      <c r="AG34" s="180"/>
      <c r="AH34" s="178"/>
      <c r="AI34" s="179"/>
      <c r="AJ34" s="179"/>
      <c r="AK34" s="180"/>
      <c r="AL34" s="178"/>
      <c r="AM34" s="179"/>
      <c r="AN34" s="179"/>
      <c r="AO34" s="180"/>
      <c r="AP34" s="178"/>
      <c r="AQ34" s="179"/>
      <c r="AR34" s="179"/>
      <c r="AS34" s="180"/>
      <c r="AT34" s="178"/>
      <c r="AU34" s="179"/>
      <c r="AV34" s="179"/>
      <c r="AW34" s="180"/>
      <c r="AX34" s="178"/>
      <c r="AY34" s="179"/>
      <c r="AZ34" s="179"/>
      <c r="BA34" s="180"/>
      <c r="BB34" s="178"/>
      <c r="BC34" s="179"/>
      <c r="BD34" s="179"/>
      <c r="BE34" s="180"/>
      <c r="BF34" s="178"/>
      <c r="BG34" s="179"/>
      <c r="BH34" s="179"/>
      <c r="BI34" s="180"/>
      <c r="BJ34" s="178"/>
      <c r="BK34" s="179"/>
      <c r="BL34" s="179"/>
      <c r="BM34" s="180"/>
      <c r="BN34" s="178"/>
      <c r="BO34" s="179"/>
      <c r="BP34" s="179"/>
      <c r="BQ34" s="180"/>
      <c r="BR34" s="178"/>
      <c r="BS34" s="179"/>
      <c r="BT34" s="179"/>
      <c r="BU34" s="180"/>
      <c r="BV34" s="178"/>
      <c r="BW34" s="179"/>
      <c r="BX34" s="179"/>
      <c r="BY34" s="180"/>
      <c r="BZ34" s="178"/>
      <c r="CA34" s="179"/>
      <c r="CB34" s="179"/>
      <c r="CC34" s="180"/>
      <c r="CD34" s="178"/>
      <c r="CE34" s="179"/>
      <c r="CF34" s="179"/>
      <c r="CG34" s="180"/>
      <c r="CH34" s="178"/>
      <c r="CI34" s="177"/>
      <c r="CJ34" s="177"/>
      <c r="CK34" s="177"/>
      <c r="CL34" s="178"/>
      <c r="CM34" s="177"/>
      <c r="CN34" s="177"/>
      <c r="CO34" s="177"/>
      <c r="CP34" s="178"/>
      <c r="CQ34" s="179"/>
      <c r="CR34" s="179"/>
      <c r="CS34" s="180"/>
      <c r="CT34" s="178"/>
      <c r="CU34" s="179"/>
      <c r="CV34" s="179"/>
      <c r="CW34" s="180"/>
      <c r="CX34" s="178"/>
      <c r="CY34" s="179"/>
      <c r="CZ34" s="179"/>
      <c r="DA34" s="180"/>
      <c r="DB34" s="178"/>
      <c r="DC34" s="179"/>
      <c r="DD34" s="179"/>
      <c r="DE34" s="180"/>
      <c r="DF34" s="178"/>
      <c r="DG34" s="179"/>
      <c r="DH34" s="179"/>
      <c r="DI34" s="180"/>
      <c r="DJ34" s="178"/>
      <c r="DK34" s="179"/>
      <c r="DL34" s="179"/>
      <c r="DM34" s="180"/>
      <c r="DN34" s="178"/>
      <c r="DO34" s="179"/>
      <c r="DP34" s="179"/>
      <c r="DQ34" s="180"/>
      <c r="DR34" s="178"/>
      <c r="DS34" s="179"/>
      <c r="DT34" s="179"/>
      <c r="DU34" s="180"/>
      <c r="DV34" s="178"/>
      <c r="DW34" s="179"/>
      <c r="DX34" s="179"/>
      <c r="DY34" s="180"/>
      <c r="DZ34" s="178"/>
      <c r="EA34" s="179"/>
      <c r="EB34" s="179"/>
      <c r="EC34" s="180"/>
      <c r="ED34" s="178"/>
      <c r="EE34" s="179"/>
      <c r="EF34" s="179"/>
      <c r="EG34" s="180"/>
      <c r="EH34" s="178"/>
      <c r="EI34" s="179"/>
      <c r="EJ34" s="179"/>
      <c r="EK34" s="180"/>
      <c r="EL34" s="178"/>
      <c r="EM34" s="179"/>
      <c r="EN34" s="179"/>
      <c r="EO34" s="180"/>
      <c r="EP34" s="178"/>
      <c r="EQ34" s="179"/>
      <c r="ER34" s="179"/>
      <c r="ES34" s="180"/>
      <c r="ET34" s="178"/>
      <c r="EU34" s="179"/>
      <c r="EV34" s="179"/>
      <c r="EW34" s="180"/>
      <c r="EX34" s="178"/>
      <c r="EY34" s="179"/>
      <c r="EZ34" s="179"/>
      <c r="FA34" s="180"/>
      <c r="FB34" s="178"/>
      <c r="FC34" s="179"/>
      <c r="FD34" s="179"/>
      <c r="FE34" s="180"/>
      <c r="FF34" s="178"/>
      <c r="FG34" s="179"/>
      <c r="FH34" s="179"/>
      <c r="FI34" s="180"/>
      <c r="FJ34" s="178"/>
      <c r="FL34" s="16"/>
    </row>
    <row r="35" spans="1:168" ht="18">
      <c r="A35" s="96"/>
      <c r="B35" s="178"/>
      <c r="C35" s="191" t="s">
        <v>71</v>
      </c>
      <c r="D35" s="191" t="s">
        <v>236</v>
      </c>
      <c r="E35" s="191" t="s">
        <v>72</v>
      </c>
      <c r="F35" s="192"/>
      <c r="G35" s="191" t="s">
        <v>71</v>
      </c>
      <c r="H35" s="191" t="s">
        <v>236</v>
      </c>
      <c r="I35" s="191" t="s">
        <v>72</v>
      </c>
      <c r="J35" s="192"/>
      <c r="K35" s="191" t="s">
        <v>71</v>
      </c>
      <c r="L35" s="191" t="s">
        <v>236</v>
      </c>
      <c r="M35" s="191" t="s">
        <v>72</v>
      </c>
      <c r="N35" s="192"/>
      <c r="O35" s="191" t="s">
        <v>71</v>
      </c>
      <c r="P35" s="191" t="s">
        <v>236</v>
      </c>
      <c r="Q35" s="191" t="s">
        <v>72</v>
      </c>
      <c r="R35" s="192"/>
      <c r="S35" s="191" t="s">
        <v>71</v>
      </c>
      <c r="T35" s="191" t="s">
        <v>236</v>
      </c>
      <c r="U35" s="191" t="s">
        <v>72</v>
      </c>
      <c r="V35" s="192"/>
      <c r="W35" s="191" t="s">
        <v>71</v>
      </c>
      <c r="X35" s="191" t="s">
        <v>236</v>
      </c>
      <c r="Y35" s="191" t="s">
        <v>72</v>
      </c>
      <c r="Z35" s="192"/>
      <c r="AA35" s="191" t="s">
        <v>71</v>
      </c>
      <c r="AB35" s="191" t="s">
        <v>236</v>
      </c>
      <c r="AC35" s="191" t="s">
        <v>72</v>
      </c>
      <c r="AD35" s="192"/>
      <c r="AE35" s="191" t="s">
        <v>71</v>
      </c>
      <c r="AF35" s="191" t="s">
        <v>236</v>
      </c>
      <c r="AG35" s="191" t="s">
        <v>72</v>
      </c>
      <c r="AH35" s="192"/>
      <c r="AI35" s="191" t="s">
        <v>71</v>
      </c>
      <c r="AJ35" s="191" t="s">
        <v>236</v>
      </c>
      <c r="AK35" s="191" t="s">
        <v>72</v>
      </c>
      <c r="AL35" s="192"/>
      <c r="AM35" s="191" t="s">
        <v>71</v>
      </c>
      <c r="AN35" s="191" t="s">
        <v>236</v>
      </c>
      <c r="AO35" s="191" t="s">
        <v>72</v>
      </c>
      <c r="AP35" s="192"/>
      <c r="AQ35" s="191" t="s">
        <v>71</v>
      </c>
      <c r="AR35" s="191" t="s">
        <v>236</v>
      </c>
      <c r="AS35" s="191" t="s">
        <v>72</v>
      </c>
      <c r="AT35" s="192"/>
      <c r="AU35" s="191" t="s">
        <v>71</v>
      </c>
      <c r="AV35" s="191" t="s">
        <v>236</v>
      </c>
      <c r="AW35" s="191" t="s">
        <v>72</v>
      </c>
      <c r="AX35" s="192"/>
      <c r="AY35" s="191" t="s">
        <v>71</v>
      </c>
      <c r="AZ35" s="191" t="s">
        <v>236</v>
      </c>
      <c r="BA35" s="191" t="s">
        <v>72</v>
      </c>
      <c r="BB35" s="192"/>
      <c r="BC35" s="191" t="s">
        <v>71</v>
      </c>
      <c r="BD35" s="191" t="s">
        <v>236</v>
      </c>
      <c r="BE35" s="191" t="s">
        <v>72</v>
      </c>
      <c r="BF35" s="192"/>
      <c r="BG35" s="191" t="s">
        <v>71</v>
      </c>
      <c r="BH35" s="191" t="s">
        <v>236</v>
      </c>
      <c r="BI35" s="191" t="s">
        <v>72</v>
      </c>
      <c r="BJ35" s="192"/>
      <c r="BK35" s="191" t="s">
        <v>71</v>
      </c>
      <c r="BL35" s="191" t="s">
        <v>236</v>
      </c>
      <c r="BM35" s="191" t="s">
        <v>72</v>
      </c>
      <c r="BN35" s="192"/>
      <c r="BO35" s="191" t="s">
        <v>71</v>
      </c>
      <c r="BP35" s="191" t="s">
        <v>236</v>
      </c>
      <c r="BQ35" s="191" t="s">
        <v>72</v>
      </c>
      <c r="BR35" s="192"/>
      <c r="BS35" s="191" t="s">
        <v>71</v>
      </c>
      <c r="BT35" s="191" t="s">
        <v>236</v>
      </c>
      <c r="BU35" s="191" t="s">
        <v>72</v>
      </c>
      <c r="BV35" s="192"/>
      <c r="BW35" s="191" t="s">
        <v>71</v>
      </c>
      <c r="BX35" s="191" t="s">
        <v>236</v>
      </c>
      <c r="BY35" s="191" t="s">
        <v>72</v>
      </c>
      <c r="BZ35" s="192"/>
      <c r="CA35" s="191" t="s">
        <v>71</v>
      </c>
      <c r="CB35" s="191" t="s">
        <v>236</v>
      </c>
      <c r="CC35" s="191" t="s">
        <v>72</v>
      </c>
      <c r="CD35" s="192"/>
      <c r="CE35" s="191" t="s">
        <v>71</v>
      </c>
      <c r="CF35" s="191" t="s">
        <v>236</v>
      </c>
      <c r="CG35" s="191" t="s">
        <v>72</v>
      </c>
      <c r="CH35" s="192"/>
      <c r="CI35" s="191" t="s">
        <v>71</v>
      </c>
      <c r="CJ35" s="191" t="s">
        <v>236</v>
      </c>
      <c r="CK35" s="191" t="s">
        <v>72</v>
      </c>
      <c r="CL35" s="192"/>
      <c r="CM35" s="191" t="s">
        <v>71</v>
      </c>
      <c r="CN35" s="191" t="s">
        <v>236</v>
      </c>
      <c r="CO35" s="191" t="s">
        <v>72</v>
      </c>
      <c r="CP35" s="192"/>
      <c r="CQ35" s="191" t="s">
        <v>71</v>
      </c>
      <c r="CR35" s="191" t="s">
        <v>236</v>
      </c>
      <c r="CS35" s="191" t="s">
        <v>72</v>
      </c>
      <c r="CT35" s="192"/>
      <c r="CU35" s="191" t="s">
        <v>71</v>
      </c>
      <c r="CV35" s="191" t="s">
        <v>236</v>
      </c>
      <c r="CW35" s="191" t="s">
        <v>72</v>
      </c>
      <c r="CX35" s="192"/>
      <c r="CY35" s="191" t="s">
        <v>71</v>
      </c>
      <c r="CZ35" s="191" t="s">
        <v>236</v>
      </c>
      <c r="DA35" s="191" t="s">
        <v>72</v>
      </c>
      <c r="DB35" s="192"/>
      <c r="DC35" s="191" t="s">
        <v>71</v>
      </c>
      <c r="DD35" s="191" t="s">
        <v>236</v>
      </c>
      <c r="DE35" s="191" t="s">
        <v>72</v>
      </c>
      <c r="DF35" s="192"/>
      <c r="DG35" s="191" t="s">
        <v>71</v>
      </c>
      <c r="DH35" s="191" t="s">
        <v>236</v>
      </c>
      <c r="DI35" s="191" t="s">
        <v>72</v>
      </c>
      <c r="DJ35" s="192"/>
      <c r="DK35" s="191" t="s">
        <v>71</v>
      </c>
      <c r="DL35" s="191" t="s">
        <v>236</v>
      </c>
      <c r="DM35" s="191" t="s">
        <v>72</v>
      </c>
      <c r="DN35" s="192"/>
      <c r="DO35" s="191" t="s">
        <v>71</v>
      </c>
      <c r="DP35" s="191" t="s">
        <v>236</v>
      </c>
      <c r="DQ35" s="191" t="s">
        <v>72</v>
      </c>
      <c r="DR35" s="192"/>
      <c r="DS35" s="191" t="s">
        <v>71</v>
      </c>
      <c r="DT35" s="191" t="s">
        <v>236</v>
      </c>
      <c r="DU35" s="191" t="s">
        <v>72</v>
      </c>
      <c r="DV35" s="192"/>
      <c r="DW35" s="191" t="s">
        <v>71</v>
      </c>
      <c r="DX35" s="191" t="s">
        <v>236</v>
      </c>
      <c r="DY35" s="191" t="s">
        <v>72</v>
      </c>
      <c r="DZ35" s="192"/>
      <c r="EA35" s="191" t="s">
        <v>71</v>
      </c>
      <c r="EB35" s="191" t="s">
        <v>236</v>
      </c>
      <c r="EC35" s="191" t="s">
        <v>72</v>
      </c>
      <c r="ED35" s="192"/>
      <c r="EE35" s="191" t="s">
        <v>71</v>
      </c>
      <c r="EF35" s="191" t="s">
        <v>236</v>
      </c>
      <c r="EG35" s="191" t="s">
        <v>72</v>
      </c>
      <c r="EH35" s="192"/>
      <c r="EI35" s="191" t="s">
        <v>71</v>
      </c>
      <c r="EJ35" s="191" t="s">
        <v>236</v>
      </c>
      <c r="EK35" s="191" t="s">
        <v>72</v>
      </c>
      <c r="EL35" s="192"/>
      <c r="EM35" s="191" t="s">
        <v>71</v>
      </c>
      <c r="EN35" s="191" t="s">
        <v>236</v>
      </c>
      <c r="EO35" s="191" t="s">
        <v>72</v>
      </c>
      <c r="EP35" s="192"/>
      <c r="EQ35" s="191" t="s">
        <v>71</v>
      </c>
      <c r="ER35" s="191" t="s">
        <v>236</v>
      </c>
      <c r="ES35" s="191" t="s">
        <v>72</v>
      </c>
      <c r="ET35" s="192"/>
      <c r="EU35" s="191" t="s">
        <v>71</v>
      </c>
      <c r="EV35" s="191" t="s">
        <v>236</v>
      </c>
      <c r="EW35" s="191" t="s">
        <v>72</v>
      </c>
      <c r="EX35" s="192"/>
      <c r="EY35" s="191" t="s">
        <v>71</v>
      </c>
      <c r="EZ35" s="191" t="s">
        <v>236</v>
      </c>
      <c r="FA35" s="191" t="s">
        <v>72</v>
      </c>
      <c r="FB35" s="192"/>
      <c r="FC35" s="191" t="s">
        <v>71</v>
      </c>
      <c r="FD35" s="191" t="s">
        <v>236</v>
      </c>
      <c r="FE35" s="191" t="s">
        <v>72</v>
      </c>
      <c r="FF35" s="192"/>
      <c r="FG35" s="191" t="s">
        <v>71</v>
      </c>
      <c r="FH35" s="191" t="s">
        <v>236</v>
      </c>
      <c r="FI35" s="191" t="s">
        <v>72</v>
      </c>
      <c r="FJ35" s="192"/>
      <c r="FL35" s="16"/>
    </row>
    <row r="36" spans="1:168" ht="15.75">
      <c r="A36" s="95" t="s">
        <v>313</v>
      </c>
      <c r="B36" s="181"/>
      <c r="C36" s="184"/>
      <c r="D36" s="184"/>
      <c r="E36" s="185"/>
      <c r="F36" s="186"/>
      <c r="G36" s="190"/>
      <c r="H36" s="190"/>
      <c r="I36" s="185"/>
      <c r="J36" s="186"/>
      <c r="K36" s="190"/>
      <c r="L36" s="190"/>
      <c r="M36" s="185"/>
      <c r="N36" s="186"/>
      <c r="O36" s="190"/>
      <c r="P36" s="190"/>
      <c r="Q36" s="185"/>
      <c r="R36" s="186"/>
      <c r="S36" s="190"/>
      <c r="T36" s="190"/>
      <c r="U36" s="185"/>
      <c r="V36" s="186"/>
      <c r="W36" s="190"/>
      <c r="X36" s="190"/>
      <c r="Y36" s="185"/>
      <c r="Z36" s="186"/>
      <c r="AA36" s="190"/>
      <c r="AB36" s="190"/>
      <c r="AC36" s="185"/>
      <c r="AD36" s="186"/>
      <c r="AE36" s="190"/>
      <c r="AF36" s="190"/>
      <c r="AG36" s="185"/>
      <c r="AH36" s="186"/>
      <c r="AI36" s="190"/>
      <c r="AJ36" s="190"/>
      <c r="AK36" s="185"/>
      <c r="AL36" s="186"/>
      <c r="AM36" s="190"/>
      <c r="AN36" s="190"/>
      <c r="AO36" s="185"/>
      <c r="AP36" s="186"/>
      <c r="AQ36" s="190"/>
      <c r="AR36" s="190"/>
      <c r="AS36" s="185"/>
      <c r="AT36" s="186"/>
      <c r="AU36" s="190"/>
      <c r="AV36" s="190"/>
      <c r="AW36" s="185"/>
      <c r="AX36" s="186"/>
      <c r="AY36" s="190"/>
      <c r="AZ36" s="190"/>
      <c r="BA36" s="185"/>
      <c r="BB36" s="186"/>
      <c r="BC36" s="190"/>
      <c r="BD36" s="190"/>
      <c r="BE36" s="185"/>
      <c r="BF36" s="186"/>
      <c r="BG36" s="190"/>
      <c r="BH36" s="190"/>
      <c r="BI36" s="185"/>
      <c r="BJ36" s="186"/>
      <c r="BK36" s="190"/>
      <c r="BL36" s="190"/>
      <c r="BM36" s="185"/>
      <c r="BN36" s="186"/>
      <c r="BO36" s="190"/>
      <c r="BP36" s="190"/>
      <c r="BQ36" s="185"/>
      <c r="BR36" s="186"/>
      <c r="BS36" s="190"/>
      <c r="BT36" s="190"/>
      <c r="BU36" s="185"/>
      <c r="BV36" s="186"/>
      <c r="BW36" s="190"/>
      <c r="BX36" s="190"/>
      <c r="BY36" s="185"/>
      <c r="BZ36" s="186"/>
      <c r="CA36" s="190"/>
      <c r="CB36" s="190"/>
      <c r="CC36" s="185"/>
      <c r="CD36" s="186"/>
      <c r="CE36" s="190"/>
      <c r="CF36" s="190"/>
      <c r="CG36" s="185"/>
      <c r="CH36" s="186"/>
      <c r="CI36" s="190"/>
      <c r="CJ36" s="190"/>
      <c r="CK36" s="185"/>
      <c r="CL36" s="186"/>
      <c r="CM36" s="190"/>
      <c r="CN36" s="190"/>
      <c r="CO36" s="185"/>
      <c r="CP36" s="186"/>
      <c r="CQ36" s="190"/>
      <c r="CR36" s="190"/>
      <c r="CS36" s="185"/>
      <c r="CT36" s="186"/>
      <c r="CU36" s="190"/>
      <c r="CV36" s="190"/>
      <c r="CW36" s="185"/>
      <c r="CX36" s="186"/>
      <c r="CY36" s="190"/>
      <c r="CZ36" s="190"/>
      <c r="DA36" s="185"/>
      <c r="DB36" s="186"/>
      <c r="DC36" s="190"/>
      <c r="DD36" s="190"/>
      <c r="DE36" s="185"/>
      <c r="DF36" s="186"/>
      <c r="DG36" s="190"/>
      <c r="DH36" s="190"/>
      <c r="DI36" s="185"/>
      <c r="DJ36" s="186"/>
      <c r="DK36" s="190"/>
      <c r="DL36" s="190"/>
      <c r="DM36" s="185"/>
      <c r="DN36" s="186"/>
      <c r="DO36" s="190"/>
      <c r="DP36" s="190"/>
      <c r="DQ36" s="185"/>
      <c r="DR36" s="186"/>
      <c r="DS36" s="190"/>
      <c r="DT36" s="190"/>
      <c r="DU36" s="185"/>
      <c r="DV36" s="186"/>
      <c r="DW36" s="190"/>
      <c r="DX36" s="190"/>
      <c r="DY36" s="185"/>
      <c r="DZ36" s="186"/>
      <c r="EA36" s="190"/>
      <c r="EB36" s="190"/>
      <c r="EC36" s="185"/>
      <c r="ED36" s="186"/>
      <c r="EE36" s="190"/>
      <c r="EF36" s="190"/>
      <c r="EG36" s="185"/>
      <c r="EH36" s="186"/>
      <c r="EI36" s="190"/>
      <c r="EJ36" s="190"/>
      <c r="EK36" s="185"/>
      <c r="EL36" s="186"/>
      <c r="EM36" s="190"/>
      <c r="EN36" s="190"/>
      <c r="EO36" s="185"/>
      <c r="EP36" s="186"/>
      <c r="EQ36" s="190"/>
      <c r="ER36" s="190"/>
      <c r="ES36" s="185"/>
      <c r="ET36" s="186"/>
      <c r="EU36" s="190"/>
      <c r="EV36" s="190"/>
      <c r="EW36" s="185"/>
      <c r="EX36" s="186"/>
      <c r="EY36" s="190"/>
      <c r="EZ36" s="190"/>
      <c r="FA36" s="185"/>
      <c r="FB36" s="186"/>
      <c r="FC36" s="184"/>
      <c r="FD36" s="184"/>
      <c r="FE36" s="185"/>
      <c r="FF36" s="186"/>
      <c r="FG36" s="184"/>
      <c r="FH36" s="184"/>
      <c r="FI36" s="185"/>
      <c r="FJ36" s="186"/>
      <c r="FL36" s="219">
        <f>FL29</f>
        <v>75808.639999999999</v>
      </c>
    </row>
    <row r="37" spans="1:168" ht="15.75">
      <c r="A37" s="99" t="s">
        <v>239</v>
      </c>
      <c r="B37" s="181"/>
      <c r="C37" s="184">
        <f>'ALVAREZ '!K17</f>
        <v>0</v>
      </c>
      <c r="D37" s="184"/>
      <c r="E37" s="184">
        <f>E36+C37</f>
        <v>0</v>
      </c>
      <c r="F37" s="186"/>
      <c r="G37" s="190">
        <f>'AMBROGGIO '!K17</f>
        <v>0</v>
      </c>
      <c r="H37" s="190"/>
      <c r="I37" s="184">
        <f>I36+G37</f>
        <v>0</v>
      </c>
      <c r="J37" s="186"/>
      <c r="K37" s="184">
        <f>'BARRA '!K17</f>
        <v>0</v>
      </c>
      <c r="L37" s="190"/>
      <c r="M37" s="184">
        <f>M36+K37</f>
        <v>0</v>
      </c>
      <c r="N37" s="186"/>
      <c r="O37" s="184">
        <f>BIOLMOL!K17</f>
        <v>0</v>
      </c>
      <c r="P37" s="190"/>
      <c r="Q37" s="184">
        <f>Q36+O37</f>
        <v>0</v>
      </c>
      <c r="R37" s="186"/>
      <c r="S37" s="184">
        <f>BIGNANTE!K17</f>
        <v>0</v>
      </c>
      <c r="T37" s="190"/>
      <c r="U37" s="184">
        <f>U36+S37</f>
        <v>0</v>
      </c>
      <c r="V37" s="186"/>
      <c r="W37" s="184">
        <f>'BISIG-DITAMO'!K17</f>
        <v>0</v>
      </c>
      <c r="X37" s="190"/>
      <c r="Y37" s="184">
        <f>Y36+W37</f>
        <v>0</v>
      </c>
      <c r="Z37" s="186"/>
      <c r="AA37" s="184">
        <f>CARRIZO!K17</f>
        <v>0</v>
      </c>
      <c r="AB37" s="190"/>
      <c r="AC37" s="184">
        <f>AC36+AA37</f>
        <v>0</v>
      </c>
      <c r="AD37" s="186"/>
      <c r="AE37" s="184">
        <f>CECCHINI!K17</f>
        <v>0</v>
      </c>
      <c r="AF37" s="190"/>
      <c r="AG37" s="184">
        <f>AG36+AE37</f>
        <v>0</v>
      </c>
      <c r="AH37" s="186"/>
      <c r="AI37" s="184">
        <f>CELEJ!K17</f>
        <v>0</v>
      </c>
      <c r="AJ37" s="190"/>
      <c r="AK37" s="184">
        <f>AK36+AI37</f>
        <v>0</v>
      </c>
      <c r="AL37" s="186"/>
      <c r="AM37" s="184">
        <f>CONTIN!K17</f>
        <v>0</v>
      </c>
      <c r="AN37" s="190"/>
      <c r="AO37" s="184">
        <f>AO36+AM37</f>
        <v>0</v>
      </c>
      <c r="AP37" s="186"/>
      <c r="AQ37" s="184">
        <f>CULTIVO!K17</f>
        <v>0</v>
      </c>
      <c r="AR37" s="190"/>
      <c r="AS37" s="184">
        <f>AS36+AQ37</f>
        <v>0</v>
      </c>
      <c r="AT37" s="186"/>
      <c r="AU37" s="184">
        <f>DEGANO!K17</f>
        <v>0</v>
      </c>
      <c r="AV37" s="190"/>
      <c r="AW37" s="184">
        <f>AW36+AU37</f>
        <v>0</v>
      </c>
      <c r="AX37" s="186"/>
      <c r="AY37" s="184">
        <f>FABRO!K17</f>
        <v>0</v>
      </c>
      <c r="AZ37" s="190"/>
      <c r="BA37" s="184">
        <f>BA36+AY37</f>
        <v>0</v>
      </c>
      <c r="BB37" s="186"/>
      <c r="BC37" s="184">
        <f>FANANI!K17</f>
        <v>0</v>
      </c>
      <c r="BD37" s="190"/>
      <c r="BE37" s="184">
        <f>BE36+BC37</f>
        <v>0</v>
      </c>
      <c r="BF37" s="186"/>
      <c r="BG37" s="184">
        <f>FIDELIO!K17</f>
        <v>0</v>
      </c>
      <c r="BH37" s="190"/>
      <c r="BI37" s="184">
        <f>BI36+BG37</f>
        <v>0</v>
      </c>
      <c r="BJ37" s="186"/>
      <c r="BK37" s="184">
        <f>GALIANO!K17</f>
        <v>0</v>
      </c>
      <c r="BL37" s="190"/>
      <c r="BM37" s="184">
        <f>BM36+BK37</f>
        <v>0</v>
      </c>
      <c r="BN37" s="186"/>
      <c r="BO37" s="184">
        <f>GARBARINO!K17</f>
        <v>0</v>
      </c>
      <c r="BP37" s="190"/>
      <c r="BQ37" s="184">
        <f>BQ36+BO37</f>
        <v>0</v>
      </c>
      <c r="BR37" s="186"/>
      <c r="BS37" s="184">
        <f>GIL!K17</f>
        <v>0</v>
      </c>
      <c r="BT37" s="190"/>
      <c r="BU37" s="184">
        <f>BU36+BS37</f>
        <v>0</v>
      </c>
      <c r="BV37" s="186"/>
      <c r="BW37" s="184">
        <f>GOLDRAIJ!K17</f>
        <v>0</v>
      </c>
      <c r="BX37" s="190"/>
      <c r="BY37" s="184">
        <f>BY36+BW37</f>
        <v>0</v>
      </c>
      <c r="BZ37" s="186"/>
      <c r="CA37" s="184">
        <f>GUIDO!K17</f>
        <v>0</v>
      </c>
      <c r="CB37" s="190"/>
      <c r="CC37" s="184">
        <f>CC36+CA37</f>
        <v>0</v>
      </c>
      <c r="CD37" s="186"/>
      <c r="CE37" s="184">
        <f>IRAZOQUI!K17</f>
        <v>0</v>
      </c>
      <c r="CF37" s="190"/>
      <c r="CG37" s="184">
        <f>CG36+CE37</f>
        <v>0</v>
      </c>
      <c r="CH37" s="186"/>
      <c r="CI37" s="184">
        <f>LOPEZ!K17</f>
        <v>0</v>
      </c>
      <c r="CJ37" s="190"/>
      <c r="CK37" s="184">
        <f>CK36+CI37</f>
        <v>0</v>
      </c>
      <c r="CL37" s="186"/>
      <c r="CM37" s="184">
        <f>MONTI!K17</f>
        <v>0</v>
      </c>
      <c r="CN37" s="190"/>
      <c r="CO37" s="184">
        <f>CO36+CM37</f>
        <v>0</v>
      </c>
      <c r="CP37" s="186"/>
      <c r="CQ37" s="184">
        <f>MONTICH!K17</f>
        <v>0</v>
      </c>
      <c r="CR37" s="190"/>
      <c r="CS37" s="184">
        <f>CS36+CQ37</f>
        <v>0</v>
      </c>
      <c r="CT37" s="186"/>
      <c r="CU37" s="184">
        <f>OLIVEIRA!K17</f>
        <v>0</v>
      </c>
      <c r="CV37" s="190"/>
      <c r="CW37" s="184">
        <f>CW36+CU37</f>
        <v>0</v>
      </c>
      <c r="CX37" s="186"/>
      <c r="CY37" s="184">
        <f>PRUCCA!K17</f>
        <v>0</v>
      </c>
      <c r="CZ37" s="190"/>
      <c r="DA37" s="184">
        <f>DA36+CY37</f>
        <v>0</v>
      </c>
      <c r="DB37" s="186"/>
      <c r="DC37" s="184">
        <f>ROMERO!K17</f>
        <v>0</v>
      </c>
      <c r="DD37" s="190"/>
      <c r="DE37" s="184">
        <f>DE36+DC37</f>
        <v>0</v>
      </c>
      <c r="DF37" s="186"/>
      <c r="DG37" s="184">
        <f>SMANIA!K17</f>
        <v>0</v>
      </c>
      <c r="DH37" s="190"/>
      <c r="DI37" s="184">
        <f>DI36+DG37</f>
        <v>0</v>
      </c>
      <c r="DJ37" s="186"/>
      <c r="DK37" s="184">
        <f>SOSA!K17</f>
        <v>0</v>
      </c>
      <c r="DL37" s="190"/>
      <c r="DM37" s="184">
        <f>DM36+DK37</f>
        <v>0</v>
      </c>
      <c r="DN37" s="186"/>
      <c r="DO37" s="184">
        <f>VALDEZ!K17</f>
        <v>0</v>
      </c>
      <c r="DP37" s="190"/>
      <c r="DQ37" s="184">
        <f>DQ36+DO37</f>
        <v>0</v>
      </c>
      <c r="DR37" s="186"/>
      <c r="DS37" s="184">
        <f>VILCAES!K17</f>
        <v>0</v>
      </c>
      <c r="DT37" s="190"/>
      <c r="DU37" s="184">
        <f>DU36+DS37</f>
        <v>0</v>
      </c>
      <c r="DV37" s="186"/>
      <c r="DW37" s="184">
        <f>WILKE!K17</f>
        <v>0</v>
      </c>
      <c r="DX37" s="190"/>
      <c r="DY37" s="184">
        <f>DY36+DW37</f>
        <v>0</v>
      </c>
      <c r="DZ37" s="186"/>
      <c r="EA37" s="184">
        <f>PROTEINA!K17</f>
        <v>0</v>
      </c>
      <c r="EB37" s="190"/>
      <c r="EC37" s="184">
        <f>EC36+EA37</f>
        <v>0</v>
      </c>
      <c r="ED37" s="186"/>
      <c r="EE37" s="190" t="e">
        <f>+#REF!</f>
        <v>#REF!</v>
      </c>
      <c r="EF37" s="190"/>
      <c r="EG37" s="184" t="e">
        <f>EG36+EE37</f>
        <v>#REF!</v>
      </c>
      <c r="EH37" s="186"/>
      <c r="EI37" s="190" t="e">
        <f>+#REF!</f>
        <v>#REF!</v>
      </c>
      <c r="EJ37" s="190"/>
      <c r="EK37" s="184" t="e">
        <f>EK36+EI37</f>
        <v>#REF!</v>
      </c>
      <c r="EL37" s="186"/>
      <c r="EM37" s="190" t="e">
        <f>+#REF!</f>
        <v>#REF!</v>
      </c>
      <c r="EN37" s="190"/>
      <c r="EO37" s="184" t="e">
        <f>EO36+EM37</f>
        <v>#REF!</v>
      </c>
      <c r="EP37" s="186"/>
      <c r="EQ37" s="190" t="e">
        <f>+#REF!</f>
        <v>#REF!</v>
      </c>
      <c r="ER37" s="190"/>
      <c r="ES37" s="184" t="e">
        <f>ES36+EQ37</f>
        <v>#REF!</v>
      </c>
      <c r="ET37" s="186"/>
      <c r="EU37" s="190" t="e">
        <f>+#REF!</f>
        <v>#REF!</v>
      </c>
      <c r="EV37" s="190"/>
      <c r="EW37" s="184" t="e">
        <f>EW36+EU37</f>
        <v>#REF!</v>
      </c>
      <c r="EX37" s="186"/>
      <c r="EY37" s="190" t="e">
        <f>+#REF!</f>
        <v>#REF!</v>
      </c>
      <c r="EZ37" s="190"/>
      <c r="FA37" s="184" t="e">
        <f>FA36+EY37</f>
        <v>#REF!</v>
      </c>
      <c r="FB37" s="186"/>
      <c r="FC37" s="184"/>
      <c r="FD37" s="184"/>
      <c r="FE37" s="184"/>
      <c r="FF37" s="186"/>
      <c r="FG37" s="184"/>
      <c r="FH37" s="184"/>
      <c r="FI37" s="184"/>
      <c r="FJ37" s="186"/>
      <c r="FL37" s="199"/>
    </row>
    <row r="38" spans="1:168" ht="15.75">
      <c r="A38" s="99" t="s">
        <v>73</v>
      </c>
      <c r="B38" s="181"/>
      <c r="C38" s="187"/>
      <c r="D38" s="184"/>
      <c r="E38" s="185">
        <f>E37*1.02</f>
        <v>0</v>
      </c>
      <c r="F38" s="186"/>
      <c r="G38" s="193"/>
      <c r="H38" s="190"/>
      <c r="I38" s="185">
        <f>I37*1.02</f>
        <v>0</v>
      </c>
      <c r="J38" s="186"/>
      <c r="K38" s="193"/>
      <c r="L38" s="190"/>
      <c r="M38" s="185">
        <f>M37*1.02</f>
        <v>0</v>
      </c>
      <c r="N38" s="186"/>
      <c r="O38" s="193"/>
      <c r="P38" s="190"/>
      <c r="Q38" s="185">
        <f>Q37*1.02</f>
        <v>0</v>
      </c>
      <c r="R38" s="186"/>
      <c r="S38" s="193"/>
      <c r="T38" s="190"/>
      <c r="U38" s="185">
        <f>U37*1.02</f>
        <v>0</v>
      </c>
      <c r="V38" s="186"/>
      <c r="W38" s="193"/>
      <c r="X38" s="190"/>
      <c r="Y38" s="185">
        <f>Y37*1.02</f>
        <v>0</v>
      </c>
      <c r="Z38" s="186"/>
      <c r="AA38" s="193"/>
      <c r="AB38" s="190"/>
      <c r="AC38" s="185">
        <f>AC37*1.02</f>
        <v>0</v>
      </c>
      <c r="AD38" s="186"/>
      <c r="AE38" s="193"/>
      <c r="AF38" s="190"/>
      <c r="AG38" s="185">
        <f>AG37*1.02</f>
        <v>0</v>
      </c>
      <c r="AH38" s="186"/>
      <c r="AI38" s="193"/>
      <c r="AJ38" s="190"/>
      <c r="AK38" s="185">
        <f>AK37*1.02</f>
        <v>0</v>
      </c>
      <c r="AL38" s="186"/>
      <c r="AM38" s="193"/>
      <c r="AN38" s="190"/>
      <c r="AO38" s="185">
        <f>AO37*1.02</f>
        <v>0</v>
      </c>
      <c r="AP38" s="186"/>
      <c r="AQ38" s="193"/>
      <c r="AR38" s="190"/>
      <c r="AS38" s="185">
        <f>AS37*1.02</f>
        <v>0</v>
      </c>
      <c r="AT38" s="186"/>
      <c r="AU38" s="193"/>
      <c r="AV38" s="190"/>
      <c r="AW38" s="185">
        <f>AW37*1.02</f>
        <v>0</v>
      </c>
      <c r="AX38" s="186"/>
      <c r="AY38" s="193"/>
      <c r="AZ38" s="190"/>
      <c r="BA38" s="185">
        <f>BA37*1.02</f>
        <v>0</v>
      </c>
      <c r="BB38" s="186"/>
      <c r="BC38" s="193"/>
      <c r="BD38" s="190"/>
      <c r="BE38" s="185">
        <f>BE37*1.02</f>
        <v>0</v>
      </c>
      <c r="BF38" s="186"/>
      <c r="BG38" s="193"/>
      <c r="BH38" s="190"/>
      <c r="BI38" s="185">
        <f>BI37*1.02</f>
        <v>0</v>
      </c>
      <c r="BJ38" s="186"/>
      <c r="BK38" s="193"/>
      <c r="BL38" s="190"/>
      <c r="BM38" s="185">
        <f>BM37*1.02</f>
        <v>0</v>
      </c>
      <c r="BN38" s="186"/>
      <c r="BO38" s="193"/>
      <c r="BP38" s="190"/>
      <c r="BQ38" s="185">
        <f>BQ37*1.02</f>
        <v>0</v>
      </c>
      <c r="BR38" s="186"/>
      <c r="BS38" s="193"/>
      <c r="BT38" s="190"/>
      <c r="BU38" s="185">
        <f>BU37*1.02</f>
        <v>0</v>
      </c>
      <c r="BV38" s="186"/>
      <c r="BW38" s="193"/>
      <c r="BX38" s="190"/>
      <c r="BY38" s="185">
        <f>BY37*1.02</f>
        <v>0</v>
      </c>
      <c r="BZ38" s="186"/>
      <c r="CA38" s="193"/>
      <c r="CB38" s="190"/>
      <c r="CC38" s="185">
        <f>CC37*1.02</f>
        <v>0</v>
      </c>
      <c r="CD38" s="186"/>
      <c r="CE38" s="193"/>
      <c r="CF38" s="190"/>
      <c r="CG38" s="185">
        <f>CG37*1.02</f>
        <v>0</v>
      </c>
      <c r="CH38" s="186"/>
      <c r="CI38" s="193"/>
      <c r="CJ38" s="190"/>
      <c r="CK38" s="185">
        <f>CK37*1.02</f>
        <v>0</v>
      </c>
      <c r="CL38" s="186"/>
      <c r="CM38" s="193"/>
      <c r="CN38" s="190"/>
      <c r="CO38" s="185">
        <f>CO37*1.02</f>
        <v>0</v>
      </c>
      <c r="CP38" s="186"/>
      <c r="CQ38" s="193"/>
      <c r="CR38" s="190"/>
      <c r="CS38" s="185">
        <f>CS37*1.02</f>
        <v>0</v>
      </c>
      <c r="CT38" s="186"/>
      <c r="CU38" s="193"/>
      <c r="CV38" s="190"/>
      <c r="CW38" s="185">
        <f>CW37*1.02</f>
        <v>0</v>
      </c>
      <c r="CX38" s="186"/>
      <c r="CY38" s="193"/>
      <c r="CZ38" s="190"/>
      <c r="DA38" s="185">
        <f>DA37*1.02</f>
        <v>0</v>
      </c>
      <c r="DB38" s="186"/>
      <c r="DC38" s="193"/>
      <c r="DD38" s="190"/>
      <c r="DE38" s="185">
        <f>DE37*1.02</f>
        <v>0</v>
      </c>
      <c r="DF38" s="186"/>
      <c r="DG38" s="193"/>
      <c r="DH38" s="190"/>
      <c r="DI38" s="185">
        <f>DI37*1.02</f>
        <v>0</v>
      </c>
      <c r="DJ38" s="186"/>
      <c r="DK38" s="193"/>
      <c r="DL38" s="190"/>
      <c r="DM38" s="185">
        <f>DM37*1.02</f>
        <v>0</v>
      </c>
      <c r="DN38" s="186"/>
      <c r="DO38" s="193"/>
      <c r="DP38" s="190"/>
      <c r="DQ38" s="185">
        <f>DQ37*1.02</f>
        <v>0</v>
      </c>
      <c r="DR38" s="186"/>
      <c r="DS38" s="193"/>
      <c r="DT38" s="190"/>
      <c r="DU38" s="185">
        <f>DU37*1.02</f>
        <v>0</v>
      </c>
      <c r="DV38" s="186"/>
      <c r="DW38" s="193"/>
      <c r="DX38" s="190"/>
      <c r="DY38" s="185">
        <f>DY37*1.02</f>
        <v>0</v>
      </c>
      <c r="DZ38" s="186"/>
      <c r="EA38" s="193"/>
      <c r="EB38" s="190"/>
      <c r="EC38" s="185">
        <f>EC37*1.02</f>
        <v>0</v>
      </c>
      <c r="ED38" s="186"/>
      <c r="EE38" s="193"/>
      <c r="EF38" s="190"/>
      <c r="EG38" s="185" t="e">
        <f>EG37*1.02</f>
        <v>#REF!</v>
      </c>
      <c r="EH38" s="186"/>
      <c r="EI38" s="193"/>
      <c r="EJ38" s="190"/>
      <c r="EK38" s="185" t="e">
        <f>EK37*1.02</f>
        <v>#REF!</v>
      </c>
      <c r="EL38" s="186"/>
      <c r="EM38" s="193"/>
      <c r="EN38" s="190"/>
      <c r="EO38" s="185" t="e">
        <f>EO37*1.02</f>
        <v>#REF!</v>
      </c>
      <c r="EP38" s="186"/>
      <c r="EQ38" s="193"/>
      <c r="ER38" s="190"/>
      <c r="ES38" s="185" t="e">
        <f>ES37*1.02</f>
        <v>#REF!</v>
      </c>
      <c r="ET38" s="186"/>
      <c r="EU38" s="193"/>
      <c r="EV38" s="190"/>
      <c r="EW38" s="185" t="e">
        <f>EW37*1.02</f>
        <v>#REF!</v>
      </c>
      <c r="EX38" s="186"/>
      <c r="EY38" s="193"/>
      <c r="EZ38" s="190"/>
      <c r="FA38" s="185" t="e">
        <f>FA37*1.02</f>
        <v>#REF!</v>
      </c>
      <c r="FB38" s="186"/>
      <c r="FC38" s="187"/>
      <c r="FD38" s="184"/>
      <c r="FE38" s="185"/>
      <c r="FF38" s="186"/>
      <c r="FG38" s="187"/>
      <c r="FH38" s="184"/>
      <c r="FI38" s="185"/>
      <c r="FJ38" s="186"/>
      <c r="FL38" s="199"/>
    </row>
    <row r="39" spans="1:168" ht="15.75">
      <c r="A39" s="98" t="s">
        <v>240</v>
      </c>
      <c r="B39" s="181"/>
      <c r="C39" s="184"/>
      <c r="D39" s="184">
        <f>'ALVAREZ '!AC28</f>
        <v>0</v>
      </c>
      <c r="E39" s="184">
        <f>E38-D39</f>
        <v>0</v>
      </c>
      <c r="F39" s="186"/>
      <c r="G39" s="190"/>
      <c r="H39" s="190">
        <f>'AMBROGGIO '!AC28</f>
        <v>0</v>
      </c>
      <c r="I39" s="184">
        <f>I38-H39</f>
        <v>0</v>
      </c>
      <c r="J39" s="186"/>
      <c r="K39" s="190"/>
      <c r="L39" s="184">
        <f>'BARRA '!AC28</f>
        <v>0</v>
      </c>
      <c r="M39" s="184">
        <f>M38-L39</f>
        <v>0</v>
      </c>
      <c r="N39" s="186"/>
      <c r="O39" s="190"/>
      <c r="P39" s="184">
        <f>BIOLMOL!AC28</f>
        <v>0</v>
      </c>
      <c r="Q39" s="184">
        <f>Q38-P39</f>
        <v>0</v>
      </c>
      <c r="R39" s="186"/>
      <c r="S39" s="190"/>
      <c r="T39" s="184">
        <f>BIGNANTE!AC28</f>
        <v>0</v>
      </c>
      <c r="U39" s="184">
        <f>U38-T39</f>
        <v>0</v>
      </c>
      <c r="V39" s="186"/>
      <c r="W39" s="190"/>
      <c r="X39" s="184">
        <f>'BISIG-DITAMO'!AC28</f>
        <v>0</v>
      </c>
      <c r="Y39" s="184">
        <f>Y38-X39</f>
        <v>0</v>
      </c>
      <c r="Z39" s="186"/>
      <c r="AA39" s="190"/>
      <c r="AB39" s="184">
        <f>CARRIZO!AC28</f>
        <v>0</v>
      </c>
      <c r="AC39" s="184">
        <f>AC38-AB39</f>
        <v>0</v>
      </c>
      <c r="AD39" s="186"/>
      <c r="AE39" s="190"/>
      <c r="AF39" s="184">
        <f>CECCHINI!AC28</f>
        <v>0</v>
      </c>
      <c r="AG39" s="184">
        <f>AG38-AF39</f>
        <v>0</v>
      </c>
      <c r="AH39" s="186"/>
      <c r="AI39" s="190"/>
      <c r="AJ39" s="184">
        <f>CELEJ!AC28</f>
        <v>0</v>
      </c>
      <c r="AK39" s="184">
        <f>AK38-AJ39</f>
        <v>0</v>
      </c>
      <c r="AL39" s="186"/>
      <c r="AM39" s="190"/>
      <c r="AN39" s="184">
        <f>CONTIN!AC28</f>
        <v>0</v>
      </c>
      <c r="AO39" s="184">
        <f>AO38-AN39</f>
        <v>0</v>
      </c>
      <c r="AP39" s="186"/>
      <c r="AQ39" s="190"/>
      <c r="AR39" s="184">
        <f>CULTIVO!AC28</f>
        <v>0</v>
      </c>
      <c r="AS39" s="184">
        <f>AS38-AR39</f>
        <v>0</v>
      </c>
      <c r="AT39" s="186"/>
      <c r="AU39" s="190"/>
      <c r="AV39" s="184">
        <f>DEGANO!AC28</f>
        <v>0</v>
      </c>
      <c r="AW39" s="184">
        <f>AW38-AV39</f>
        <v>0</v>
      </c>
      <c r="AX39" s="186"/>
      <c r="AY39" s="190"/>
      <c r="AZ39" s="190">
        <f>FABRO!AC28</f>
        <v>0</v>
      </c>
      <c r="BA39" s="184">
        <f>BA38-AZ39</f>
        <v>0</v>
      </c>
      <c r="BB39" s="186"/>
      <c r="BC39" s="190"/>
      <c r="BD39" s="190">
        <f>FANANI!AC28</f>
        <v>0</v>
      </c>
      <c r="BE39" s="184">
        <f>BE38-BD39</f>
        <v>0</v>
      </c>
      <c r="BF39" s="186"/>
      <c r="BG39" s="190"/>
      <c r="BH39" s="190">
        <f>FIDELIO!AC28</f>
        <v>0</v>
      </c>
      <c r="BI39" s="184">
        <f>BI38-BH39</f>
        <v>0</v>
      </c>
      <c r="BJ39" s="186"/>
      <c r="BK39" s="190"/>
      <c r="BL39" s="190">
        <f>GALIANO!AC28</f>
        <v>0</v>
      </c>
      <c r="BM39" s="184">
        <f>BM38-BL39</f>
        <v>0</v>
      </c>
      <c r="BN39" s="186"/>
      <c r="BO39" s="190"/>
      <c r="BP39" s="190">
        <f>GARBARINO!AC28</f>
        <v>0</v>
      </c>
      <c r="BQ39" s="184">
        <f>BQ38-BP39</f>
        <v>0</v>
      </c>
      <c r="BR39" s="186"/>
      <c r="BS39" s="190"/>
      <c r="BT39" s="190">
        <f>GIL!AC28</f>
        <v>0</v>
      </c>
      <c r="BU39" s="184">
        <f>BU38-BT39</f>
        <v>0</v>
      </c>
      <c r="BV39" s="186"/>
      <c r="BW39" s="190"/>
      <c r="BX39" s="190">
        <f>GOLDRAIJ!AC28</f>
        <v>0</v>
      </c>
      <c r="BY39" s="184">
        <f>BY38-BX39</f>
        <v>0</v>
      </c>
      <c r="BZ39" s="186"/>
      <c r="CA39" s="190"/>
      <c r="CB39" s="190">
        <f>GUIDO!AC28</f>
        <v>0</v>
      </c>
      <c r="CC39" s="184">
        <f>CC38-CB39</f>
        <v>0</v>
      </c>
      <c r="CD39" s="186"/>
      <c r="CE39" s="190"/>
      <c r="CF39" s="190">
        <f>IRAZOQUI!AC28</f>
        <v>0</v>
      </c>
      <c r="CG39" s="184">
        <f>CG38-CF39</f>
        <v>0</v>
      </c>
      <c r="CH39" s="186"/>
      <c r="CI39" s="190"/>
      <c r="CJ39" s="190">
        <f>LOPEZ!AC28</f>
        <v>0</v>
      </c>
      <c r="CK39" s="184">
        <f>CK38-CJ39</f>
        <v>0</v>
      </c>
      <c r="CL39" s="186"/>
      <c r="CM39" s="190"/>
      <c r="CN39" s="190">
        <f>MONTI!AC28</f>
        <v>0</v>
      </c>
      <c r="CO39" s="184">
        <f>CO38-CN39</f>
        <v>0</v>
      </c>
      <c r="CP39" s="186"/>
      <c r="CQ39" s="190"/>
      <c r="CR39" s="190">
        <f>MONTICH!AC28</f>
        <v>0</v>
      </c>
      <c r="CS39" s="184">
        <f>CS38-CR39</f>
        <v>0</v>
      </c>
      <c r="CT39" s="186"/>
      <c r="CU39" s="190"/>
      <c r="CV39" s="190">
        <f>OLIVEIRA!AC28</f>
        <v>0</v>
      </c>
      <c r="CW39" s="184">
        <f>CW38-CV39</f>
        <v>0</v>
      </c>
      <c r="CX39" s="186"/>
      <c r="CY39" s="190"/>
      <c r="CZ39" s="190">
        <f>PRUCCA!AC28</f>
        <v>0</v>
      </c>
      <c r="DA39" s="184">
        <f>DA38-CZ39</f>
        <v>0</v>
      </c>
      <c r="DB39" s="186"/>
      <c r="DC39" s="190"/>
      <c r="DD39" s="190">
        <f>ROMERO!AC28</f>
        <v>0</v>
      </c>
      <c r="DE39" s="184">
        <f>DE38-DD39</f>
        <v>0</v>
      </c>
      <c r="DF39" s="186"/>
      <c r="DG39" s="190"/>
      <c r="DH39" s="190">
        <f>SMANIA!AC28</f>
        <v>0</v>
      </c>
      <c r="DI39" s="184">
        <f>DI38-DH39</f>
        <v>0</v>
      </c>
      <c r="DJ39" s="186"/>
      <c r="DK39" s="190"/>
      <c r="DL39" s="190">
        <f>SOSA!AC28</f>
        <v>0</v>
      </c>
      <c r="DM39" s="184">
        <f>DM38-DL39</f>
        <v>0</v>
      </c>
      <c r="DN39" s="186"/>
      <c r="DO39" s="190"/>
      <c r="DP39" s="190">
        <f>VALDEZ!AC28</f>
        <v>0</v>
      </c>
      <c r="DQ39" s="184">
        <f>DQ38-DP39</f>
        <v>0</v>
      </c>
      <c r="DR39" s="186"/>
      <c r="DS39" s="190"/>
      <c r="DT39" s="190">
        <f>VILCAES!AC28</f>
        <v>0</v>
      </c>
      <c r="DU39" s="184">
        <f>DU38-DT39</f>
        <v>0</v>
      </c>
      <c r="DV39" s="186"/>
      <c r="DW39" s="190"/>
      <c r="DX39" s="190">
        <f>WILKE!AC28</f>
        <v>0</v>
      </c>
      <c r="DY39" s="184">
        <f>DY38-DX39</f>
        <v>0</v>
      </c>
      <c r="DZ39" s="186"/>
      <c r="EA39" s="190"/>
      <c r="EB39" s="190">
        <f>PROTEINA!AC28</f>
        <v>0</v>
      </c>
      <c r="EC39" s="184">
        <f>EC38-EB39</f>
        <v>0</v>
      </c>
      <c r="ED39" s="186"/>
      <c r="EE39" s="190"/>
      <c r="EF39" s="190" t="e">
        <f>+#REF!</f>
        <v>#REF!</v>
      </c>
      <c r="EG39" s="184" t="e">
        <f>EG38-EF39</f>
        <v>#REF!</v>
      </c>
      <c r="EH39" s="186"/>
      <c r="EI39" s="190"/>
      <c r="EJ39" s="190" t="e">
        <f>+#REF!</f>
        <v>#REF!</v>
      </c>
      <c r="EK39" s="184" t="e">
        <f>EK38-EJ39</f>
        <v>#REF!</v>
      </c>
      <c r="EL39" s="186"/>
      <c r="EM39" s="190"/>
      <c r="EN39" s="190" t="e">
        <f>+#REF!</f>
        <v>#REF!</v>
      </c>
      <c r="EO39" s="184" t="e">
        <f>EO38-EN39</f>
        <v>#REF!</v>
      </c>
      <c r="EP39" s="186"/>
      <c r="EQ39" s="190"/>
      <c r="ER39" s="190" t="e">
        <f>+#REF!</f>
        <v>#REF!</v>
      </c>
      <c r="ES39" s="184" t="e">
        <f>ES38-ER39</f>
        <v>#REF!</v>
      </c>
      <c r="ET39" s="186"/>
      <c r="EU39" s="190"/>
      <c r="EV39" s="190" t="e">
        <f>+#REF!</f>
        <v>#REF!</v>
      </c>
      <c r="EW39" s="184" t="e">
        <f>EW38-EV39</f>
        <v>#REF!</v>
      </c>
      <c r="EX39" s="186"/>
      <c r="EY39" s="190"/>
      <c r="EZ39" s="190" t="e">
        <f>+#REF!</f>
        <v>#REF!</v>
      </c>
      <c r="FA39" s="184" t="e">
        <f>FA38-EZ39</f>
        <v>#REF!</v>
      </c>
      <c r="FB39" s="186"/>
      <c r="FC39" s="184"/>
      <c r="FD39" s="184"/>
      <c r="FE39" s="184"/>
      <c r="FF39" s="186"/>
      <c r="FG39" s="184"/>
      <c r="FH39" s="184"/>
      <c r="FI39" s="184"/>
      <c r="FJ39" s="186"/>
      <c r="FL39" s="199"/>
    </row>
    <row r="40" spans="1:168" ht="15.75">
      <c r="A40" s="98" t="s">
        <v>241</v>
      </c>
      <c r="B40" s="181"/>
      <c r="C40" s="184"/>
      <c r="D40" s="184">
        <f>'ALVAREZ '!AB73</f>
        <v>0</v>
      </c>
      <c r="E40" s="184">
        <f>E39-D40</f>
        <v>0</v>
      </c>
      <c r="F40" s="186"/>
      <c r="G40" s="190"/>
      <c r="H40" s="190">
        <f>'AMBROGGIO '!AB73</f>
        <v>0</v>
      </c>
      <c r="I40" s="184">
        <f>I39-H40</f>
        <v>0</v>
      </c>
      <c r="J40" s="186"/>
      <c r="K40" s="190"/>
      <c r="L40" s="184">
        <f>'BARRA '!AB73</f>
        <v>0</v>
      </c>
      <c r="M40" s="184">
        <f>M39-L40</f>
        <v>0</v>
      </c>
      <c r="N40" s="186"/>
      <c r="O40" s="190"/>
      <c r="P40" s="184">
        <f>BIOLMOL!AB73</f>
        <v>0</v>
      </c>
      <c r="Q40" s="184">
        <f>Q39-P40</f>
        <v>0</v>
      </c>
      <c r="R40" s="186"/>
      <c r="S40" s="190"/>
      <c r="T40" s="184">
        <f>BIGNANTE!AB73</f>
        <v>0</v>
      </c>
      <c r="U40" s="184">
        <f>U39-T40</f>
        <v>0</v>
      </c>
      <c r="V40" s="186"/>
      <c r="W40" s="190"/>
      <c r="X40" s="184">
        <f>'BISIG-DITAMO'!AB73</f>
        <v>0</v>
      </c>
      <c r="Y40" s="184">
        <f>Y39-X40</f>
        <v>0</v>
      </c>
      <c r="Z40" s="186"/>
      <c r="AA40" s="190"/>
      <c r="AB40" s="184">
        <f>CARRIZO!AB73</f>
        <v>0</v>
      </c>
      <c r="AC40" s="184">
        <f>AC39-AB40</f>
        <v>0</v>
      </c>
      <c r="AD40" s="186"/>
      <c r="AE40" s="190"/>
      <c r="AF40" s="184">
        <f>CECCHINI!AB73</f>
        <v>0</v>
      </c>
      <c r="AG40" s="184">
        <f>AG39-AF40</f>
        <v>0</v>
      </c>
      <c r="AH40" s="186"/>
      <c r="AI40" s="190"/>
      <c r="AJ40" s="184">
        <f>CELEJ!AB73</f>
        <v>0</v>
      </c>
      <c r="AK40" s="184">
        <f>AK39-AJ40</f>
        <v>0</v>
      </c>
      <c r="AL40" s="186"/>
      <c r="AM40" s="190"/>
      <c r="AN40" s="184">
        <f>CONTIN!AB73</f>
        <v>0</v>
      </c>
      <c r="AO40" s="184">
        <f>AO39-AN40</f>
        <v>0</v>
      </c>
      <c r="AP40" s="186"/>
      <c r="AQ40" s="190"/>
      <c r="AR40" s="184">
        <f>CULTIVO!AB73</f>
        <v>0</v>
      </c>
      <c r="AS40" s="184">
        <f>AS39-AR40</f>
        <v>0</v>
      </c>
      <c r="AT40" s="186"/>
      <c r="AU40" s="190"/>
      <c r="AV40" s="184">
        <f>DEGANO!AB73</f>
        <v>0</v>
      </c>
      <c r="AW40" s="184">
        <f>AW39-AV40</f>
        <v>0</v>
      </c>
      <c r="AX40" s="186"/>
      <c r="AY40" s="190"/>
      <c r="AZ40" s="190">
        <f>FABRO!AB73</f>
        <v>0</v>
      </c>
      <c r="BA40" s="184">
        <f>BA39-AZ40</f>
        <v>0</v>
      </c>
      <c r="BB40" s="186"/>
      <c r="BC40" s="190"/>
      <c r="BD40" s="190">
        <f>FANANI!AB73</f>
        <v>0</v>
      </c>
      <c r="BE40" s="184">
        <f>BE39-BD40</f>
        <v>0</v>
      </c>
      <c r="BF40" s="186"/>
      <c r="BG40" s="190"/>
      <c r="BH40" s="190">
        <f>FIDELIO!AB73</f>
        <v>0</v>
      </c>
      <c r="BI40" s="184">
        <f>BI39-BH40</f>
        <v>0</v>
      </c>
      <c r="BJ40" s="186"/>
      <c r="BK40" s="190"/>
      <c r="BL40" s="190">
        <f>GALIANO!AB73</f>
        <v>0</v>
      </c>
      <c r="BM40" s="184">
        <f>BM39-BL40</f>
        <v>0</v>
      </c>
      <c r="BN40" s="186"/>
      <c r="BO40" s="190"/>
      <c r="BP40" s="190">
        <f>GARBARINO!AB73</f>
        <v>0</v>
      </c>
      <c r="BQ40" s="184">
        <f>BQ39-BP40</f>
        <v>0</v>
      </c>
      <c r="BR40" s="186"/>
      <c r="BS40" s="190"/>
      <c r="BT40" s="190">
        <f>GIL!AB73</f>
        <v>0</v>
      </c>
      <c r="BU40" s="184">
        <f>BU39-BT40</f>
        <v>0</v>
      </c>
      <c r="BV40" s="186"/>
      <c r="BW40" s="190"/>
      <c r="BX40" s="190">
        <f>GOLDRAIJ!AB73</f>
        <v>0</v>
      </c>
      <c r="BY40" s="184">
        <f>BY39-BX40</f>
        <v>0</v>
      </c>
      <c r="BZ40" s="186"/>
      <c r="CA40" s="190"/>
      <c r="CB40" s="190">
        <f>GUIDO!AB73</f>
        <v>0</v>
      </c>
      <c r="CC40" s="184">
        <f>CC39-CB40</f>
        <v>0</v>
      </c>
      <c r="CD40" s="186"/>
      <c r="CE40" s="190"/>
      <c r="CF40" s="190">
        <f>IRAZOQUI!AB73</f>
        <v>0</v>
      </c>
      <c r="CG40" s="184">
        <f>CG39-CF40</f>
        <v>0</v>
      </c>
      <c r="CH40" s="186"/>
      <c r="CI40" s="190"/>
      <c r="CJ40" s="190">
        <f>LOPEZ!AB73</f>
        <v>0</v>
      </c>
      <c r="CK40" s="184">
        <f>CK39-CJ40</f>
        <v>0</v>
      </c>
      <c r="CL40" s="186"/>
      <c r="CM40" s="190"/>
      <c r="CN40" s="190">
        <f>MONTI!AB73</f>
        <v>0</v>
      </c>
      <c r="CO40" s="184">
        <f>CO39-CN40</f>
        <v>0</v>
      </c>
      <c r="CP40" s="186"/>
      <c r="CQ40" s="190"/>
      <c r="CR40" s="190">
        <f>MONTICH!AB73</f>
        <v>0</v>
      </c>
      <c r="CS40" s="184">
        <f>CS39-CR40</f>
        <v>0</v>
      </c>
      <c r="CT40" s="186"/>
      <c r="CU40" s="190"/>
      <c r="CV40" s="190">
        <f>OLIVEIRA!AB73</f>
        <v>0</v>
      </c>
      <c r="CW40" s="184">
        <f>CW39-CV40</f>
        <v>0</v>
      </c>
      <c r="CX40" s="186"/>
      <c r="CY40" s="190"/>
      <c r="CZ40" s="190">
        <f>PRUCCA!AB73</f>
        <v>0</v>
      </c>
      <c r="DA40" s="184">
        <f>DA39-CZ40</f>
        <v>0</v>
      </c>
      <c r="DB40" s="186"/>
      <c r="DC40" s="190"/>
      <c r="DD40" s="190">
        <f>ROMERO!AB73</f>
        <v>0</v>
      </c>
      <c r="DE40" s="184">
        <f>DE39-DD40</f>
        <v>0</v>
      </c>
      <c r="DF40" s="186"/>
      <c r="DG40" s="190"/>
      <c r="DH40" s="190">
        <f>SMANIA!AB73</f>
        <v>0</v>
      </c>
      <c r="DI40" s="184">
        <f>DI39-DH40</f>
        <v>0</v>
      </c>
      <c r="DJ40" s="186"/>
      <c r="DK40" s="190"/>
      <c r="DL40" s="190">
        <f>SOSA!AB73</f>
        <v>0</v>
      </c>
      <c r="DM40" s="184">
        <f>DM39-DL40</f>
        <v>0</v>
      </c>
      <c r="DN40" s="186"/>
      <c r="DO40" s="190"/>
      <c r="DP40" s="190">
        <f>VALDEZ!AB73</f>
        <v>0</v>
      </c>
      <c r="DQ40" s="184">
        <f>DQ39-DP40</f>
        <v>0</v>
      </c>
      <c r="DR40" s="186"/>
      <c r="DS40" s="190"/>
      <c r="DT40" s="190">
        <f>VILCAES!AB73</f>
        <v>0</v>
      </c>
      <c r="DU40" s="184">
        <f>DU39-DT40</f>
        <v>0</v>
      </c>
      <c r="DV40" s="186"/>
      <c r="DW40" s="190"/>
      <c r="DX40" s="190">
        <f>WILKE!AB73</f>
        <v>0</v>
      </c>
      <c r="DY40" s="184">
        <f>DY39-DX40</f>
        <v>0</v>
      </c>
      <c r="DZ40" s="186"/>
      <c r="EA40" s="190"/>
      <c r="EB40" s="190">
        <f>PROTEINA!AB73</f>
        <v>0</v>
      </c>
      <c r="EC40" s="184">
        <f>EC39-EB40</f>
        <v>0</v>
      </c>
      <c r="ED40" s="186"/>
      <c r="EE40" s="190"/>
      <c r="EF40" s="190" t="e">
        <f>+#REF!</f>
        <v>#REF!</v>
      </c>
      <c r="EG40" s="184" t="e">
        <f>EG39-EF40</f>
        <v>#REF!</v>
      </c>
      <c r="EH40" s="186"/>
      <c r="EI40" s="190"/>
      <c r="EJ40" s="190" t="e">
        <f>+#REF!</f>
        <v>#REF!</v>
      </c>
      <c r="EK40" s="184" t="e">
        <f>EK39-EJ40</f>
        <v>#REF!</v>
      </c>
      <c r="EL40" s="186"/>
      <c r="EM40" s="190"/>
      <c r="EN40" s="190" t="e">
        <f>+#REF!</f>
        <v>#REF!</v>
      </c>
      <c r="EO40" s="184" t="e">
        <f>EO39-EN40</f>
        <v>#REF!</v>
      </c>
      <c r="EP40" s="186"/>
      <c r="EQ40" s="190"/>
      <c r="ER40" s="190" t="e">
        <f>+#REF!</f>
        <v>#REF!</v>
      </c>
      <c r="ES40" s="184" t="e">
        <f>ES39-ER40</f>
        <v>#REF!</v>
      </c>
      <c r="ET40" s="186"/>
      <c r="EU40" s="190"/>
      <c r="EV40" s="190" t="e">
        <f>+#REF!</f>
        <v>#REF!</v>
      </c>
      <c r="EW40" s="184" t="e">
        <f>EW39-EV40</f>
        <v>#REF!</v>
      </c>
      <c r="EX40" s="186"/>
      <c r="EY40" s="190"/>
      <c r="EZ40" s="190" t="e">
        <f>+#REF!</f>
        <v>#REF!</v>
      </c>
      <c r="FA40" s="184" t="e">
        <f>FA39-EZ40</f>
        <v>#REF!</v>
      </c>
      <c r="FB40" s="186"/>
      <c r="FC40" s="184"/>
      <c r="FD40" s="184"/>
      <c r="FE40" s="184"/>
      <c r="FF40" s="186"/>
      <c r="FG40" s="184"/>
      <c r="FH40" s="184"/>
      <c r="FI40" s="184"/>
      <c r="FJ40" s="186"/>
      <c r="FL40" s="199"/>
    </row>
    <row r="41" spans="1:168" ht="15.75">
      <c r="A41" s="98" t="s">
        <v>242</v>
      </c>
      <c r="B41" s="181"/>
      <c r="C41" s="184"/>
      <c r="D41" s="184">
        <f>'ALVAREZ '!AB81</f>
        <v>0</v>
      </c>
      <c r="E41" s="184">
        <f>E40-D41</f>
        <v>0</v>
      </c>
      <c r="F41" s="186"/>
      <c r="G41" s="190"/>
      <c r="H41" s="190">
        <f>'AMBROGGIO '!AB81</f>
        <v>0</v>
      </c>
      <c r="I41" s="184">
        <f>I40-H41</f>
        <v>0</v>
      </c>
      <c r="J41" s="186"/>
      <c r="K41" s="190"/>
      <c r="L41" s="184">
        <f>'BARRA '!AB81</f>
        <v>0</v>
      </c>
      <c r="M41" s="184">
        <f>M40-L41</f>
        <v>0</v>
      </c>
      <c r="N41" s="186"/>
      <c r="O41" s="190"/>
      <c r="P41" s="184">
        <f>BIOLMOL!AB81</f>
        <v>0</v>
      </c>
      <c r="Q41" s="184">
        <f>Q40-P41</f>
        <v>0</v>
      </c>
      <c r="R41" s="186"/>
      <c r="S41" s="190"/>
      <c r="T41" s="184">
        <f>BIGNANTE!AB81</f>
        <v>0</v>
      </c>
      <c r="U41" s="184">
        <f>U40-T41</f>
        <v>0</v>
      </c>
      <c r="V41" s="186"/>
      <c r="W41" s="190"/>
      <c r="X41" s="184">
        <f>'BISIG-DITAMO'!AB81</f>
        <v>0</v>
      </c>
      <c r="Y41" s="184">
        <f>Y40-X41</f>
        <v>0</v>
      </c>
      <c r="Z41" s="186"/>
      <c r="AA41" s="190"/>
      <c r="AB41" s="184">
        <f>CARRIZO!AB81</f>
        <v>0</v>
      </c>
      <c r="AC41" s="184">
        <f>AC40-AB41</f>
        <v>0</v>
      </c>
      <c r="AD41" s="186"/>
      <c r="AE41" s="190"/>
      <c r="AF41" s="184">
        <f>CECCHINI!AB81</f>
        <v>0</v>
      </c>
      <c r="AG41" s="184">
        <f>AG40-AF41</f>
        <v>0</v>
      </c>
      <c r="AH41" s="186"/>
      <c r="AI41" s="190"/>
      <c r="AJ41" s="184">
        <f>CELEJ!AB81</f>
        <v>0</v>
      </c>
      <c r="AK41" s="184">
        <f>AK40-AJ41</f>
        <v>0</v>
      </c>
      <c r="AL41" s="186"/>
      <c r="AM41" s="190"/>
      <c r="AN41" s="184">
        <f>CONTIN!AB81</f>
        <v>0</v>
      </c>
      <c r="AO41" s="184">
        <f>AO40-AN41</f>
        <v>0</v>
      </c>
      <c r="AP41" s="186"/>
      <c r="AQ41" s="190"/>
      <c r="AR41" s="184">
        <f>CULTIVO!AB81</f>
        <v>0</v>
      </c>
      <c r="AS41" s="184">
        <f>AS40-AR41</f>
        <v>0</v>
      </c>
      <c r="AT41" s="186"/>
      <c r="AU41" s="190"/>
      <c r="AV41" s="184">
        <f>DEGANO!AB81</f>
        <v>0</v>
      </c>
      <c r="AW41" s="184">
        <f>AW40-AV41</f>
        <v>0</v>
      </c>
      <c r="AX41" s="186"/>
      <c r="AY41" s="190"/>
      <c r="AZ41" s="190">
        <f>FABRO!AB81</f>
        <v>0</v>
      </c>
      <c r="BA41" s="184">
        <f>BA40-AZ41</f>
        <v>0</v>
      </c>
      <c r="BB41" s="186"/>
      <c r="BC41" s="190"/>
      <c r="BD41" s="190">
        <f>FANANI!AB81</f>
        <v>0</v>
      </c>
      <c r="BE41" s="184">
        <f>BE40-BD41</f>
        <v>0</v>
      </c>
      <c r="BF41" s="186"/>
      <c r="BG41" s="190"/>
      <c r="BH41" s="190">
        <f>FIDELIO!AB81</f>
        <v>0</v>
      </c>
      <c r="BI41" s="184">
        <f>BI40-BH41</f>
        <v>0</v>
      </c>
      <c r="BJ41" s="186"/>
      <c r="BK41" s="190"/>
      <c r="BL41" s="190">
        <f>GALIANO!AB81</f>
        <v>0</v>
      </c>
      <c r="BM41" s="184">
        <f>BM40-BL41</f>
        <v>0</v>
      </c>
      <c r="BN41" s="186"/>
      <c r="BO41" s="190"/>
      <c r="BP41" s="190">
        <f>GARBARINO!AB81</f>
        <v>0</v>
      </c>
      <c r="BQ41" s="184">
        <f>BQ40-BP41</f>
        <v>0</v>
      </c>
      <c r="BR41" s="186"/>
      <c r="BS41" s="190"/>
      <c r="BT41" s="190">
        <f>GIL!AB81</f>
        <v>0</v>
      </c>
      <c r="BU41" s="184">
        <f>BU40-BT41</f>
        <v>0</v>
      </c>
      <c r="BV41" s="186"/>
      <c r="BW41" s="190"/>
      <c r="BX41" s="190">
        <f>GOLDRAIJ!AB81</f>
        <v>0</v>
      </c>
      <c r="BY41" s="184">
        <f>BY40-BX41</f>
        <v>0</v>
      </c>
      <c r="BZ41" s="186"/>
      <c r="CA41" s="190"/>
      <c r="CB41" s="190">
        <f>GUIDO!AB81</f>
        <v>0</v>
      </c>
      <c r="CC41" s="184">
        <f>CC40-CB41</f>
        <v>0</v>
      </c>
      <c r="CD41" s="186"/>
      <c r="CE41" s="190"/>
      <c r="CF41" s="190">
        <f>IRAZOQUI!AB81</f>
        <v>0</v>
      </c>
      <c r="CG41" s="184">
        <f>CG40-CF41</f>
        <v>0</v>
      </c>
      <c r="CH41" s="186"/>
      <c r="CI41" s="190"/>
      <c r="CJ41" s="190">
        <f>LOPEZ!AB81</f>
        <v>0</v>
      </c>
      <c r="CK41" s="184">
        <f>CK40-CJ41</f>
        <v>0</v>
      </c>
      <c r="CL41" s="186"/>
      <c r="CM41" s="190"/>
      <c r="CN41" s="190">
        <f>MONTI!AB81</f>
        <v>0</v>
      </c>
      <c r="CO41" s="184">
        <f>CO40-CN41</f>
        <v>0</v>
      </c>
      <c r="CP41" s="186"/>
      <c r="CQ41" s="190"/>
      <c r="CR41" s="190">
        <f>MONTICH!AB81</f>
        <v>0</v>
      </c>
      <c r="CS41" s="184">
        <f>CS40-CR41</f>
        <v>0</v>
      </c>
      <c r="CT41" s="186"/>
      <c r="CU41" s="190"/>
      <c r="CV41" s="190">
        <f>OLIVEIRA!AB81</f>
        <v>0</v>
      </c>
      <c r="CW41" s="184">
        <f>CW40-CV41</f>
        <v>0</v>
      </c>
      <c r="CX41" s="186"/>
      <c r="CY41" s="190"/>
      <c r="CZ41" s="190">
        <f>PRUCCA!AB81</f>
        <v>0</v>
      </c>
      <c r="DA41" s="184">
        <f>DA40-CZ41</f>
        <v>0</v>
      </c>
      <c r="DB41" s="186"/>
      <c r="DC41" s="190"/>
      <c r="DD41" s="190">
        <f>ROMERO!AB81</f>
        <v>0</v>
      </c>
      <c r="DE41" s="184">
        <f>DE40-DD41</f>
        <v>0</v>
      </c>
      <c r="DF41" s="186"/>
      <c r="DG41" s="190"/>
      <c r="DH41" s="190">
        <f>SMANIA!AB81</f>
        <v>0</v>
      </c>
      <c r="DI41" s="184">
        <f>DI40-DH41</f>
        <v>0</v>
      </c>
      <c r="DJ41" s="186"/>
      <c r="DK41" s="190"/>
      <c r="DL41" s="190">
        <f>SOSA!AB81</f>
        <v>0</v>
      </c>
      <c r="DM41" s="184">
        <f>DM40-DL41</f>
        <v>0</v>
      </c>
      <c r="DN41" s="186"/>
      <c r="DO41" s="190"/>
      <c r="DP41" s="190">
        <f>VALDEZ!AB81</f>
        <v>0</v>
      </c>
      <c r="DQ41" s="184">
        <f>DQ40-DP41</f>
        <v>0</v>
      </c>
      <c r="DR41" s="186"/>
      <c r="DS41" s="190"/>
      <c r="DT41" s="190">
        <f>VILCAES!AB81</f>
        <v>0</v>
      </c>
      <c r="DU41" s="184">
        <f>DU40-DT41</f>
        <v>0</v>
      </c>
      <c r="DV41" s="186"/>
      <c r="DW41" s="190"/>
      <c r="DX41" s="190">
        <f>WILKE!AB81</f>
        <v>0</v>
      </c>
      <c r="DY41" s="184">
        <f>DY40-DX41</f>
        <v>0</v>
      </c>
      <c r="DZ41" s="186"/>
      <c r="EA41" s="190"/>
      <c r="EB41" s="190">
        <f>PROTEINA!AB81</f>
        <v>0</v>
      </c>
      <c r="EC41" s="184">
        <f>EC40-EB41</f>
        <v>0</v>
      </c>
      <c r="ED41" s="186"/>
      <c r="EE41" s="190"/>
      <c r="EF41" s="190" t="e">
        <f>+#REF!</f>
        <v>#REF!</v>
      </c>
      <c r="EG41" s="184" t="e">
        <f>EG40-EF41</f>
        <v>#REF!</v>
      </c>
      <c r="EH41" s="186"/>
      <c r="EI41" s="190"/>
      <c r="EJ41" s="190" t="e">
        <f>+#REF!</f>
        <v>#REF!</v>
      </c>
      <c r="EK41" s="184" t="e">
        <f>EK40-EJ41</f>
        <v>#REF!</v>
      </c>
      <c r="EL41" s="186"/>
      <c r="EM41" s="190"/>
      <c r="EN41" s="190" t="e">
        <f>+#REF!</f>
        <v>#REF!</v>
      </c>
      <c r="EO41" s="184" t="e">
        <f>EO40-EN41</f>
        <v>#REF!</v>
      </c>
      <c r="EP41" s="186"/>
      <c r="EQ41" s="190"/>
      <c r="ER41" s="190" t="e">
        <f>+#REF!</f>
        <v>#REF!</v>
      </c>
      <c r="ES41" s="184" t="e">
        <f>ES40-ER41</f>
        <v>#REF!</v>
      </c>
      <c r="ET41" s="186"/>
      <c r="EU41" s="190"/>
      <c r="EV41" s="190" t="e">
        <f>+#REF!</f>
        <v>#REF!</v>
      </c>
      <c r="EW41" s="184" t="e">
        <f>EW40-EV41</f>
        <v>#REF!</v>
      </c>
      <c r="EX41" s="186"/>
      <c r="EY41" s="190"/>
      <c r="EZ41" s="190" t="e">
        <f>+#REF!</f>
        <v>#REF!</v>
      </c>
      <c r="FA41" s="184" t="e">
        <f>FA40-EZ41</f>
        <v>#REF!</v>
      </c>
      <c r="FB41" s="186"/>
      <c r="FC41" s="184"/>
      <c r="FD41" s="184"/>
      <c r="FE41" s="184"/>
      <c r="FF41" s="186"/>
      <c r="FG41" s="184"/>
      <c r="FH41" s="184"/>
      <c r="FI41" s="184"/>
      <c r="FJ41" s="186"/>
      <c r="FL41" s="199"/>
    </row>
    <row r="42" spans="1:168" ht="15.75">
      <c r="A42" s="100" t="s">
        <v>243</v>
      </c>
      <c r="B42" s="181"/>
      <c r="C42" s="184"/>
      <c r="D42" s="184">
        <f>'ALVAREZ '!AB99</f>
        <v>0</v>
      </c>
      <c r="E42" s="184">
        <f>E41-D42</f>
        <v>0</v>
      </c>
      <c r="F42" s="186"/>
      <c r="G42" s="190"/>
      <c r="H42" s="190">
        <f>'AMBROGGIO '!AB99</f>
        <v>0</v>
      </c>
      <c r="I42" s="184">
        <f>I41-H42</f>
        <v>0</v>
      </c>
      <c r="J42" s="186"/>
      <c r="K42" s="190"/>
      <c r="L42" s="184">
        <f>'BARRA '!AB99</f>
        <v>0</v>
      </c>
      <c r="M42" s="184">
        <f>M41-L42</f>
        <v>0</v>
      </c>
      <c r="N42" s="186"/>
      <c r="O42" s="190"/>
      <c r="P42" s="184">
        <f>BIOLMOL!AB99</f>
        <v>0</v>
      </c>
      <c r="Q42" s="184">
        <f>Q41-P42</f>
        <v>0</v>
      </c>
      <c r="R42" s="186"/>
      <c r="S42" s="190"/>
      <c r="T42" s="184">
        <f>BIGNANTE!AB99</f>
        <v>0</v>
      </c>
      <c r="U42" s="184">
        <f>U41-T42</f>
        <v>0</v>
      </c>
      <c r="V42" s="186"/>
      <c r="W42" s="190"/>
      <c r="X42" s="184">
        <f>'BISIG-DITAMO'!AB99</f>
        <v>0</v>
      </c>
      <c r="Y42" s="184">
        <f>Y41-X42</f>
        <v>0</v>
      </c>
      <c r="Z42" s="186"/>
      <c r="AA42" s="190"/>
      <c r="AB42" s="184">
        <f>CARRIZO!AB99</f>
        <v>0</v>
      </c>
      <c r="AC42" s="184">
        <f>AC41-AB42</f>
        <v>0</v>
      </c>
      <c r="AD42" s="186"/>
      <c r="AE42" s="190"/>
      <c r="AF42" s="184">
        <f>CECCHINI!AB99</f>
        <v>0</v>
      </c>
      <c r="AG42" s="184">
        <f>AG41-AF42</f>
        <v>0</v>
      </c>
      <c r="AH42" s="186"/>
      <c r="AI42" s="190"/>
      <c r="AJ42" s="184">
        <f>CELEJ!AB99</f>
        <v>0</v>
      </c>
      <c r="AK42" s="184">
        <f>AK41-AJ42</f>
        <v>0</v>
      </c>
      <c r="AL42" s="186"/>
      <c r="AM42" s="190"/>
      <c r="AN42" s="184">
        <f>CONTIN!AB99</f>
        <v>0</v>
      </c>
      <c r="AO42" s="184">
        <f>AO41-AN42</f>
        <v>0</v>
      </c>
      <c r="AP42" s="186"/>
      <c r="AQ42" s="190"/>
      <c r="AR42" s="184">
        <f>CULTIVO!AB99</f>
        <v>0</v>
      </c>
      <c r="AS42" s="184">
        <f>AS41-AR42</f>
        <v>0</v>
      </c>
      <c r="AT42" s="186"/>
      <c r="AU42" s="190"/>
      <c r="AV42" s="184">
        <f>DEGANO!AB99</f>
        <v>0</v>
      </c>
      <c r="AW42" s="184">
        <f>AW41-AV42</f>
        <v>0</v>
      </c>
      <c r="AX42" s="186"/>
      <c r="AY42" s="190"/>
      <c r="AZ42" s="190">
        <f>FABRO!AB99</f>
        <v>0</v>
      </c>
      <c r="BA42" s="184">
        <f>BA41-AZ42</f>
        <v>0</v>
      </c>
      <c r="BB42" s="186"/>
      <c r="BC42" s="190"/>
      <c r="BD42" s="190">
        <f>FANANI!AB99</f>
        <v>0</v>
      </c>
      <c r="BE42" s="184">
        <f>BE41-BD42</f>
        <v>0</v>
      </c>
      <c r="BF42" s="186"/>
      <c r="BG42" s="190"/>
      <c r="BH42" s="190">
        <f>FIDELIO!AB99</f>
        <v>0</v>
      </c>
      <c r="BI42" s="184">
        <f>BI41-BH42</f>
        <v>0</v>
      </c>
      <c r="BJ42" s="186"/>
      <c r="BK42" s="190"/>
      <c r="BL42" s="190">
        <f>GALIANO!AB99</f>
        <v>0</v>
      </c>
      <c r="BM42" s="184">
        <f>BM41-BL42</f>
        <v>0</v>
      </c>
      <c r="BN42" s="186"/>
      <c r="BO42" s="190"/>
      <c r="BP42" s="190">
        <f>GARBARINO!AB99</f>
        <v>0</v>
      </c>
      <c r="BQ42" s="184">
        <f>BQ41-BP42</f>
        <v>0</v>
      </c>
      <c r="BR42" s="186"/>
      <c r="BS42" s="190"/>
      <c r="BT42" s="190">
        <f>GIL!AB99</f>
        <v>0</v>
      </c>
      <c r="BU42" s="184">
        <f>BU41-BT42</f>
        <v>0</v>
      </c>
      <c r="BV42" s="186"/>
      <c r="BW42" s="190"/>
      <c r="BX42" s="190">
        <f>GOLDRAIJ!AB99</f>
        <v>0</v>
      </c>
      <c r="BY42" s="184">
        <f>BY41-BX42</f>
        <v>0</v>
      </c>
      <c r="BZ42" s="186"/>
      <c r="CA42" s="190"/>
      <c r="CB42" s="190">
        <f>GUIDO!AB99</f>
        <v>0</v>
      </c>
      <c r="CC42" s="184">
        <f>CC41-CB42</f>
        <v>0</v>
      </c>
      <c r="CD42" s="186"/>
      <c r="CE42" s="190"/>
      <c r="CF42" s="190">
        <f>IRAZOQUI!AB99</f>
        <v>0</v>
      </c>
      <c r="CG42" s="184">
        <f>CG41-CF42</f>
        <v>0</v>
      </c>
      <c r="CH42" s="186"/>
      <c r="CI42" s="190"/>
      <c r="CJ42" s="190">
        <f>LOPEZ!AB99</f>
        <v>0</v>
      </c>
      <c r="CK42" s="184">
        <f>CK41-CJ42</f>
        <v>0</v>
      </c>
      <c r="CL42" s="186"/>
      <c r="CM42" s="190"/>
      <c r="CN42" s="190">
        <f>MONTI!AB99</f>
        <v>0</v>
      </c>
      <c r="CO42" s="184">
        <f>CO41-CN42</f>
        <v>0</v>
      </c>
      <c r="CP42" s="186"/>
      <c r="CQ42" s="190"/>
      <c r="CR42" s="190">
        <f>MONTICH!AB99</f>
        <v>0</v>
      </c>
      <c r="CS42" s="184">
        <f>CS41-CR42</f>
        <v>0</v>
      </c>
      <c r="CT42" s="186"/>
      <c r="CU42" s="190"/>
      <c r="CV42" s="190">
        <f>OLIVEIRA!AB99</f>
        <v>0</v>
      </c>
      <c r="CW42" s="184">
        <f>CW41-CV42</f>
        <v>0</v>
      </c>
      <c r="CX42" s="186"/>
      <c r="CY42" s="190"/>
      <c r="CZ42" s="190">
        <f>PRUCCA!AB99</f>
        <v>0</v>
      </c>
      <c r="DA42" s="184">
        <f>DA41-CZ42</f>
        <v>0</v>
      </c>
      <c r="DB42" s="186"/>
      <c r="DC42" s="190"/>
      <c r="DD42" s="190">
        <f>ROMERO!AB99</f>
        <v>0</v>
      </c>
      <c r="DE42" s="184">
        <f>DE41-DD42</f>
        <v>0</v>
      </c>
      <c r="DF42" s="186"/>
      <c r="DG42" s="190"/>
      <c r="DH42" s="190">
        <f>SMANIA!AB99</f>
        <v>0</v>
      </c>
      <c r="DI42" s="184">
        <f>DI41-DH42</f>
        <v>0</v>
      </c>
      <c r="DJ42" s="186"/>
      <c r="DK42" s="190"/>
      <c r="DL42" s="190">
        <f>SOSA!AB99</f>
        <v>0</v>
      </c>
      <c r="DM42" s="184">
        <f>DM41-DL42</f>
        <v>0</v>
      </c>
      <c r="DN42" s="186"/>
      <c r="DO42" s="190"/>
      <c r="DP42" s="190">
        <f>VALDEZ!AB99</f>
        <v>0</v>
      </c>
      <c r="DQ42" s="184">
        <f>DQ41-DP42</f>
        <v>0</v>
      </c>
      <c r="DR42" s="186"/>
      <c r="DS42" s="190"/>
      <c r="DT42" s="190">
        <f>VILCAES!AB99</f>
        <v>0</v>
      </c>
      <c r="DU42" s="184">
        <f>DU41-DT42</f>
        <v>0</v>
      </c>
      <c r="DV42" s="186"/>
      <c r="DW42" s="190"/>
      <c r="DX42" s="190">
        <f>WILKE!AB99</f>
        <v>0</v>
      </c>
      <c r="DY42" s="184">
        <f>DY41-DX42</f>
        <v>0</v>
      </c>
      <c r="DZ42" s="186"/>
      <c r="EA42" s="190"/>
      <c r="EB42" s="190">
        <f>PROTEINA!AB99</f>
        <v>0</v>
      </c>
      <c r="EC42" s="184">
        <f>EC41-EB42</f>
        <v>0</v>
      </c>
      <c r="ED42" s="186"/>
      <c r="EE42" s="190"/>
      <c r="EF42" s="190" t="e">
        <f>+#REF!</f>
        <v>#REF!</v>
      </c>
      <c r="EG42" s="184" t="e">
        <f>EG41-EF42</f>
        <v>#REF!</v>
      </c>
      <c r="EH42" s="186"/>
      <c r="EI42" s="190"/>
      <c r="EJ42" s="190" t="e">
        <f>+#REF!</f>
        <v>#REF!</v>
      </c>
      <c r="EK42" s="184" t="e">
        <f>EK41-EJ42</f>
        <v>#REF!</v>
      </c>
      <c r="EL42" s="186"/>
      <c r="EM42" s="190"/>
      <c r="EN42" s="190" t="e">
        <f>+#REF!</f>
        <v>#REF!</v>
      </c>
      <c r="EO42" s="184" t="e">
        <f>EO41-EN42</f>
        <v>#REF!</v>
      </c>
      <c r="EP42" s="186"/>
      <c r="EQ42" s="190"/>
      <c r="ER42" s="190" t="e">
        <f>+#REF!</f>
        <v>#REF!</v>
      </c>
      <c r="ES42" s="184" t="e">
        <f>ES41-ER42</f>
        <v>#REF!</v>
      </c>
      <c r="ET42" s="186"/>
      <c r="EU42" s="190"/>
      <c r="EV42" s="190" t="e">
        <f>+#REF!</f>
        <v>#REF!</v>
      </c>
      <c r="EW42" s="184" t="e">
        <f>EW41-EV42</f>
        <v>#REF!</v>
      </c>
      <c r="EX42" s="186"/>
      <c r="EY42" s="190"/>
      <c r="EZ42" s="190" t="e">
        <f>+#REF!</f>
        <v>#REF!</v>
      </c>
      <c r="FA42" s="184" t="e">
        <f>FA41-EZ42</f>
        <v>#REF!</v>
      </c>
      <c r="FB42" s="186"/>
      <c r="FC42" s="184"/>
      <c r="FD42" s="184"/>
      <c r="FE42" s="184"/>
      <c r="FF42" s="186"/>
      <c r="FG42" s="184"/>
      <c r="FH42" s="184"/>
      <c r="FI42" s="184"/>
      <c r="FJ42" s="186"/>
      <c r="FL42" s="199" t="e">
        <f>SUM(D42,H42,L42,P42,T42,X42,AB42,AF42,AJ42,AN42,AR42,AV42,#REF!,AZ42,BD42,BH42,BL42,BP42,BT42,BX42,CB42,CF42,#REF!,CJ42,CN42,CR42,CV42,CZ42,DD42,DH42,DL42,DP42,DT42,DX42,EB42,EF42,EJ42,EN42,ER42,EV42,EZ42)</f>
        <v>#REF!</v>
      </c>
    </row>
    <row r="43" spans="1:168" ht="15.75">
      <c r="A43" s="17"/>
      <c r="B43" s="181"/>
      <c r="C43" s="184"/>
      <c r="D43" s="184"/>
      <c r="E43" s="184"/>
      <c r="F43" s="186"/>
      <c r="G43" s="184"/>
      <c r="H43" s="184"/>
      <c r="I43" s="184"/>
      <c r="J43" s="186"/>
      <c r="K43" s="184"/>
      <c r="L43" s="184"/>
      <c r="M43" s="184"/>
      <c r="N43" s="186"/>
      <c r="O43" s="184"/>
      <c r="P43" s="184"/>
      <c r="Q43" s="184"/>
      <c r="R43" s="186"/>
      <c r="S43" s="184"/>
      <c r="T43" s="184"/>
      <c r="U43" s="184"/>
      <c r="V43" s="186"/>
      <c r="W43" s="184"/>
      <c r="X43" s="184"/>
      <c r="Y43" s="184"/>
      <c r="Z43" s="186"/>
      <c r="AA43" s="184"/>
      <c r="AB43" s="184"/>
      <c r="AC43" s="184"/>
      <c r="AD43" s="186"/>
      <c r="AE43" s="184"/>
      <c r="AF43" s="184"/>
      <c r="AG43" s="184"/>
      <c r="AH43" s="186"/>
      <c r="AI43" s="184"/>
      <c r="AJ43" s="184"/>
      <c r="AK43" s="184"/>
      <c r="AL43" s="186"/>
      <c r="AM43" s="184"/>
      <c r="AN43" s="184"/>
      <c r="AO43" s="184"/>
      <c r="AP43" s="186"/>
      <c r="AQ43" s="184"/>
      <c r="AR43" s="184"/>
      <c r="AS43" s="184"/>
      <c r="AT43" s="186"/>
      <c r="AU43" s="184"/>
      <c r="AV43" s="184"/>
      <c r="AW43" s="184"/>
      <c r="AX43" s="186"/>
      <c r="AY43" s="184"/>
      <c r="AZ43" s="184"/>
      <c r="BA43" s="184"/>
      <c r="BB43" s="186"/>
      <c r="BC43" s="184"/>
      <c r="BD43" s="184"/>
      <c r="BE43" s="184"/>
      <c r="BF43" s="186"/>
      <c r="BG43" s="184"/>
      <c r="BH43" s="184"/>
      <c r="BI43" s="184"/>
      <c r="BJ43" s="186"/>
      <c r="BK43" s="184"/>
      <c r="BL43" s="184"/>
      <c r="BM43" s="184"/>
      <c r="BN43" s="186"/>
      <c r="BO43" s="184"/>
      <c r="BP43" s="184"/>
      <c r="BQ43" s="184"/>
      <c r="BR43" s="186"/>
      <c r="BS43" s="184"/>
      <c r="BT43" s="184"/>
      <c r="BU43" s="184"/>
      <c r="BV43" s="186"/>
      <c r="BW43" s="184"/>
      <c r="BX43" s="184"/>
      <c r="BY43" s="184"/>
      <c r="BZ43" s="186"/>
      <c r="CA43" s="184"/>
      <c r="CB43" s="184"/>
      <c r="CC43" s="184"/>
      <c r="CD43" s="186"/>
      <c r="CE43" s="184"/>
      <c r="CF43" s="184"/>
      <c r="CG43" s="184"/>
      <c r="CH43" s="186"/>
      <c r="CI43" s="184"/>
      <c r="CJ43" s="184"/>
      <c r="CK43" s="184"/>
      <c r="CL43" s="186"/>
      <c r="CM43" s="184"/>
      <c r="CN43" s="184"/>
      <c r="CO43" s="184"/>
      <c r="CP43" s="186"/>
      <c r="CQ43" s="184"/>
      <c r="CR43" s="184"/>
      <c r="CS43" s="184"/>
      <c r="CT43" s="186"/>
      <c r="CU43" s="184"/>
      <c r="CV43" s="184"/>
      <c r="CW43" s="184"/>
      <c r="CX43" s="186"/>
      <c r="CY43" s="184"/>
      <c r="CZ43" s="184"/>
      <c r="DA43" s="184"/>
      <c r="DB43" s="186"/>
      <c r="DC43" s="184"/>
      <c r="DD43" s="184"/>
      <c r="DE43" s="184"/>
      <c r="DF43" s="186"/>
      <c r="DG43" s="184"/>
      <c r="DH43" s="184"/>
      <c r="DI43" s="184"/>
      <c r="DJ43" s="186"/>
      <c r="DK43" s="184"/>
      <c r="DL43" s="184"/>
      <c r="DM43" s="184"/>
      <c r="DN43" s="186"/>
      <c r="DO43" s="184"/>
      <c r="DP43" s="184"/>
      <c r="DQ43" s="184"/>
      <c r="DR43" s="186"/>
      <c r="DS43" s="184"/>
      <c r="DT43" s="184"/>
      <c r="DU43" s="184"/>
      <c r="DV43" s="186"/>
      <c r="DW43" s="184"/>
      <c r="DX43" s="184"/>
      <c r="DY43" s="184"/>
      <c r="DZ43" s="186"/>
      <c r="EA43" s="184"/>
      <c r="EB43" s="184"/>
      <c r="EC43" s="184"/>
      <c r="ED43" s="186"/>
      <c r="EE43" s="184"/>
      <c r="EF43" s="184"/>
      <c r="EG43" s="184"/>
      <c r="EH43" s="186"/>
      <c r="EI43" s="184"/>
      <c r="EJ43" s="184"/>
      <c r="EK43" s="184"/>
      <c r="EL43" s="186"/>
      <c r="EM43" s="184"/>
      <c r="EN43" s="184"/>
      <c r="EO43" s="184"/>
      <c r="EP43" s="186"/>
      <c r="EQ43" s="184"/>
      <c r="ER43" s="184"/>
      <c r="ES43" s="184"/>
      <c r="ET43" s="186"/>
      <c r="EU43" s="184"/>
      <c r="EV43" s="184"/>
      <c r="EW43" s="184"/>
      <c r="EX43" s="186"/>
      <c r="EY43" s="184"/>
      <c r="EZ43" s="184"/>
      <c r="FA43" s="184"/>
      <c r="FB43" s="186"/>
      <c r="FC43" s="184"/>
      <c r="FD43" s="184"/>
      <c r="FE43" s="184"/>
      <c r="FF43" s="186"/>
      <c r="FG43" s="184"/>
      <c r="FH43" s="184"/>
      <c r="FI43" s="184"/>
      <c r="FJ43" s="186"/>
      <c r="FL43" s="199"/>
    </row>
    <row r="44" spans="1:168" ht="15.75">
      <c r="A44" s="17"/>
      <c r="B44" s="181"/>
      <c r="C44" s="184"/>
      <c r="D44" s="184"/>
      <c r="E44" s="184"/>
      <c r="F44" s="186"/>
      <c r="G44" s="184"/>
      <c r="H44" s="184"/>
      <c r="I44" s="184"/>
      <c r="J44" s="186"/>
      <c r="K44" s="184"/>
      <c r="L44" s="184"/>
      <c r="M44" s="184"/>
      <c r="N44" s="186"/>
      <c r="O44" s="184"/>
      <c r="P44" s="184"/>
      <c r="Q44" s="184"/>
      <c r="R44" s="186"/>
      <c r="S44" s="184"/>
      <c r="T44" s="184"/>
      <c r="U44" s="184"/>
      <c r="V44" s="186"/>
      <c r="W44" s="184"/>
      <c r="X44" s="184"/>
      <c r="Y44" s="184"/>
      <c r="Z44" s="186"/>
      <c r="AA44" s="184"/>
      <c r="AB44" s="184"/>
      <c r="AC44" s="184"/>
      <c r="AD44" s="186"/>
      <c r="AE44" s="184"/>
      <c r="AF44" s="184"/>
      <c r="AG44" s="184"/>
      <c r="AH44" s="186"/>
      <c r="AI44" s="184"/>
      <c r="AJ44" s="184"/>
      <c r="AK44" s="184"/>
      <c r="AL44" s="186"/>
      <c r="AM44" s="184"/>
      <c r="AN44" s="184"/>
      <c r="AO44" s="184"/>
      <c r="AP44" s="186"/>
      <c r="AQ44" s="184"/>
      <c r="AR44" s="184"/>
      <c r="AS44" s="184"/>
      <c r="AT44" s="186"/>
      <c r="AU44" s="184"/>
      <c r="AV44" s="184"/>
      <c r="AW44" s="184"/>
      <c r="AX44" s="186"/>
      <c r="AY44" s="184"/>
      <c r="AZ44" s="184"/>
      <c r="BA44" s="184"/>
      <c r="BB44" s="186"/>
      <c r="BC44" s="184"/>
      <c r="BD44" s="184"/>
      <c r="BE44" s="184"/>
      <c r="BF44" s="186"/>
      <c r="BG44" s="184"/>
      <c r="BH44" s="184"/>
      <c r="BI44" s="184"/>
      <c r="BJ44" s="186"/>
      <c r="BK44" s="184"/>
      <c r="BL44" s="184"/>
      <c r="BM44" s="184"/>
      <c r="BN44" s="186"/>
      <c r="BO44" s="184"/>
      <c r="BP44" s="184"/>
      <c r="BQ44" s="184"/>
      <c r="BR44" s="186"/>
      <c r="BS44" s="184"/>
      <c r="BT44" s="184"/>
      <c r="BU44" s="184"/>
      <c r="BV44" s="186"/>
      <c r="BW44" s="184"/>
      <c r="BX44" s="184"/>
      <c r="BY44" s="184"/>
      <c r="BZ44" s="186"/>
      <c r="CA44" s="184"/>
      <c r="CB44" s="184"/>
      <c r="CC44" s="184"/>
      <c r="CD44" s="186"/>
      <c r="CE44" s="184"/>
      <c r="CF44" s="184"/>
      <c r="CG44" s="184"/>
      <c r="CH44" s="186"/>
      <c r="CI44" s="184"/>
      <c r="CJ44" s="184"/>
      <c r="CK44" s="184"/>
      <c r="CL44" s="186"/>
      <c r="CM44" s="184"/>
      <c r="CN44" s="184"/>
      <c r="CO44" s="184"/>
      <c r="CP44" s="186"/>
      <c r="CQ44" s="184"/>
      <c r="CR44" s="184"/>
      <c r="CS44" s="184"/>
      <c r="CT44" s="186"/>
      <c r="CU44" s="184"/>
      <c r="CV44" s="184"/>
      <c r="CW44" s="184"/>
      <c r="CX44" s="186"/>
      <c r="CY44" s="184"/>
      <c r="CZ44" s="184"/>
      <c r="DA44" s="184"/>
      <c r="DB44" s="186"/>
      <c r="DC44" s="184"/>
      <c r="DD44" s="184"/>
      <c r="DE44" s="184"/>
      <c r="DF44" s="186"/>
      <c r="DG44" s="184"/>
      <c r="DH44" s="184"/>
      <c r="DI44" s="184"/>
      <c r="DJ44" s="186"/>
      <c r="DK44" s="184"/>
      <c r="DL44" s="184"/>
      <c r="DM44" s="184"/>
      <c r="DN44" s="186"/>
      <c r="DO44" s="184"/>
      <c r="DP44" s="184"/>
      <c r="DQ44" s="184"/>
      <c r="DR44" s="186"/>
      <c r="DS44" s="184"/>
      <c r="DT44" s="184"/>
      <c r="DU44" s="184"/>
      <c r="DV44" s="186"/>
      <c r="DW44" s="184"/>
      <c r="DX44" s="184"/>
      <c r="DY44" s="184"/>
      <c r="DZ44" s="186"/>
      <c r="EA44" s="184"/>
      <c r="EB44" s="184"/>
      <c r="EC44" s="184"/>
      <c r="ED44" s="186"/>
      <c r="EE44" s="184"/>
      <c r="EF44" s="184"/>
      <c r="EG44" s="184"/>
      <c r="EH44" s="186"/>
      <c r="EI44" s="184"/>
      <c r="EJ44" s="184"/>
      <c r="EK44" s="184"/>
      <c r="EL44" s="186"/>
      <c r="EM44" s="184"/>
      <c r="EN44" s="184"/>
      <c r="EO44" s="184"/>
      <c r="EP44" s="186"/>
      <c r="EQ44" s="184"/>
      <c r="ER44" s="184"/>
      <c r="ES44" s="184"/>
      <c r="ET44" s="186"/>
      <c r="EU44" s="184"/>
      <c r="EV44" s="184"/>
      <c r="EW44" s="184"/>
      <c r="EX44" s="186"/>
      <c r="EY44" s="184"/>
      <c r="EZ44" s="184"/>
      <c r="FA44" s="184"/>
      <c r="FB44" s="186"/>
      <c r="FC44" s="184"/>
      <c r="FD44" s="184"/>
      <c r="FE44" s="184"/>
      <c r="FF44" s="186"/>
      <c r="FG44" s="184"/>
      <c r="FH44" s="184"/>
      <c r="FI44" s="184"/>
      <c r="FJ44" s="186"/>
      <c r="FL44" s="199">
        <f>U45</f>
        <v>0</v>
      </c>
    </row>
    <row r="45" spans="1:168" ht="15.75">
      <c r="A45" s="95" t="s">
        <v>314</v>
      </c>
      <c r="B45" s="181"/>
      <c r="C45" s="184"/>
      <c r="D45" s="188"/>
      <c r="E45" s="189">
        <f>E42</f>
        <v>0</v>
      </c>
      <c r="F45" s="186"/>
      <c r="G45" s="184"/>
      <c r="H45" s="188"/>
      <c r="I45" s="189">
        <f>I42</f>
        <v>0</v>
      </c>
      <c r="J45" s="186"/>
      <c r="K45" s="184"/>
      <c r="L45" s="188"/>
      <c r="M45" s="189">
        <f>M42</f>
        <v>0</v>
      </c>
      <c r="N45" s="186"/>
      <c r="O45" s="184"/>
      <c r="P45" s="188"/>
      <c r="Q45" s="189">
        <f>Q42</f>
        <v>0</v>
      </c>
      <c r="R45" s="186"/>
      <c r="S45" s="184"/>
      <c r="T45" s="188"/>
      <c r="U45" s="189">
        <f>U42</f>
        <v>0</v>
      </c>
      <c r="V45" s="186"/>
      <c r="W45" s="184"/>
      <c r="X45" s="188"/>
      <c r="Y45" s="189">
        <f>Y42</f>
        <v>0</v>
      </c>
      <c r="Z45" s="186"/>
      <c r="AA45" s="184"/>
      <c r="AB45" s="188"/>
      <c r="AC45" s="189">
        <f>AC42</f>
        <v>0</v>
      </c>
      <c r="AD45" s="186"/>
      <c r="AE45" s="184"/>
      <c r="AF45" s="188"/>
      <c r="AG45" s="189">
        <f>AG42</f>
        <v>0</v>
      </c>
      <c r="AH45" s="186"/>
      <c r="AI45" s="184"/>
      <c r="AJ45" s="188"/>
      <c r="AK45" s="189">
        <f>AK42</f>
        <v>0</v>
      </c>
      <c r="AL45" s="186"/>
      <c r="AM45" s="184"/>
      <c r="AN45" s="188"/>
      <c r="AO45" s="189">
        <f>AO42</f>
        <v>0</v>
      </c>
      <c r="AP45" s="186"/>
      <c r="AQ45" s="184"/>
      <c r="AR45" s="188"/>
      <c r="AS45" s="189">
        <f>AS42</f>
        <v>0</v>
      </c>
      <c r="AT45" s="186"/>
      <c r="AU45" s="184"/>
      <c r="AV45" s="188"/>
      <c r="AW45" s="189">
        <f>AW42</f>
        <v>0</v>
      </c>
      <c r="AX45" s="186"/>
      <c r="AY45" s="184"/>
      <c r="AZ45" s="188"/>
      <c r="BA45" s="189">
        <f>BA42</f>
        <v>0</v>
      </c>
      <c r="BB45" s="186"/>
      <c r="BC45" s="184"/>
      <c r="BD45" s="188"/>
      <c r="BE45" s="189">
        <f>BE42</f>
        <v>0</v>
      </c>
      <c r="BF45" s="186"/>
      <c r="BG45" s="184"/>
      <c r="BH45" s="188"/>
      <c r="BI45" s="189">
        <f>BI42</f>
        <v>0</v>
      </c>
      <c r="BJ45" s="186"/>
      <c r="BK45" s="184"/>
      <c r="BL45" s="188"/>
      <c r="BM45" s="189">
        <f>BM42</f>
        <v>0</v>
      </c>
      <c r="BN45" s="186"/>
      <c r="BO45" s="184"/>
      <c r="BP45" s="188"/>
      <c r="BQ45" s="189">
        <f>BQ42</f>
        <v>0</v>
      </c>
      <c r="BR45" s="186"/>
      <c r="BS45" s="184"/>
      <c r="BT45" s="188"/>
      <c r="BU45" s="189">
        <f>BU42</f>
        <v>0</v>
      </c>
      <c r="BV45" s="186"/>
      <c r="BW45" s="184"/>
      <c r="BX45" s="188"/>
      <c r="BY45" s="189">
        <f>BY42</f>
        <v>0</v>
      </c>
      <c r="BZ45" s="186"/>
      <c r="CA45" s="184"/>
      <c r="CB45" s="188"/>
      <c r="CC45" s="189">
        <f>CC42</f>
        <v>0</v>
      </c>
      <c r="CD45" s="186"/>
      <c r="CE45" s="184"/>
      <c r="CF45" s="188"/>
      <c r="CG45" s="189">
        <f>CG42</f>
        <v>0</v>
      </c>
      <c r="CH45" s="186"/>
      <c r="CI45" s="184"/>
      <c r="CJ45" s="188"/>
      <c r="CK45" s="189">
        <f>CK42</f>
        <v>0</v>
      </c>
      <c r="CL45" s="186"/>
      <c r="CM45" s="184"/>
      <c r="CN45" s="188"/>
      <c r="CO45" s="189">
        <f>CO42</f>
        <v>0</v>
      </c>
      <c r="CP45" s="186"/>
      <c r="CQ45" s="184"/>
      <c r="CR45" s="188"/>
      <c r="CS45" s="189">
        <f>CS42</f>
        <v>0</v>
      </c>
      <c r="CT45" s="186"/>
      <c r="CU45" s="184"/>
      <c r="CV45" s="188"/>
      <c r="CW45" s="189">
        <f>CW42</f>
        <v>0</v>
      </c>
      <c r="CX45" s="186"/>
      <c r="CY45" s="184"/>
      <c r="CZ45" s="188"/>
      <c r="DA45" s="189">
        <f>DA42</f>
        <v>0</v>
      </c>
      <c r="DB45" s="186"/>
      <c r="DC45" s="184"/>
      <c r="DD45" s="188"/>
      <c r="DE45" s="189">
        <f>DE42</f>
        <v>0</v>
      </c>
      <c r="DF45" s="186"/>
      <c r="DG45" s="184"/>
      <c r="DH45" s="188"/>
      <c r="DI45" s="189">
        <f>DI42</f>
        <v>0</v>
      </c>
      <c r="DJ45" s="186"/>
      <c r="DK45" s="184"/>
      <c r="DL45" s="188"/>
      <c r="DM45" s="189">
        <f>DM42</f>
        <v>0</v>
      </c>
      <c r="DN45" s="186"/>
      <c r="DO45" s="184"/>
      <c r="DP45" s="188"/>
      <c r="DQ45" s="189">
        <f>DQ42</f>
        <v>0</v>
      </c>
      <c r="DR45" s="186"/>
      <c r="DS45" s="184"/>
      <c r="DT45" s="188"/>
      <c r="DU45" s="189">
        <f>DU42</f>
        <v>0</v>
      </c>
      <c r="DV45" s="186"/>
      <c r="DW45" s="184"/>
      <c r="DX45" s="188"/>
      <c r="DY45" s="189">
        <f>DY42</f>
        <v>0</v>
      </c>
      <c r="DZ45" s="186"/>
      <c r="EA45" s="184"/>
      <c r="EB45" s="188"/>
      <c r="EC45" s="189">
        <f>EC42</f>
        <v>0</v>
      </c>
      <c r="ED45" s="186"/>
      <c r="EE45" s="184"/>
      <c r="EF45" s="188"/>
      <c r="EG45" s="189" t="e">
        <f>EG42</f>
        <v>#REF!</v>
      </c>
      <c r="EH45" s="186"/>
      <c r="EI45" s="184"/>
      <c r="EJ45" s="188"/>
      <c r="EK45" s="189" t="e">
        <f>EK42</f>
        <v>#REF!</v>
      </c>
      <c r="EL45" s="186"/>
      <c r="EM45" s="184"/>
      <c r="EN45" s="188"/>
      <c r="EO45" s="189" t="e">
        <f>EO42</f>
        <v>#REF!</v>
      </c>
      <c r="EP45" s="186"/>
      <c r="EQ45" s="184"/>
      <c r="ER45" s="188"/>
      <c r="ES45" s="189" t="e">
        <f>ES42</f>
        <v>#REF!</v>
      </c>
      <c r="ET45" s="186"/>
      <c r="EU45" s="184"/>
      <c r="EV45" s="188"/>
      <c r="EW45" s="189" t="e">
        <f>EW42</f>
        <v>#REF!</v>
      </c>
      <c r="EX45" s="186"/>
      <c r="EY45" s="184"/>
      <c r="EZ45" s="188"/>
      <c r="FA45" s="189" t="e">
        <f>FA42</f>
        <v>#REF!</v>
      </c>
      <c r="FB45" s="186"/>
      <c r="FC45" s="184"/>
      <c r="FD45" s="188"/>
      <c r="FE45" s="189"/>
      <c r="FF45" s="186"/>
      <c r="FG45" s="184"/>
      <c r="FH45" s="188"/>
      <c r="FI45" s="189"/>
      <c r="FJ45" s="186"/>
      <c r="FL45" s="219" t="e">
        <f>SUM(FL36:FL44)</f>
        <v>#REF!</v>
      </c>
    </row>
    <row r="46" spans="1:168">
      <c r="FL46" s="12"/>
    </row>
    <row r="47" spans="1:168" ht="23.25">
      <c r="A47" s="97" t="s">
        <v>321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L47" s="12"/>
    </row>
    <row r="48" spans="1:168" ht="18" customHeight="1">
      <c r="A48" s="96"/>
      <c r="B48" s="176"/>
      <c r="C48" s="283" t="s">
        <v>43</v>
      </c>
      <c r="D48" s="283"/>
      <c r="E48" s="283"/>
      <c r="F48" s="176"/>
      <c r="G48" s="284" t="s">
        <v>44</v>
      </c>
      <c r="H48" s="284"/>
      <c r="I48" s="284"/>
      <c r="J48" s="176"/>
      <c r="K48" s="283" t="s">
        <v>45</v>
      </c>
      <c r="L48" s="283"/>
      <c r="M48" s="283"/>
      <c r="N48" s="176"/>
      <c r="O48" s="285" t="s">
        <v>259</v>
      </c>
      <c r="P48" s="286"/>
      <c r="Q48" s="287"/>
      <c r="R48" s="176"/>
      <c r="S48" s="285" t="s">
        <v>376</v>
      </c>
      <c r="T48" s="286"/>
      <c r="U48" s="287"/>
      <c r="V48" s="176"/>
      <c r="W48" s="284" t="s">
        <v>308</v>
      </c>
      <c r="X48" s="284"/>
      <c r="Y48" s="284"/>
      <c r="Z48" s="176"/>
      <c r="AA48" s="284" t="s">
        <v>46</v>
      </c>
      <c r="AB48" s="284"/>
      <c r="AC48" s="284"/>
      <c r="AD48" s="176"/>
      <c r="AE48" s="283" t="s">
        <v>47</v>
      </c>
      <c r="AF48" s="283"/>
      <c r="AG48" s="283"/>
      <c r="AH48" s="176"/>
      <c r="AI48" s="283" t="s">
        <v>48</v>
      </c>
      <c r="AJ48" s="283"/>
      <c r="AK48" s="283"/>
      <c r="AL48" s="176"/>
      <c r="AM48" s="284" t="s">
        <v>49</v>
      </c>
      <c r="AN48" s="284"/>
      <c r="AO48" s="284"/>
      <c r="AP48" s="176"/>
      <c r="AQ48" s="288" t="s">
        <v>251</v>
      </c>
      <c r="AR48" s="288"/>
      <c r="AS48" s="288"/>
      <c r="AT48" s="176"/>
      <c r="AU48" s="284" t="s">
        <v>50</v>
      </c>
      <c r="AV48" s="284"/>
      <c r="AW48" s="284"/>
      <c r="AX48" s="176"/>
      <c r="AY48" s="283" t="s">
        <v>51</v>
      </c>
      <c r="AZ48" s="283"/>
      <c r="BA48" s="283"/>
      <c r="BB48" s="176"/>
      <c r="BC48" s="283" t="s">
        <v>52</v>
      </c>
      <c r="BD48" s="283"/>
      <c r="BE48" s="283"/>
      <c r="BF48" s="176"/>
      <c r="BG48" s="283" t="s">
        <v>53</v>
      </c>
      <c r="BH48" s="283"/>
      <c r="BI48" s="283"/>
      <c r="BJ48" s="176"/>
      <c r="BK48" s="283" t="s">
        <v>54</v>
      </c>
      <c r="BL48" s="283"/>
      <c r="BM48" s="283"/>
      <c r="BN48" s="176"/>
      <c r="BO48" s="283" t="s">
        <v>55</v>
      </c>
      <c r="BP48" s="283"/>
      <c r="BQ48" s="283"/>
      <c r="BR48" s="176"/>
      <c r="BS48" s="283" t="s">
        <v>56</v>
      </c>
      <c r="BT48" s="283"/>
      <c r="BU48" s="283"/>
      <c r="BV48" s="176"/>
      <c r="BW48" s="283" t="s">
        <v>57</v>
      </c>
      <c r="BX48" s="283"/>
      <c r="BY48" s="283"/>
      <c r="BZ48" s="176"/>
      <c r="CA48" s="284" t="s">
        <v>58</v>
      </c>
      <c r="CB48" s="284"/>
      <c r="CC48" s="284"/>
      <c r="CD48" s="176"/>
      <c r="CE48" s="283" t="s">
        <v>59</v>
      </c>
      <c r="CF48" s="283"/>
      <c r="CG48" s="283"/>
      <c r="CH48" s="176"/>
      <c r="CI48" s="283" t="s">
        <v>74</v>
      </c>
      <c r="CJ48" s="283"/>
      <c r="CK48" s="283"/>
      <c r="CL48" s="176"/>
      <c r="CM48" s="284" t="s">
        <v>60</v>
      </c>
      <c r="CN48" s="284"/>
      <c r="CO48" s="284"/>
      <c r="CP48" s="176"/>
      <c r="CQ48" s="283" t="s">
        <v>61</v>
      </c>
      <c r="CR48" s="283"/>
      <c r="CS48" s="283"/>
      <c r="CT48" s="176"/>
      <c r="CU48" s="284" t="s">
        <v>62</v>
      </c>
      <c r="CV48" s="284"/>
      <c r="CW48" s="284"/>
      <c r="CX48" s="176"/>
      <c r="CY48" s="289" t="s">
        <v>63</v>
      </c>
      <c r="CZ48" s="289"/>
      <c r="DA48" s="289"/>
      <c r="DB48" s="176"/>
      <c r="DC48" s="283" t="s">
        <v>64</v>
      </c>
      <c r="DD48" s="283"/>
      <c r="DE48" s="283"/>
      <c r="DF48" s="176"/>
      <c r="DG48" s="283" t="s">
        <v>65</v>
      </c>
      <c r="DH48" s="283"/>
      <c r="DI48" s="283"/>
      <c r="DJ48" s="176"/>
      <c r="DK48" s="289" t="s">
        <v>66</v>
      </c>
      <c r="DL48" s="289"/>
      <c r="DM48" s="289"/>
      <c r="DN48" s="176"/>
      <c r="DO48" s="283" t="s">
        <v>67</v>
      </c>
      <c r="DP48" s="283"/>
      <c r="DQ48" s="283"/>
      <c r="DR48" s="176"/>
      <c r="DS48" s="283" t="s">
        <v>68</v>
      </c>
      <c r="DT48" s="283"/>
      <c r="DU48" s="283"/>
      <c r="DV48" s="176"/>
      <c r="DW48" s="283" t="s">
        <v>69</v>
      </c>
      <c r="DX48" s="283"/>
      <c r="DY48" s="283"/>
      <c r="DZ48" s="176"/>
      <c r="EA48" s="283" t="s">
        <v>377</v>
      </c>
      <c r="EB48" s="283"/>
      <c r="EC48" s="283"/>
      <c r="ED48" s="176"/>
      <c r="EE48" s="283"/>
      <c r="EF48" s="283"/>
      <c r="EG48" s="283"/>
      <c r="EH48" s="176"/>
      <c r="EI48" s="283"/>
      <c r="EJ48" s="283"/>
      <c r="EK48" s="283"/>
      <c r="EL48" s="176"/>
      <c r="EM48" s="289"/>
      <c r="EN48" s="289"/>
      <c r="EO48" s="289"/>
      <c r="EP48" s="176"/>
      <c r="EQ48" s="283" t="s">
        <v>67</v>
      </c>
      <c r="ER48" s="283"/>
      <c r="ES48" s="283"/>
      <c r="ET48" s="176"/>
      <c r="EU48" s="283" t="s">
        <v>68</v>
      </c>
      <c r="EV48" s="283"/>
      <c r="EW48" s="283"/>
      <c r="EX48" s="176"/>
      <c r="EY48" s="283" t="s">
        <v>69</v>
      </c>
      <c r="EZ48" s="283"/>
      <c r="FA48" s="283"/>
      <c r="FB48" s="176"/>
      <c r="FC48" s="16"/>
      <c r="FD48" s="16"/>
      <c r="FE48" s="16"/>
      <c r="FF48" s="176"/>
      <c r="FG48" s="16"/>
      <c r="FH48" s="16"/>
      <c r="FI48" s="16"/>
      <c r="FJ48" s="176"/>
      <c r="FL48" s="210" t="s">
        <v>300</v>
      </c>
    </row>
    <row r="49" spans="1:168" ht="18">
      <c r="A49" s="96"/>
      <c r="B49" s="178" t="s">
        <v>70</v>
      </c>
      <c r="C49" s="179"/>
      <c r="D49" s="179"/>
      <c r="E49" s="180"/>
      <c r="F49" s="178"/>
      <c r="G49" s="179"/>
      <c r="H49" s="179"/>
      <c r="I49" s="180"/>
      <c r="J49" s="178"/>
      <c r="K49" s="179"/>
      <c r="L49" s="179"/>
      <c r="M49" s="180"/>
      <c r="N49" s="178"/>
      <c r="O49" s="179"/>
      <c r="P49" s="179"/>
      <c r="Q49" s="180"/>
      <c r="R49" s="178"/>
      <c r="S49" s="179"/>
      <c r="T49" s="179"/>
      <c r="U49" s="180"/>
      <c r="V49" s="178"/>
      <c r="W49" s="179"/>
      <c r="X49" s="179"/>
      <c r="Y49" s="180"/>
      <c r="Z49" s="178"/>
      <c r="AA49" s="179"/>
      <c r="AB49" s="179"/>
      <c r="AC49" s="180"/>
      <c r="AD49" s="178"/>
      <c r="AE49" s="179"/>
      <c r="AF49" s="179"/>
      <c r="AG49" s="180"/>
      <c r="AH49" s="178"/>
      <c r="AI49" s="179"/>
      <c r="AJ49" s="179"/>
      <c r="AK49" s="180"/>
      <c r="AL49" s="178"/>
      <c r="AM49" s="179"/>
      <c r="AN49" s="179"/>
      <c r="AO49" s="180"/>
      <c r="AP49" s="178"/>
      <c r="AQ49" s="179"/>
      <c r="AR49" s="179"/>
      <c r="AS49" s="180"/>
      <c r="AT49" s="178"/>
      <c r="AU49" s="179"/>
      <c r="AV49" s="179"/>
      <c r="AW49" s="180"/>
      <c r="AX49" s="178"/>
      <c r="AY49" s="179"/>
      <c r="AZ49" s="179"/>
      <c r="BA49" s="180"/>
      <c r="BB49" s="178"/>
      <c r="BC49" s="179"/>
      <c r="BD49" s="179"/>
      <c r="BE49" s="180"/>
      <c r="BF49" s="178"/>
      <c r="BG49" s="179"/>
      <c r="BH49" s="179"/>
      <c r="BI49" s="180"/>
      <c r="BJ49" s="178"/>
      <c r="BK49" s="179"/>
      <c r="BL49" s="179"/>
      <c r="BM49" s="180"/>
      <c r="BN49" s="178"/>
      <c r="BO49" s="179"/>
      <c r="BP49" s="179"/>
      <c r="BQ49" s="180"/>
      <c r="BR49" s="178"/>
      <c r="BS49" s="179"/>
      <c r="BT49" s="179"/>
      <c r="BU49" s="180"/>
      <c r="BV49" s="178"/>
      <c r="BW49" s="179"/>
      <c r="BX49" s="179"/>
      <c r="BY49" s="180"/>
      <c r="BZ49" s="178"/>
      <c r="CA49" s="179"/>
      <c r="CB49" s="179"/>
      <c r="CC49" s="180"/>
      <c r="CD49" s="178"/>
      <c r="CE49" s="179"/>
      <c r="CF49" s="179"/>
      <c r="CG49" s="180"/>
      <c r="CH49" s="178"/>
      <c r="CI49" s="177"/>
      <c r="CJ49" s="177"/>
      <c r="CK49" s="177"/>
      <c r="CL49" s="178"/>
      <c r="CM49" s="177"/>
      <c r="CN49" s="177"/>
      <c r="CO49" s="177"/>
      <c r="CP49" s="178"/>
      <c r="CQ49" s="179"/>
      <c r="CR49" s="179"/>
      <c r="CS49" s="180"/>
      <c r="CT49" s="178"/>
      <c r="CU49" s="179"/>
      <c r="CV49" s="179"/>
      <c r="CW49" s="180"/>
      <c r="CX49" s="178"/>
      <c r="CY49" s="179"/>
      <c r="CZ49" s="179"/>
      <c r="DA49" s="180"/>
      <c r="DB49" s="178"/>
      <c r="DC49" s="179"/>
      <c r="DD49" s="179"/>
      <c r="DE49" s="180"/>
      <c r="DF49" s="178"/>
      <c r="DG49" s="179"/>
      <c r="DH49" s="179"/>
      <c r="DI49" s="180"/>
      <c r="DJ49" s="178"/>
      <c r="DK49" s="179"/>
      <c r="DL49" s="179"/>
      <c r="DM49" s="180"/>
      <c r="DN49" s="178"/>
      <c r="DO49" s="179"/>
      <c r="DP49" s="179"/>
      <c r="DQ49" s="180"/>
      <c r="DR49" s="178"/>
      <c r="DS49" s="179"/>
      <c r="DT49" s="179"/>
      <c r="DU49" s="180"/>
      <c r="DV49" s="178"/>
      <c r="DW49" s="179"/>
      <c r="DX49" s="179"/>
      <c r="DY49" s="180"/>
      <c r="DZ49" s="178"/>
      <c r="EA49" s="179"/>
      <c r="EB49" s="179"/>
      <c r="EC49" s="180"/>
      <c r="ED49" s="178"/>
      <c r="EE49" s="179"/>
      <c r="EF49" s="179"/>
      <c r="EG49" s="180"/>
      <c r="EH49" s="178"/>
      <c r="EI49" s="179"/>
      <c r="EJ49" s="179"/>
      <c r="EK49" s="180"/>
      <c r="EL49" s="178"/>
      <c r="EM49" s="179"/>
      <c r="EN49" s="179"/>
      <c r="EO49" s="180"/>
      <c r="EP49" s="178"/>
      <c r="EQ49" s="179"/>
      <c r="ER49" s="179"/>
      <c r="ES49" s="180"/>
      <c r="ET49" s="178"/>
      <c r="EU49" s="179"/>
      <c r="EV49" s="179"/>
      <c r="EW49" s="180"/>
      <c r="EX49" s="178"/>
      <c r="EY49" s="179"/>
      <c r="EZ49" s="179"/>
      <c r="FA49" s="180"/>
      <c r="FB49" s="178"/>
      <c r="FC49" s="179"/>
      <c r="FD49" s="179"/>
      <c r="FE49" s="180"/>
      <c r="FF49" s="178"/>
      <c r="FG49" s="179"/>
      <c r="FH49" s="179"/>
      <c r="FI49" s="180"/>
      <c r="FJ49" s="178"/>
      <c r="FL49" s="16"/>
    </row>
    <row r="50" spans="1:168" ht="18">
      <c r="A50" s="96"/>
      <c r="B50" s="178"/>
      <c r="C50" s="191" t="s">
        <v>71</v>
      </c>
      <c r="D50" s="191" t="s">
        <v>236</v>
      </c>
      <c r="E50" s="191" t="s">
        <v>72</v>
      </c>
      <c r="F50" s="192"/>
      <c r="G50" s="191" t="s">
        <v>71</v>
      </c>
      <c r="H50" s="191" t="s">
        <v>236</v>
      </c>
      <c r="I50" s="191" t="s">
        <v>72</v>
      </c>
      <c r="J50" s="192"/>
      <c r="K50" s="191" t="s">
        <v>71</v>
      </c>
      <c r="L50" s="191" t="s">
        <v>236</v>
      </c>
      <c r="M50" s="191" t="s">
        <v>72</v>
      </c>
      <c r="N50" s="192"/>
      <c r="O50" s="191" t="s">
        <v>71</v>
      </c>
      <c r="P50" s="191" t="s">
        <v>236</v>
      </c>
      <c r="Q50" s="191" t="s">
        <v>72</v>
      </c>
      <c r="R50" s="192"/>
      <c r="S50" s="191" t="s">
        <v>71</v>
      </c>
      <c r="T50" s="191" t="s">
        <v>236</v>
      </c>
      <c r="U50" s="191" t="s">
        <v>72</v>
      </c>
      <c r="V50" s="192"/>
      <c r="W50" s="191" t="s">
        <v>71</v>
      </c>
      <c r="X50" s="191" t="s">
        <v>236</v>
      </c>
      <c r="Y50" s="191" t="s">
        <v>72</v>
      </c>
      <c r="Z50" s="192"/>
      <c r="AA50" s="191" t="s">
        <v>71</v>
      </c>
      <c r="AB50" s="191" t="s">
        <v>236</v>
      </c>
      <c r="AC50" s="191" t="s">
        <v>72</v>
      </c>
      <c r="AD50" s="192"/>
      <c r="AE50" s="191" t="s">
        <v>71</v>
      </c>
      <c r="AF50" s="191" t="s">
        <v>236</v>
      </c>
      <c r="AG50" s="191" t="s">
        <v>72</v>
      </c>
      <c r="AH50" s="192"/>
      <c r="AI50" s="191" t="s">
        <v>71</v>
      </c>
      <c r="AJ50" s="191" t="s">
        <v>236</v>
      </c>
      <c r="AK50" s="191" t="s">
        <v>72</v>
      </c>
      <c r="AL50" s="192"/>
      <c r="AM50" s="191" t="s">
        <v>71</v>
      </c>
      <c r="AN50" s="191" t="s">
        <v>236</v>
      </c>
      <c r="AO50" s="191" t="s">
        <v>72</v>
      </c>
      <c r="AP50" s="192"/>
      <c r="AQ50" s="191" t="s">
        <v>71</v>
      </c>
      <c r="AR50" s="191" t="s">
        <v>236</v>
      </c>
      <c r="AS50" s="191" t="s">
        <v>72</v>
      </c>
      <c r="AT50" s="192"/>
      <c r="AU50" s="191" t="s">
        <v>71</v>
      </c>
      <c r="AV50" s="191" t="s">
        <v>236</v>
      </c>
      <c r="AW50" s="191" t="s">
        <v>72</v>
      </c>
      <c r="AX50" s="192"/>
      <c r="AY50" s="191" t="s">
        <v>71</v>
      </c>
      <c r="AZ50" s="191" t="s">
        <v>236</v>
      </c>
      <c r="BA50" s="191" t="s">
        <v>72</v>
      </c>
      <c r="BB50" s="192"/>
      <c r="BC50" s="191" t="s">
        <v>71</v>
      </c>
      <c r="BD50" s="191" t="s">
        <v>236</v>
      </c>
      <c r="BE50" s="191" t="s">
        <v>72</v>
      </c>
      <c r="BF50" s="192"/>
      <c r="BG50" s="191" t="s">
        <v>71</v>
      </c>
      <c r="BH50" s="191" t="s">
        <v>236</v>
      </c>
      <c r="BI50" s="191" t="s">
        <v>72</v>
      </c>
      <c r="BJ50" s="192"/>
      <c r="BK50" s="191" t="s">
        <v>71</v>
      </c>
      <c r="BL50" s="191" t="s">
        <v>236</v>
      </c>
      <c r="BM50" s="191" t="s">
        <v>72</v>
      </c>
      <c r="BN50" s="192"/>
      <c r="BO50" s="191" t="s">
        <v>71</v>
      </c>
      <c r="BP50" s="191" t="s">
        <v>236</v>
      </c>
      <c r="BQ50" s="191" t="s">
        <v>72</v>
      </c>
      <c r="BR50" s="192"/>
      <c r="BS50" s="191" t="s">
        <v>71</v>
      </c>
      <c r="BT50" s="191" t="s">
        <v>236</v>
      </c>
      <c r="BU50" s="191" t="s">
        <v>72</v>
      </c>
      <c r="BV50" s="192"/>
      <c r="BW50" s="191" t="s">
        <v>71</v>
      </c>
      <c r="BX50" s="191" t="s">
        <v>236</v>
      </c>
      <c r="BY50" s="191" t="s">
        <v>72</v>
      </c>
      <c r="BZ50" s="192"/>
      <c r="CA50" s="191" t="s">
        <v>71</v>
      </c>
      <c r="CB50" s="191" t="s">
        <v>236</v>
      </c>
      <c r="CC50" s="191" t="s">
        <v>72</v>
      </c>
      <c r="CD50" s="192"/>
      <c r="CE50" s="191" t="s">
        <v>71</v>
      </c>
      <c r="CF50" s="191" t="s">
        <v>236</v>
      </c>
      <c r="CG50" s="191" t="s">
        <v>72</v>
      </c>
      <c r="CH50" s="192"/>
      <c r="CI50" s="191" t="s">
        <v>71</v>
      </c>
      <c r="CJ50" s="191" t="s">
        <v>236</v>
      </c>
      <c r="CK50" s="191" t="s">
        <v>72</v>
      </c>
      <c r="CL50" s="192"/>
      <c r="CM50" s="191" t="s">
        <v>71</v>
      </c>
      <c r="CN50" s="191" t="s">
        <v>236</v>
      </c>
      <c r="CO50" s="191" t="s">
        <v>72</v>
      </c>
      <c r="CP50" s="192"/>
      <c r="CQ50" s="191" t="s">
        <v>71</v>
      </c>
      <c r="CR50" s="191" t="s">
        <v>236</v>
      </c>
      <c r="CS50" s="191" t="s">
        <v>72</v>
      </c>
      <c r="CT50" s="192"/>
      <c r="CU50" s="191" t="s">
        <v>71</v>
      </c>
      <c r="CV50" s="191" t="s">
        <v>236</v>
      </c>
      <c r="CW50" s="191" t="s">
        <v>72</v>
      </c>
      <c r="CX50" s="192"/>
      <c r="CY50" s="191" t="s">
        <v>71</v>
      </c>
      <c r="CZ50" s="191" t="s">
        <v>236</v>
      </c>
      <c r="DA50" s="191" t="s">
        <v>72</v>
      </c>
      <c r="DB50" s="192"/>
      <c r="DC50" s="191" t="s">
        <v>71</v>
      </c>
      <c r="DD50" s="191" t="s">
        <v>236</v>
      </c>
      <c r="DE50" s="191" t="s">
        <v>72</v>
      </c>
      <c r="DF50" s="192"/>
      <c r="DG50" s="191" t="s">
        <v>71</v>
      </c>
      <c r="DH50" s="191" t="s">
        <v>236</v>
      </c>
      <c r="DI50" s="191" t="s">
        <v>72</v>
      </c>
      <c r="DJ50" s="192"/>
      <c r="DK50" s="191" t="s">
        <v>71</v>
      </c>
      <c r="DL50" s="191" t="s">
        <v>236</v>
      </c>
      <c r="DM50" s="191" t="s">
        <v>72</v>
      </c>
      <c r="DN50" s="192"/>
      <c r="DO50" s="191" t="s">
        <v>71</v>
      </c>
      <c r="DP50" s="191" t="s">
        <v>236</v>
      </c>
      <c r="DQ50" s="191" t="s">
        <v>72</v>
      </c>
      <c r="DR50" s="192"/>
      <c r="DS50" s="191" t="s">
        <v>71</v>
      </c>
      <c r="DT50" s="191" t="s">
        <v>236</v>
      </c>
      <c r="DU50" s="191" t="s">
        <v>72</v>
      </c>
      <c r="DV50" s="192"/>
      <c r="DW50" s="191" t="s">
        <v>71</v>
      </c>
      <c r="DX50" s="191" t="s">
        <v>236</v>
      </c>
      <c r="DY50" s="191" t="s">
        <v>72</v>
      </c>
      <c r="DZ50" s="192"/>
      <c r="EA50" s="191" t="s">
        <v>71</v>
      </c>
      <c r="EB50" s="191" t="s">
        <v>236</v>
      </c>
      <c r="EC50" s="191" t="s">
        <v>72</v>
      </c>
      <c r="ED50" s="192"/>
      <c r="EE50" s="191" t="s">
        <v>71</v>
      </c>
      <c r="EF50" s="191" t="s">
        <v>236</v>
      </c>
      <c r="EG50" s="191" t="s">
        <v>72</v>
      </c>
      <c r="EH50" s="192"/>
      <c r="EI50" s="191" t="s">
        <v>71</v>
      </c>
      <c r="EJ50" s="191" t="s">
        <v>236</v>
      </c>
      <c r="EK50" s="191" t="s">
        <v>72</v>
      </c>
      <c r="EL50" s="192"/>
      <c r="EM50" s="191" t="s">
        <v>71</v>
      </c>
      <c r="EN50" s="191" t="s">
        <v>236</v>
      </c>
      <c r="EO50" s="191" t="s">
        <v>72</v>
      </c>
      <c r="EP50" s="192"/>
      <c r="EQ50" s="191" t="s">
        <v>71</v>
      </c>
      <c r="ER50" s="191" t="s">
        <v>236</v>
      </c>
      <c r="ES50" s="191" t="s">
        <v>72</v>
      </c>
      <c r="ET50" s="192"/>
      <c r="EU50" s="191" t="s">
        <v>71</v>
      </c>
      <c r="EV50" s="191" t="s">
        <v>236</v>
      </c>
      <c r="EW50" s="191" t="s">
        <v>72</v>
      </c>
      <c r="EX50" s="192"/>
      <c r="EY50" s="191" t="s">
        <v>71</v>
      </c>
      <c r="EZ50" s="191" t="s">
        <v>236</v>
      </c>
      <c r="FA50" s="191" t="s">
        <v>72</v>
      </c>
      <c r="FB50" s="192"/>
      <c r="FC50" s="191" t="s">
        <v>71</v>
      </c>
      <c r="FD50" s="191" t="s">
        <v>236</v>
      </c>
      <c r="FE50" s="191" t="s">
        <v>72</v>
      </c>
      <c r="FF50" s="192"/>
      <c r="FG50" s="191" t="s">
        <v>71</v>
      </c>
      <c r="FH50" s="191" t="s">
        <v>236</v>
      </c>
      <c r="FI50" s="191" t="s">
        <v>72</v>
      </c>
      <c r="FJ50" s="192"/>
      <c r="FL50" s="16"/>
    </row>
    <row r="51" spans="1:168" ht="15.75">
      <c r="A51" s="95" t="s">
        <v>315</v>
      </c>
      <c r="B51" s="181"/>
      <c r="C51" s="184"/>
      <c r="D51" s="184"/>
      <c r="E51" s="185"/>
      <c r="F51" s="186"/>
      <c r="G51" s="190"/>
      <c r="H51" s="190"/>
      <c r="I51" s="185"/>
      <c r="J51" s="186"/>
      <c r="K51" s="190"/>
      <c r="L51" s="190"/>
      <c r="M51" s="185"/>
      <c r="N51" s="186"/>
      <c r="O51" s="190"/>
      <c r="P51" s="190"/>
      <c r="Q51" s="185"/>
      <c r="R51" s="186"/>
      <c r="S51" s="190"/>
      <c r="T51" s="190"/>
      <c r="U51" s="185"/>
      <c r="V51" s="186"/>
      <c r="W51" s="190"/>
      <c r="X51" s="190"/>
      <c r="Y51" s="185"/>
      <c r="Z51" s="186"/>
      <c r="AA51" s="190"/>
      <c r="AB51" s="190"/>
      <c r="AC51" s="185"/>
      <c r="AD51" s="186"/>
      <c r="AE51" s="190"/>
      <c r="AF51" s="190"/>
      <c r="AG51" s="185"/>
      <c r="AH51" s="186"/>
      <c r="AI51" s="190"/>
      <c r="AJ51" s="190"/>
      <c r="AK51" s="185"/>
      <c r="AL51" s="186"/>
      <c r="AM51" s="190"/>
      <c r="AN51" s="190"/>
      <c r="AO51" s="185"/>
      <c r="AP51" s="186"/>
      <c r="AQ51" s="190"/>
      <c r="AR51" s="190"/>
      <c r="AS51" s="185"/>
      <c r="AT51" s="186"/>
      <c r="AU51" s="190"/>
      <c r="AV51" s="190"/>
      <c r="AW51" s="185"/>
      <c r="AX51" s="186"/>
      <c r="AY51" s="190"/>
      <c r="AZ51" s="190"/>
      <c r="BA51" s="185"/>
      <c r="BB51" s="186"/>
      <c r="BC51" s="190"/>
      <c r="BD51" s="190"/>
      <c r="BE51" s="185"/>
      <c r="BF51" s="186"/>
      <c r="BG51" s="190"/>
      <c r="BH51" s="190"/>
      <c r="BI51" s="185"/>
      <c r="BJ51" s="186"/>
      <c r="BK51" s="190"/>
      <c r="BL51" s="190"/>
      <c r="BM51" s="185"/>
      <c r="BN51" s="186"/>
      <c r="BO51" s="190"/>
      <c r="BP51" s="190"/>
      <c r="BQ51" s="185"/>
      <c r="BR51" s="186"/>
      <c r="BS51" s="190"/>
      <c r="BT51" s="190"/>
      <c r="BU51" s="185"/>
      <c r="BV51" s="186"/>
      <c r="BW51" s="190"/>
      <c r="BX51" s="190"/>
      <c r="BY51" s="185"/>
      <c r="BZ51" s="186"/>
      <c r="CA51" s="190"/>
      <c r="CB51" s="190"/>
      <c r="CC51" s="185"/>
      <c r="CD51" s="186"/>
      <c r="CE51" s="190"/>
      <c r="CF51" s="190"/>
      <c r="CG51" s="185"/>
      <c r="CH51" s="186"/>
      <c r="CI51" s="190"/>
      <c r="CJ51" s="190"/>
      <c r="CK51" s="185"/>
      <c r="CL51" s="186"/>
      <c r="CM51" s="190"/>
      <c r="CN51" s="190"/>
      <c r="CO51" s="185"/>
      <c r="CP51" s="186"/>
      <c r="CQ51" s="190"/>
      <c r="CR51" s="190"/>
      <c r="CS51" s="185"/>
      <c r="CT51" s="186"/>
      <c r="CU51" s="190"/>
      <c r="CV51" s="190"/>
      <c r="CW51" s="185"/>
      <c r="CX51" s="186"/>
      <c r="CY51" s="190"/>
      <c r="CZ51" s="190"/>
      <c r="DA51" s="185"/>
      <c r="DB51" s="186"/>
      <c r="DC51" s="190"/>
      <c r="DD51" s="190"/>
      <c r="DE51" s="185"/>
      <c r="DF51" s="186"/>
      <c r="DG51" s="190"/>
      <c r="DH51" s="190"/>
      <c r="DI51" s="185"/>
      <c r="DJ51" s="186"/>
      <c r="DK51" s="190"/>
      <c r="DL51" s="190"/>
      <c r="DM51" s="185"/>
      <c r="DN51" s="186"/>
      <c r="DO51" s="190"/>
      <c r="DP51" s="190"/>
      <c r="DQ51" s="185"/>
      <c r="DR51" s="186"/>
      <c r="DS51" s="190"/>
      <c r="DT51" s="190"/>
      <c r="DU51" s="185"/>
      <c r="DV51" s="186"/>
      <c r="DW51" s="190"/>
      <c r="DX51" s="190"/>
      <c r="DY51" s="185"/>
      <c r="DZ51" s="186"/>
      <c r="EA51" s="190"/>
      <c r="EB51" s="190"/>
      <c r="EC51" s="185"/>
      <c r="ED51" s="186"/>
      <c r="EE51" s="190"/>
      <c r="EF51" s="190"/>
      <c r="EG51" s="185"/>
      <c r="EH51" s="186"/>
      <c r="EI51" s="190"/>
      <c r="EJ51" s="190"/>
      <c r="EK51" s="185"/>
      <c r="EL51" s="186"/>
      <c r="EM51" s="190"/>
      <c r="EN51" s="190"/>
      <c r="EO51" s="185"/>
      <c r="EP51" s="186"/>
      <c r="EQ51" s="190"/>
      <c r="ER51" s="190"/>
      <c r="ES51" s="185"/>
      <c r="ET51" s="186"/>
      <c r="EU51" s="190"/>
      <c r="EV51" s="190"/>
      <c r="EW51" s="185"/>
      <c r="EX51" s="186"/>
      <c r="EY51" s="190"/>
      <c r="EZ51" s="190"/>
      <c r="FA51" s="185"/>
      <c r="FB51" s="186"/>
      <c r="FC51" s="184"/>
      <c r="FD51" s="184"/>
      <c r="FE51" s="185"/>
      <c r="FF51" s="186"/>
      <c r="FG51" s="184"/>
      <c r="FH51" s="184"/>
      <c r="FI51" s="185"/>
      <c r="FJ51" s="186"/>
      <c r="FL51" s="219">
        <f>FL44</f>
        <v>0</v>
      </c>
    </row>
    <row r="52" spans="1:168" ht="15.75">
      <c r="A52" s="99" t="s">
        <v>239</v>
      </c>
      <c r="B52" s="181"/>
      <c r="C52" s="184">
        <f>'ALVAREZ '!L17</f>
        <v>0</v>
      </c>
      <c r="D52" s="184"/>
      <c r="E52" s="184">
        <f>E51+C52</f>
        <v>0</v>
      </c>
      <c r="F52" s="186"/>
      <c r="G52" s="190">
        <f>'AMBROGGIO '!L17</f>
        <v>0</v>
      </c>
      <c r="H52" s="190"/>
      <c r="I52" s="184">
        <f>I51+G52</f>
        <v>0</v>
      </c>
      <c r="J52" s="186"/>
      <c r="K52" s="184">
        <f>'BARRA '!L17</f>
        <v>0</v>
      </c>
      <c r="L52" s="190"/>
      <c r="M52" s="184">
        <f>M51+K52</f>
        <v>0</v>
      </c>
      <c r="N52" s="186"/>
      <c r="O52" s="184">
        <f>BIOLMOL!L17</f>
        <v>0</v>
      </c>
      <c r="P52" s="190"/>
      <c r="Q52" s="184">
        <f>Q51+O52</f>
        <v>0</v>
      </c>
      <c r="R52" s="186"/>
      <c r="S52" s="184">
        <f>BIGNANTE!L17</f>
        <v>0</v>
      </c>
      <c r="T52" s="190"/>
      <c r="U52" s="184">
        <f>U51+S52</f>
        <v>0</v>
      </c>
      <c r="V52" s="186"/>
      <c r="W52" s="184">
        <f>'BISIG-DITAMO'!L17</f>
        <v>0</v>
      </c>
      <c r="X52" s="190"/>
      <c r="Y52" s="184">
        <f>Y51+W52</f>
        <v>0</v>
      </c>
      <c r="Z52" s="186"/>
      <c r="AA52" s="184">
        <f>CARRIZO!L17</f>
        <v>0</v>
      </c>
      <c r="AB52" s="190"/>
      <c r="AC52" s="184">
        <f>AC51+AA52</f>
        <v>0</v>
      </c>
      <c r="AD52" s="186"/>
      <c r="AE52" s="184">
        <f>CECCHINI!L17</f>
        <v>0</v>
      </c>
      <c r="AF52" s="190"/>
      <c r="AG52" s="184">
        <f>AG51+AE52</f>
        <v>0</v>
      </c>
      <c r="AH52" s="186"/>
      <c r="AI52" s="184">
        <f>CELEJ!L17</f>
        <v>0</v>
      </c>
      <c r="AJ52" s="190"/>
      <c r="AK52" s="184">
        <f>AK51+AI52</f>
        <v>0</v>
      </c>
      <c r="AL52" s="186"/>
      <c r="AM52" s="184">
        <f>CONTIN!L17</f>
        <v>0</v>
      </c>
      <c r="AN52" s="190"/>
      <c r="AO52" s="184">
        <f>AO51+AM52</f>
        <v>0</v>
      </c>
      <c r="AP52" s="186"/>
      <c r="AQ52" s="184">
        <f>CULTIVO!L17</f>
        <v>0</v>
      </c>
      <c r="AR52" s="190"/>
      <c r="AS52" s="184">
        <f>AS51+AQ52</f>
        <v>0</v>
      </c>
      <c r="AT52" s="186"/>
      <c r="AU52" s="184">
        <f>DEGANO!L17</f>
        <v>0</v>
      </c>
      <c r="AV52" s="190"/>
      <c r="AW52" s="184">
        <f>AW51+AU52</f>
        <v>0</v>
      </c>
      <c r="AX52" s="186"/>
      <c r="AY52" s="184">
        <f>FABRO!L17</f>
        <v>0</v>
      </c>
      <c r="AZ52" s="190"/>
      <c r="BA52" s="184">
        <f>BA51+AY52</f>
        <v>0</v>
      </c>
      <c r="BB52" s="186"/>
      <c r="BC52" s="184">
        <f>FANANI!L17</f>
        <v>0</v>
      </c>
      <c r="BD52" s="190"/>
      <c r="BE52" s="184">
        <f>BE51+BC52</f>
        <v>0</v>
      </c>
      <c r="BF52" s="186"/>
      <c r="BG52" s="184">
        <f>FIDELIO!L17</f>
        <v>0</v>
      </c>
      <c r="BH52" s="190"/>
      <c r="BI52" s="184">
        <f>BI51+BG52</f>
        <v>0</v>
      </c>
      <c r="BJ52" s="186"/>
      <c r="BK52" s="184">
        <f>GALIANO!L17</f>
        <v>0</v>
      </c>
      <c r="BL52" s="190"/>
      <c r="BM52" s="184">
        <f>BM51+BK52</f>
        <v>0</v>
      </c>
      <c r="BN52" s="186"/>
      <c r="BO52" s="184">
        <f>GARBARINO!L17</f>
        <v>0</v>
      </c>
      <c r="BP52" s="190"/>
      <c r="BQ52" s="184">
        <f>BQ51+BO52</f>
        <v>0</v>
      </c>
      <c r="BR52" s="186"/>
      <c r="BS52" s="184">
        <f>GIL!L17</f>
        <v>0</v>
      </c>
      <c r="BT52" s="190"/>
      <c r="BU52" s="184">
        <f>BU51+BS52</f>
        <v>0</v>
      </c>
      <c r="BV52" s="186"/>
      <c r="BW52" s="184">
        <f>GOLDRAIJ!L17</f>
        <v>0</v>
      </c>
      <c r="BX52" s="190"/>
      <c r="BY52" s="184">
        <f>BY51+BW52</f>
        <v>0</v>
      </c>
      <c r="BZ52" s="186"/>
      <c r="CA52" s="184">
        <f>GUIDO!L17</f>
        <v>0</v>
      </c>
      <c r="CB52" s="190"/>
      <c r="CC52" s="184">
        <f>CC51+CA52</f>
        <v>0</v>
      </c>
      <c r="CD52" s="186"/>
      <c r="CE52" s="184">
        <f>IRAZOQUI!L17</f>
        <v>0</v>
      </c>
      <c r="CF52" s="190"/>
      <c r="CG52" s="184">
        <f>CG51+CE52</f>
        <v>0</v>
      </c>
      <c r="CH52" s="186"/>
      <c r="CI52" s="184">
        <f>LOPEZ!L17</f>
        <v>0</v>
      </c>
      <c r="CJ52" s="190"/>
      <c r="CK52" s="184">
        <f>CK51+CI52</f>
        <v>0</v>
      </c>
      <c r="CL52" s="186"/>
      <c r="CM52" s="184">
        <f>MONTI!L17</f>
        <v>0</v>
      </c>
      <c r="CN52" s="190"/>
      <c r="CO52" s="184">
        <f>CO51+CM52</f>
        <v>0</v>
      </c>
      <c r="CP52" s="186"/>
      <c r="CQ52" s="184">
        <f>MONTICH!L17</f>
        <v>0</v>
      </c>
      <c r="CR52" s="190"/>
      <c r="CS52" s="184">
        <f>CS51+CQ52</f>
        <v>0</v>
      </c>
      <c r="CT52" s="186"/>
      <c r="CU52" s="184">
        <f>OLIVEIRA!L17</f>
        <v>0</v>
      </c>
      <c r="CV52" s="190"/>
      <c r="CW52" s="184">
        <f>CW51+CU52</f>
        <v>0</v>
      </c>
      <c r="CX52" s="186"/>
      <c r="CY52" s="184">
        <f>PRUCCA!L17</f>
        <v>0</v>
      </c>
      <c r="CZ52" s="190"/>
      <c r="DA52" s="184">
        <f>DA51+CY52</f>
        <v>0</v>
      </c>
      <c r="DB52" s="186"/>
      <c r="DC52" s="184">
        <f>ROMERO!L17</f>
        <v>0</v>
      </c>
      <c r="DD52" s="190"/>
      <c r="DE52" s="184">
        <f>DE51+DC52</f>
        <v>0</v>
      </c>
      <c r="DF52" s="186"/>
      <c r="DG52" s="184">
        <f>SMANIA!L17</f>
        <v>0</v>
      </c>
      <c r="DH52" s="190"/>
      <c r="DI52" s="184">
        <f>DI51+DG52</f>
        <v>0</v>
      </c>
      <c r="DJ52" s="186"/>
      <c r="DK52" s="184">
        <f>SOSA!L17</f>
        <v>0</v>
      </c>
      <c r="DL52" s="190"/>
      <c r="DM52" s="184">
        <f>DM51+DK52</f>
        <v>0</v>
      </c>
      <c r="DN52" s="186"/>
      <c r="DO52" s="184">
        <f>VALDEZ!L17</f>
        <v>0</v>
      </c>
      <c r="DP52" s="190"/>
      <c r="DQ52" s="184">
        <f>DQ51+DO52</f>
        <v>0</v>
      </c>
      <c r="DR52" s="186"/>
      <c r="DS52" s="184">
        <f>VILCAES!L17</f>
        <v>0</v>
      </c>
      <c r="DT52" s="190"/>
      <c r="DU52" s="184">
        <f>DU51+DS52</f>
        <v>0</v>
      </c>
      <c r="DV52" s="186"/>
      <c r="DW52" s="184">
        <f>WILKE!L17</f>
        <v>0</v>
      </c>
      <c r="DX52" s="190"/>
      <c r="DY52" s="184">
        <f>DY51+DW52</f>
        <v>0</v>
      </c>
      <c r="DZ52" s="186"/>
      <c r="EA52" s="184">
        <f>PROTEINA!L17</f>
        <v>0</v>
      </c>
      <c r="EB52" s="190"/>
      <c r="EC52" s="184">
        <f>EC51+EA52</f>
        <v>0</v>
      </c>
      <c r="ED52" s="186"/>
      <c r="EE52" s="190" t="e">
        <f>+#REF!</f>
        <v>#REF!</v>
      </c>
      <c r="EF52" s="190"/>
      <c r="EG52" s="184" t="e">
        <f>EG51+EE52</f>
        <v>#REF!</v>
      </c>
      <c r="EH52" s="186"/>
      <c r="EI52" s="190" t="e">
        <f>+#REF!</f>
        <v>#REF!</v>
      </c>
      <c r="EJ52" s="190"/>
      <c r="EK52" s="184" t="e">
        <f>EK51+EI52</f>
        <v>#REF!</v>
      </c>
      <c r="EL52" s="186"/>
      <c r="EM52" s="190" t="e">
        <f>+#REF!</f>
        <v>#REF!</v>
      </c>
      <c r="EN52" s="190"/>
      <c r="EO52" s="184" t="e">
        <f>EO51+EM52</f>
        <v>#REF!</v>
      </c>
      <c r="EP52" s="186"/>
      <c r="EQ52" s="190" t="e">
        <f>+#REF!</f>
        <v>#REF!</v>
      </c>
      <c r="ER52" s="190"/>
      <c r="ES52" s="184" t="e">
        <f>ES51+EQ52</f>
        <v>#REF!</v>
      </c>
      <c r="ET52" s="186"/>
      <c r="EU52" s="190" t="e">
        <f>+#REF!</f>
        <v>#REF!</v>
      </c>
      <c r="EV52" s="190"/>
      <c r="EW52" s="184" t="e">
        <f>EW51+EU52</f>
        <v>#REF!</v>
      </c>
      <c r="EX52" s="186"/>
      <c r="EY52" s="190" t="e">
        <f>+#REF!</f>
        <v>#REF!</v>
      </c>
      <c r="EZ52" s="190"/>
      <c r="FA52" s="184" t="e">
        <f>FA51+EY52</f>
        <v>#REF!</v>
      </c>
      <c r="FB52" s="186"/>
      <c r="FC52" s="184"/>
      <c r="FD52" s="184"/>
      <c r="FE52" s="184"/>
      <c r="FF52" s="186"/>
      <c r="FG52" s="184"/>
      <c r="FH52" s="184"/>
      <c r="FI52" s="184"/>
      <c r="FJ52" s="186"/>
      <c r="FL52" s="199"/>
    </row>
    <row r="53" spans="1:168" ht="15.75">
      <c r="A53" s="99" t="s">
        <v>73</v>
      </c>
      <c r="B53" s="181"/>
      <c r="C53" s="187"/>
      <c r="D53" s="184"/>
      <c r="E53" s="185">
        <f>E52*1.02</f>
        <v>0</v>
      </c>
      <c r="F53" s="186"/>
      <c r="G53" s="193"/>
      <c r="H53" s="190"/>
      <c r="I53" s="185">
        <f>I52*1.02</f>
        <v>0</v>
      </c>
      <c r="J53" s="186"/>
      <c r="K53" s="193"/>
      <c r="L53" s="190"/>
      <c r="M53" s="185">
        <f>M52*1.02</f>
        <v>0</v>
      </c>
      <c r="N53" s="186"/>
      <c r="O53" s="193"/>
      <c r="P53" s="190"/>
      <c r="Q53" s="185">
        <f>Q52*1.02</f>
        <v>0</v>
      </c>
      <c r="R53" s="186"/>
      <c r="S53" s="193"/>
      <c r="T53" s="190"/>
      <c r="U53" s="185">
        <f>U52*1.02</f>
        <v>0</v>
      </c>
      <c r="V53" s="186"/>
      <c r="W53" s="193"/>
      <c r="X53" s="190"/>
      <c r="Y53" s="185">
        <f>Y52*1.02</f>
        <v>0</v>
      </c>
      <c r="Z53" s="186"/>
      <c r="AA53" s="193"/>
      <c r="AB53" s="190"/>
      <c r="AC53" s="185">
        <f>AC52*1.02</f>
        <v>0</v>
      </c>
      <c r="AD53" s="186"/>
      <c r="AE53" s="193"/>
      <c r="AF53" s="190"/>
      <c r="AG53" s="185">
        <f>AG52*1.02</f>
        <v>0</v>
      </c>
      <c r="AH53" s="186"/>
      <c r="AI53" s="193"/>
      <c r="AJ53" s="190"/>
      <c r="AK53" s="185">
        <f>AK52*1.02</f>
        <v>0</v>
      </c>
      <c r="AL53" s="186"/>
      <c r="AM53" s="193"/>
      <c r="AN53" s="190"/>
      <c r="AO53" s="185">
        <f>AO52*1.02</f>
        <v>0</v>
      </c>
      <c r="AP53" s="186"/>
      <c r="AQ53" s="193"/>
      <c r="AR53" s="190"/>
      <c r="AS53" s="185">
        <f>AS52*1.02</f>
        <v>0</v>
      </c>
      <c r="AT53" s="186"/>
      <c r="AU53" s="193"/>
      <c r="AV53" s="190"/>
      <c r="AW53" s="185">
        <f>AW52*1.02</f>
        <v>0</v>
      </c>
      <c r="AX53" s="186"/>
      <c r="AY53" s="193"/>
      <c r="AZ53" s="190"/>
      <c r="BA53" s="185">
        <f>BA52*1.02</f>
        <v>0</v>
      </c>
      <c r="BB53" s="186"/>
      <c r="BC53" s="193"/>
      <c r="BD53" s="190"/>
      <c r="BE53" s="185">
        <f>BE52*1.02</f>
        <v>0</v>
      </c>
      <c r="BF53" s="186"/>
      <c r="BG53" s="193"/>
      <c r="BH53" s="190"/>
      <c r="BI53" s="185">
        <f>BI52*1.02</f>
        <v>0</v>
      </c>
      <c r="BJ53" s="186"/>
      <c r="BK53" s="193"/>
      <c r="BL53" s="190"/>
      <c r="BM53" s="185">
        <f>BM52*1.02</f>
        <v>0</v>
      </c>
      <c r="BN53" s="186"/>
      <c r="BO53" s="193"/>
      <c r="BP53" s="190"/>
      <c r="BQ53" s="185">
        <f>BQ52*1.02</f>
        <v>0</v>
      </c>
      <c r="BR53" s="186"/>
      <c r="BS53" s="193"/>
      <c r="BT53" s="190"/>
      <c r="BU53" s="185">
        <f>BU52*1.02</f>
        <v>0</v>
      </c>
      <c r="BV53" s="186"/>
      <c r="BW53" s="193"/>
      <c r="BX53" s="190"/>
      <c r="BY53" s="185">
        <f>BY52*1.02</f>
        <v>0</v>
      </c>
      <c r="BZ53" s="186"/>
      <c r="CA53" s="193"/>
      <c r="CB53" s="190"/>
      <c r="CC53" s="185">
        <f>CC52*1.02</f>
        <v>0</v>
      </c>
      <c r="CD53" s="186"/>
      <c r="CE53" s="193"/>
      <c r="CF53" s="190"/>
      <c r="CG53" s="185">
        <f>CG52*1.02</f>
        <v>0</v>
      </c>
      <c r="CH53" s="186"/>
      <c r="CI53" s="193"/>
      <c r="CJ53" s="190"/>
      <c r="CK53" s="185">
        <f>CK52*1.02</f>
        <v>0</v>
      </c>
      <c r="CL53" s="186"/>
      <c r="CM53" s="193"/>
      <c r="CN53" s="190"/>
      <c r="CO53" s="185">
        <f>CO52*1.02</f>
        <v>0</v>
      </c>
      <c r="CP53" s="186"/>
      <c r="CQ53" s="193"/>
      <c r="CR53" s="190"/>
      <c r="CS53" s="185">
        <f>CS52*1.02</f>
        <v>0</v>
      </c>
      <c r="CT53" s="186"/>
      <c r="CU53" s="193"/>
      <c r="CV53" s="190"/>
      <c r="CW53" s="185">
        <f>CW52*1.02</f>
        <v>0</v>
      </c>
      <c r="CX53" s="186"/>
      <c r="CY53" s="193"/>
      <c r="CZ53" s="190"/>
      <c r="DA53" s="185">
        <f>DA52*1.02</f>
        <v>0</v>
      </c>
      <c r="DB53" s="186"/>
      <c r="DC53" s="193"/>
      <c r="DD53" s="190"/>
      <c r="DE53" s="185">
        <f>DE52*1.02</f>
        <v>0</v>
      </c>
      <c r="DF53" s="186"/>
      <c r="DG53" s="193"/>
      <c r="DH53" s="190"/>
      <c r="DI53" s="185">
        <f>DI52*1.02</f>
        <v>0</v>
      </c>
      <c r="DJ53" s="186"/>
      <c r="DK53" s="193"/>
      <c r="DL53" s="190"/>
      <c r="DM53" s="185">
        <f>DM52*1.02</f>
        <v>0</v>
      </c>
      <c r="DN53" s="186"/>
      <c r="DO53" s="193"/>
      <c r="DP53" s="190"/>
      <c r="DQ53" s="185">
        <f>DQ52*1.02</f>
        <v>0</v>
      </c>
      <c r="DR53" s="186"/>
      <c r="DS53" s="193"/>
      <c r="DT53" s="190"/>
      <c r="DU53" s="185">
        <f>DU52*1.02</f>
        <v>0</v>
      </c>
      <c r="DV53" s="186"/>
      <c r="DW53" s="193"/>
      <c r="DX53" s="190"/>
      <c r="DY53" s="185">
        <f>DY52*1.02</f>
        <v>0</v>
      </c>
      <c r="DZ53" s="186"/>
      <c r="EA53" s="193"/>
      <c r="EB53" s="190"/>
      <c r="EC53" s="185">
        <f>EC52*1.02</f>
        <v>0</v>
      </c>
      <c r="ED53" s="186"/>
      <c r="EE53" s="193"/>
      <c r="EF53" s="190"/>
      <c r="EG53" s="185" t="e">
        <f>EG52*1.02</f>
        <v>#REF!</v>
      </c>
      <c r="EH53" s="186"/>
      <c r="EI53" s="193"/>
      <c r="EJ53" s="190"/>
      <c r="EK53" s="185" t="e">
        <f>EK52*1.02</f>
        <v>#REF!</v>
      </c>
      <c r="EL53" s="186"/>
      <c r="EM53" s="193"/>
      <c r="EN53" s="190"/>
      <c r="EO53" s="185" t="e">
        <f>EO52*1.02</f>
        <v>#REF!</v>
      </c>
      <c r="EP53" s="186"/>
      <c r="EQ53" s="193"/>
      <c r="ER53" s="190"/>
      <c r="ES53" s="185" t="e">
        <f>ES52*1.02</f>
        <v>#REF!</v>
      </c>
      <c r="ET53" s="186"/>
      <c r="EU53" s="193"/>
      <c r="EV53" s="190"/>
      <c r="EW53" s="185" t="e">
        <f>EW52*1.02</f>
        <v>#REF!</v>
      </c>
      <c r="EX53" s="186"/>
      <c r="EY53" s="193"/>
      <c r="EZ53" s="190"/>
      <c r="FA53" s="185" t="e">
        <f>FA52*1.02</f>
        <v>#REF!</v>
      </c>
      <c r="FB53" s="186"/>
      <c r="FC53" s="187"/>
      <c r="FD53" s="184"/>
      <c r="FE53" s="185"/>
      <c r="FF53" s="186"/>
      <c r="FG53" s="187"/>
      <c r="FH53" s="184"/>
      <c r="FI53" s="185"/>
      <c r="FJ53" s="186"/>
      <c r="FL53" s="199"/>
    </row>
    <row r="54" spans="1:168" ht="15.75">
      <c r="A54" s="98" t="s">
        <v>240</v>
      </c>
      <c r="B54" s="181"/>
      <c r="C54" s="184"/>
      <c r="D54" s="184">
        <f>'ALVAREZ '!AF28</f>
        <v>0</v>
      </c>
      <c r="E54" s="184">
        <f>E53-D54</f>
        <v>0</v>
      </c>
      <c r="F54" s="186"/>
      <c r="G54" s="190"/>
      <c r="H54" s="190">
        <f>'AMBROGGIO '!AF28</f>
        <v>0</v>
      </c>
      <c r="I54" s="184">
        <f>I53-H54</f>
        <v>0</v>
      </c>
      <c r="J54" s="186"/>
      <c r="K54" s="190"/>
      <c r="L54" s="184">
        <f>'BARRA '!AF28</f>
        <v>0</v>
      </c>
      <c r="M54" s="184">
        <f>M53-L54</f>
        <v>0</v>
      </c>
      <c r="N54" s="186"/>
      <c r="O54" s="190"/>
      <c r="P54" s="184">
        <f>BIOLMOL!AF28</f>
        <v>0</v>
      </c>
      <c r="Q54" s="184">
        <f>Q53-P54</f>
        <v>0</v>
      </c>
      <c r="R54" s="186"/>
      <c r="S54" s="190"/>
      <c r="T54" s="184">
        <f>BIGNANTE!AF28</f>
        <v>0</v>
      </c>
      <c r="U54" s="184">
        <f>U53-T54</f>
        <v>0</v>
      </c>
      <c r="V54" s="186"/>
      <c r="W54" s="190"/>
      <c r="X54" s="184">
        <f>'BISIG-DITAMO'!AF28</f>
        <v>0</v>
      </c>
      <c r="Y54" s="184">
        <f>Y53-X54</f>
        <v>0</v>
      </c>
      <c r="Z54" s="186"/>
      <c r="AA54" s="190"/>
      <c r="AB54" s="184">
        <f>CARRIZO!AF28</f>
        <v>0</v>
      </c>
      <c r="AC54" s="184">
        <f>AC53-AB54</f>
        <v>0</v>
      </c>
      <c r="AD54" s="186"/>
      <c r="AE54" s="190"/>
      <c r="AF54" s="184">
        <f>CECCHINI!AF28</f>
        <v>0</v>
      </c>
      <c r="AG54" s="184">
        <f>AG53-AF54</f>
        <v>0</v>
      </c>
      <c r="AH54" s="186"/>
      <c r="AI54" s="190"/>
      <c r="AJ54" s="184">
        <f>CELEJ!AF28</f>
        <v>0</v>
      </c>
      <c r="AK54" s="184">
        <f>AK53-AJ54</f>
        <v>0</v>
      </c>
      <c r="AL54" s="186"/>
      <c r="AM54" s="190"/>
      <c r="AN54" s="184">
        <f>CONTIN!AF28</f>
        <v>0</v>
      </c>
      <c r="AO54" s="184">
        <f>AO53-AN54</f>
        <v>0</v>
      </c>
      <c r="AP54" s="186"/>
      <c r="AQ54" s="190"/>
      <c r="AR54" s="184">
        <f>CULTIVO!AF28</f>
        <v>0</v>
      </c>
      <c r="AS54" s="184">
        <f>AS53-AR54</f>
        <v>0</v>
      </c>
      <c r="AT54" s="186"/>
      <c r="AU54" s="190"/>
      <c r="AV54" s="184">
        <f>DEGANO!AF28</f>
        <v>0</v>
      </c>
      <c r="AW54" s="184">
        <f>AW53-AV54</f>
        <v>0</v>
      </c>
      <c r="AX54" s="186"/>
      <c r="AY54" s="190"/>
      <c r="AZ54" s="190">
        <f>FABRO!AF28</f>
        <v>0</v>
      </c>
      <c r="BA54" s="184">
        <f>BA53-AZ54</f>
        <v>0</v>
      </c>
      <c r="BB54" s="186"/>
      <c r="BC54" s="190"/>
      <c r="BD54" s="190">
        <f>FANANI!AF28</f>
        <v>0</v>
      </c>
      <c r="BE54" s="184">
        <f>BE53-BD54</f>
        <v>0</v>
      </c>
      <c r="BF54" s="186"/>
      <c r="BG54" s="190"/>
      <c r="BH54" s="190">
        <f>FIDELIO!AF28</f>
        <v>0</v>
      </c>
      <c r="BI54" s="184">
        <f>BI53-BH54</f>
        <v>0</v>
      </c>
      <c r="BJ54" s="186"/>
      <c r="BK54" s="190"/>
      <c r="BL54" s="190">
        <f>GALIANO!AF28</f>
        <v>0</v>
      </c>
      <c r="BM54" s="184">
        <f>BM53-BL54</f>
        <v>0</v>
      </c>
      <c r="BN54" s="186"/>
      <c r="BO54" s="190"/>
      <c r="BP54" s="190">
        <f>GARBARINO!AF28</f>
        <v>0</v>
      </c>
      <c r="BQ54" s="184">
        <f>BQ53-BP54</f>
        <v>0</v>
      </c>
      <c r="BR54" s="186"/>
      <c r="BS54" s="190"/>
      <c r="BT54" s="190">
        <f>GIL!AF28</f>
        <v>0</v>
      </c>
      <c r="BU54" s="184">
        <f>BU53-BT54</f>
        <v>0</v>
      </c>
      <c r="BV54" s="186"/>
      <c r="BW54" s="190"/>
      <c r="BX54" s="190">
        <f>GOLDRAIJ!AF28</f>
        <v>0</v>
      </c>
      <c r="BY54" s="184">
        <f>BY53-BX54</f>
        <v>0</v>
      </c>
      <c r="BZ54" s="186"/>
      <c r="CA54" s="190"/>
      <c r="CB54" s="190">
        <f>GUIDO!AF28</f>
        <v>0</v>
      </c>
      <c r="CC54" s="184">
        <f>CC53-CB54</f>
        <v>0</v>
      </c>
      <c r="CD54" s="186"/>
      <c r="CE54" s="190"/>
      <c r="CF54" s="190">
        <f>IRAZOQUI!AF28</f>
        <v>0</v>
      </c>
      <c r="CG54" s="184">
        <f>CG53-CF54</f>
        <v>0</v>
      </c>
      <c r="CH54" s="186"/>
      <c r="CI54" s="190"/>
      <c r="CJ54" s="190">
        <f>LOPEZ!AF28</f>
        <v>0</v>
      </c>
      <c r="CK54" s="184">
        <f>CK53-CJ54</f>
        <v>0</v>
      </c>
      <c r="CL54" s="186"/>
      <c r="CM54" s="190"/>
      <c r="CN54" s="190">
        <f>MONTI!AF28</f>
        <v>0</v>
      </c>
      <c r="CO54" s="184">
        <f>CO53-CN54</f>
        <v>0</v>
      </c>
      <c r="CP54" s="186"/>
      <c r="CQ54" s="190"/>
      <c r="CR54" s="190">
        <f>MONTICH!AF28</f>
        <v>0</v>
      </c>
      <c r="CS54" s="184">
        <f>CS53-CR54</f>
        <v>0</v>
      </c>
      <c r="CT54" s="186"/>
      <c r="CU54" s="190"/>
      <c r="CV54" s="190">
        <f>OLIVEIRA!AF28</f>
        <v>0</v>
      </c>
      <c r="CW54" s="184">
        <f>CW53-CV54</f>
        <v>0</v>
      </c>
      <c r="CX54" s="186"/>
      <c r="CY54" s="190"/>
      <c r="CZ54" s="190">
        <f>PRUCCA!AF28</f>
        <v>0</v>
      </c>
      <c r="DA54" s="184">
        <f>DA53-CZ54</f>
        <v>0</v>
      </c>
      <c r="DB54" s="186"/>
      <c r="DC54" s="190"/>
      <c r="DD54" s="190">
        <f>ROMERO!AF28</f>
        <v>0</v>
      </c>
      <c r="DE54" s="184">
        <f>DE53-DD54</f>
        <v>0</v>
      </c>
      <c r="DF54" s="186"/>
      <c r="DG54" s="190"/>
      <c r="DH54" s="190">
        <f>SMANIA!AF28</f>
        <v>0</v>
      </c>
      <c r="DI54" s="184">
        <f>DI53-DH54</f>
        <v>0</v>
      </c>
      <c r="DJ54" s="186"/>
      <c r="DK54" s="190"/>
      <c r="DL54" s="190">
        <f>SOSA!AF28</f>
        <v>0</v>
      </c>
      <c r="DM54" s="184">
        <f>DM53-DL54</f>
        <v>0</v>
      </c>
      <c r="DN54" s="186"/>
      <c r="DO54" s="190"/>
      <c r="DP54" s="190">
        <f>VALDEZ!AF28</f>
        <v>0</v>
      </c>
      <c r="DQ54" s="184">
        <f>DQ53-DP54</f>
        <v>0</v>
      </c>
      <c r="DR54" s="186"/>
      <c r="DS54" s="190"/>
      <c r="DT54" s="190">
        <f>VILCAES!AF28</f>
        <v>0</v>
      </c>
      <c r="DU54" s="184">
        <f>DU53-DT54</f>
        <v>0</v>
      </c>
      <c r="DV54" s="186"/>
      <c r="DW54" s="190"/>
      <c r="DX54" s="190">
        <f>WILKE!AF28</f>
        <v>0</v>
      </c>
      <c r="DY54" s="184">
        <f>DY53-DX54</f>
        <v>0</v>
      </c>
      <c r="DZ54" s="186"/>
      <c r="EA54" s="190"/>
      <c r="EB54" s="190">
        <f>PROTEINA!AF28</f>
        <v>0</v>
      </c>
      <c r="EC54" s="184">
        <f>EC53-EB54</f>
        <v>0</v>
      </c>
      <c r="ED54" s="186"/>
      <c r="EE54" s="190"/>
      <c r="EF54" s="190" t="e">
        <f>+#REF!</f>
        <v>#REF!</v>
      </c>
      <c r="EG54" s="184" t="e">
        <f>EG53-EF54</f>
        <v>#REF!</v>
      </c>
      <c r="EH54" s="186"/>
      <c r="EI54" s="190"/>
      <c r="EJ54" s="190" t="e">
        <f>+#REF!</f>
        <v>#REF!</v>
      </c>
      <c r="EK54" s="184" t="e">
        <f>EK53-EJ54</f>
        <v>#REF!</v>
      </c>
      <c r="EL54" s="186"/>
      <c r="EM54" s="190"/>
      <c r="EN54" s="190" t="e">
        <f>+#REF!</f>
        <v>#REF!</v>
      </c>
      <c r="EO54" s="184" t="e">
        <f>EO53-EN54</f>
        <v>#REF!</v>
      </c>
      <c r="EP54" s="186"/>
      <c r="EQ54" s="190"/>
      <c r="ER54" s="190" t="e">
        <f>+#REF!</f>
        <v>#REF!</v>
      </c>
      <c r="ES54" s="184" t="e">
        <f>ES53-ER54</f>
        <v>#REF!</v>
      </c>
      <c r="ET54" s="186"/>
      <c r="EU54" s="190"/>
      <c r="EV54" s="190" t="e">
        <f>+#REF!</f>
        <v>#REF!</v>
      </c>
      <c r="EW54" s="184" t="e">
        <f>EW53-EV54</f>
        <v>#REF!</v>
      </c>
      <c r="EX54" s="186"/>
      <c r="EY54" s="190"/>
      <c r="EZ54" s="190" t="e">
        <f>+#REF!</f>
        <v>#REF!</v>
      </c>
      <c r="FA54" s="184" t="e">
        <f>FA53-EZ54</f>
        <v>#REF!</v>
      </c>
      <c r="FB54" s="186"/>
      <c r="FC54" s="184"/>
      <c r="FD54" s="184"/>
      <c r="FE54" s="184"/>
      <c r="FF54" s="186"/>
      <c r="FG54" s="184"/>
      <c r="FH54" s="184"/>
      <c r="FI54" s="184"/>
      <c r="FJ54" s="186"/>
      <c r="FL54" s="199"/>
    </row>
    <row r="55" spans="1:168" ht="15.75">
      <c r="A55" s="98" t="s">
        <v>241</v>
      </c>
      <c r="B55" s="181"/>
      <c r="C55" s="184"/>
      <c r="D55" s="184">
        <f>'ALVAREZ '!AE73</f>
        <v>0</v>
      </c>
      <c r="E55" s="184">
        <f>E54-D55</f>
        <v>0</v>
      </c>
      <c r="F55" s="186"/>
      <c r="G55" s="190"/>
      <c r="H55" s="190">
        <f>'AMBROGGIO '!AE73</f>
        <v>0</v>
      </c>
      <c r="I55" s="184">
        <f>I54-H55</f>
        <v>0</v>
      </c>
      <c r="J55" s="186"/>
      <c r="K55" s="190"/>
      <c r="L55" s="184">
        <f>'BARRA '!AE73</f>
        <v>0</v>
      </c>
      <c r="M55" s="184">
        <f>M54-L55</f>
        <v>0</v>
      </c>
      <c r="N55" s="186"/>
      <c r="O55" s="190"/>
      <c r="P55" s="184">
        <f>BIOLMOL!AE73</f>
        <v>0</v>
      </c>
      <c r="Q55" s="184">
        <f>Q54-P55</f>
        <v>0</v>
      </c>
      <c r="R55" s="186"/>
      <c r="S55" s="190"/>
      <c r="T55" s="184">
        <f>BIGNANTE!AE73</f>
        <v>0</v>
      </c>
      <c r="U55" s="184">
        <f>U54-T55</f>
        <v>0</v>
      </c>
      <c r="V55" s="186"/>
      <c r="W55" s="190"/>
      <c r="X55" s="184">
        <f>'BISIG-DITAMO'!AE73</f>
        <v>0</v>
      </c>
      <c r="Y55" s="184">
        <f>Y54-X55</f>
        <v>0</v>
      </c>
      <c r="Z55" s="186"/>
      <c r="AA55" s="190"/>
      <c r="AB55" s="184">
        <f>CARRIZO!AE73</f>
        <v>0</v>
      </c>
      <c r="AC55" s="184">
        <f>AC54-AB55</f>
        <v>0</v>
      </c>
      <c r="AD55" s="186"/>
      <c r="AE55" s="190"/>
      <c r="AF55" s="184">
        <f>CECCHINI!AE73</f>
        <v>0</v>
      </c>
      <c r="AG55" s="184">
        <f>AG54-AF55</f>
        <v>0</v>
      </c>
      <c r="AH55" s="186"/>
      <c r="AI55" s="190"/>
      <c r="AJ55" s="184">
        <f>CELEJ!AE73</f>
        <v>0</v>
      </c>
      <c r="AK55" s="184">
        <f>AK54-AJ55</f>
        <v>0</v>
      </c>
      <c r="AL55" s="186"/>
      <c r="AM55" s="190"/>
      <c r="AN55" s="184">
        <f>CONTIN!AE73</f>
        <v>0</v>
      </c>
      <c r="AO55" s="184">
        <f>AO54-AN55</f>
        <v>0</v>
      </c>
      <c r="AP55" s="186"/>
      <c r="AQ55" s="190"/>
      <c r="AR55" s="184">
        <f>CULTIVO!AE73</f>
        <v>0</v>
      </c>
      <c r="AS55" s="184">
        <f>AS54-AR55</f>
        <v>0</v>
      </c>
      <c r="AT55" s="186"/>
      <c r="AU55" s="190"/>
      <c r="AV55" s="184">
        <f>DEGANO!AE73</f>
        <v>0</v>
      </c>
      <c r="AW55" s="184">
        <f>AW54-AV55</f>
        <v>0</v>
      </c>
      <c r="AX55" s="186"/>
      <c r="AY55" s="190"/>
      <c r="AZ55" s="190">
        <f>FABRO!AE73</f>
        <v>0</v>
      </c>
      <c r="BA55" s="184">
        <f>BA54-AZ55</f>
        <v>0</v>
      </c>
      <c r="BB55" s="186"/>
      <c r="BC55" s="190"/>
      <c r="BD55" s="190">
        <f>FANANI!AE73</f>
        <v>0</v>
      </c>
      <c r="BE55" s="184">
        <f>BE54-BD55</f>
        <v>0</v>
      </c>
      <c r="BF55" s="186"/>
      <c r="BG55" s="190"/>
      <c r="BH55" s="190">
        <f>FIDELIO!AE73</f>
        <v>0</v>
      </c>
      <c r="BI55" s="184">
        <f>BI54-BH55</f>
        <v>0</v>
      </c>
      <c r="BJ55" s="186"/>
      <c r="BK55" s="190"/>
      <c r="BL55" s="190">
        <f>GALIANO!AE73</f>
        <v>0</v>
      </c>
      <c r="BM55" s="184">
        <f>BM54-BL55</f>
        <v>0</v>
      </c>
      <c r="BN55" s="186"/>
      <c r="BO55" s="190"/>
      <c r="BP55" s="190">
        <f>GARBARINO!AE73</f>
        <v>0</v>
      </c>
      <c r="BQ55" s="184">
        <f>BQ54-BP55</f>
        <v>0</v>
      </c>
      <c r="BR55" s="186"/>
      <c r="BS55" s="190"/>
      <c r="BT55" s="190">
        <f>GIL!AE73</f>
        <v>0</v>
      </c>
      <c r="BU55" s="184">
        <f>BU54-BT55</f>
        <v>0</v>
      </c>
      <c r="BV55" s="186"/>
      <c r="BW55" s="190"/>
      <c r="BX55" s="190">
        <f>GOLDRAIJ!AE73</f>
        <v>0</v>
      </c>
      <c r="BY55" s="184">
        <f>BY54-BX55</f>
        <v>0</v>
      </c>
      <c r="BZ55" s="186"/>
      <c r="CA55" s="190"/>
      <c r="CB55" s="190">
        <f>GUIDO!AE73</f>
        <v>0</v>
      </c>
      <c r="CC55" s="184">
        <f>CC54-CB55</f>
        <v>0</v>
      </c>
      <c r="CD55" s="186"/>
      <c r="CE55" s="190"/>
      <c r="CF55" s="190">
        <f>IRAZOQUI!AE73</f>
        <v>0</v>
      </c>
      <c r="CG55" s="184">
        <f>CG54-CF55</f>
        <v>0</v>
      </c>
      <c r="CH55" s="186"/>
      <c r="CI55" s="190"/>
      <c r="CJ55" s="190">
        <f>LOPEZ!AE73</f>
        <v>0</v>
      </c>
      <c r="CK55" s="184">
        <f>CK54-CJ55</f>
        <v>0</v>
      </c>
      <c r="CL55" s="186"/>
      <c r="CM55" s="190"/>
      <c r="CN55" s="190">
        <f>MONTI!AE73</f>
        <v>0</v>
      </c>
      <c r="CO55" s="184">
        <f>CO54-CN55</f>
        <v>0</v>
      </c>
      <c r="CP55" s="186"/>
      <c r="CQ55" s="190"/>
      <c r="CR55" s="190">
        <f>MONTICH!AE73</f>
        <v>0</v>
      </c>
      <c r="CS55" s="184">
        <f>CS54-CR55</f>
        <v>0</v>
      </c>
      <c r="CT55" s="186"/>
      <c r="CU55" s="190"/>
      <c r="CV55" s="190">
        <f>OLIVEIRA!AE73</f>
        <v>0</v>
      </c>
      <c r="CW55" s="184">
        <f>CW54-CV55</f>
        <v>0</v>
      </c>
      <c r="CX55" s="186"/>
      <c r="CY55" s="190"/>
      <c r="CZ55" s="190">
        <f>PRUCCA!AE73</f>
        <v>0</v>
      </c>
      <c r="DA55" s="184">
        <f>DA54-CZ55</f>
        <v>0</v>
      </c>
      <c r="DB55" s="186"/>
      <c r="DC55" s="190"/>
      <c r="DD55" s="190">
        <f>ROMERO!AE73</f>
        <v>0</v>
      </c>
      <c r="DE55" s="184">
        <f>DE54-DD55</f>
        <v>0</v>
      </c>
      <c r="DF55" s="186"/>
      <c r="DG55" s="190"/>
      <c r="DH55" s="190">
        <f>SMANIA!AE73</f>
        <v>0</v>
      </c>
      <c r="DI55" s="184">
        <f>DI54-DH55</f>
        <v>0</v>
      </c>
      <c r="DJ55" s="186"/>
      <c r="DK55" s="190"/>
      <c r="DL55" s="190">
        <f>SOSA!AE73</f>
        <v>0</v>
      </c>
      <c r="DM55" s="184">
        <f>DM54-DL55</f>
        <v>0</v>
      </c>
      <c r="DN55" s="186"/>
      <c r="DO55" s="190"/>
      <c r="DP55" s="190">
        <f>VALDEZ!AE73</f>
        <v>0</v>
      </c>
      <c r="DQ55" s="184">
        <f>DQ54-DP55</f>
        <v>0</v>
      </c>
      <c r="DR55" s="186"/>
      <c r="DS55" s="190"/>
      <c r="DT55" s="190">
        <f>VILCAES!AE73</f>
        <v>0</v>
      </c>
      <c r="DU55" s="184">
        <f>DU54-DT55</f>
        <v>0</v>
      </c>
      <c r="DV55" s="186"/>
      <c r="DW55" s="190"/>
      <c r="DX55" s="190">
        <f>WILKE!AE73</f>
        <v>0</v>
      </c>
      <c r="DY55" s="184">
        <f>DY54-DX55</f>
        <v>0</v>
      </c>
      <c r="DZ55" s="186"/>
      <c r="EA55" s="190"/>
      <c r="EB55" s="190">
        <f>PROTEINA!AIE3</f>
        <v>0</v>
      </c>
      <c r="EC55" s="184">
        <f>EC54-EB55</f>
        <v>0</v>
      </c>
      <c r="ED55" s="186"/>
      <c r="EE55" s="190"/>
      <c r="EF55" s="190" t="e">
        <f>+#REF!</f>
        <v>#REF!</v>
      </c>
      <c r="EG55" s="184" t="e">
        <f>EG54-EF55</f>
        <v>#REF!</v>
      </c>
      <c r="EH55" s="186"/>
      <c r="EI55" s="190"/>
      <c r="EJ55" s="190" t="e">
        <f>+#REF!</f>
        <v>#REF!</v>
      </c>
      <c r="EK55" s="184" t="e">
        <f>EK54-EJ55</f>
        <v>#REF!</v>
      </c>
      <c r="EL55" s="186"/>
      <c r="EM55" s="190"/>
      <c r="EN55" s="190" t="e">
        <f>+#REF!</f>
        <v>#REF!</v>
      </c>
      <c r="EO55" s="184" t="e">
        <f>EO54-EN55</f>
        <v>#REF!</v>
      </c>
      <c r="EP55" s="186"/>
      <c r="EQ55" s="190"/>
      <c r="ER55" s="190" t="e">
        <f>+#REF!</f>
        <v>#REF!</v>
      </c>
      <c r="ES55" s="184" t="e">
        <f>ES54-ER55</f>
        <v>#REF!</v>
      </c>
      <c r="ET55" s="186"/>
      <c r="EU55" s="190"/>
      <c r="EV55" s="190" t="e">
        <f>+#REF!</f>
        <v>#REF!</v>
      </c>
      <c r="EW55" s="184" t="e">
        <f>EW54-EV55</f>
        <v>#REF!</v>
      </c>
      <c r="EX55" s="186"/>
      <c r="EY55" s="190"/>
      <c r="EZ55" s="190" t="e">
        <f>+#REF!</f>
        <v>#REF!</v>
      </c>
      <c r="FA55" s="184" t="e">
        <f>FA54-EZ55</f>
        <v>#REF!</v>
      </c>
      <c r="FB55" s="186"/>
      <c r="FC55" s="184"/>
      <c r="FD55" s="184"/>
      <c r="FE55" s="184"/>
      <c r="FF55" s="186"/>
      <c r="FG55" s="184"/>
      <c r="FH55" s="184"/>
      <c r="FI55" s="184"/>
      <c r="FJ55" s="186"/>
      <c r="FL55" s="199"/>
    </row>
    <row r="56" spans="1:168" ht="15.75">
      <c r="A56" s="98" t="s">
        <v>242</v>
      </c>
      <c r="B56" s="181"/>
      <c r="C56" s="184"/>
      <c r="D56" s="184">
        <f>'ALVAREZ '!AE81</f>
        <v>0</v>
      </c>
      <c r="E56" s="184">
        <f>E55-D56</f>
        <v>0</v>
      </c>
      <c r="F56" s="186"/>
      <c r="G56" s="190"/>
      <c r="H56" s="184">
        <f>'AMBROGGIO '!AE81</f>
        <v>0</v>
      </c>
      <c r="I56" s="184">
        <f>I55-H56</f>
        <v>0</v>
      </c>
      <c r="J56" s="186"/>
      <c r="K56" s="190"/>
      <c r="L56" s="184">
        <f>'BARRA '!AE81</f>
        <v>0</v>
      </c>
      <c r="M56" s="184">
        <f>M55-L56</f>
        <v>0</v>
      </c>
      <c r="N56" s="186"/>
      <c r="O56" s="190"/>
      <c r="P56" s="184">
        <f>BIOLMOL!AE81</f>
        <v>0</v>
      </c>
      <c r="Q56" s="184">
        <f>Q55-P56</f>
        <v>0</v>
      </c>
      <c r="R56" s="186"/>
      <c r="S56" s="190"/>
      <c r="T56" s="184">
        <f>BIGNANTE!AE81</f>
        <v>0</v>
      </c>
      <c r="U56" s="184">
        <f>U55-T56</f>
        <v>0</v>
      </c>
      <c r="V56" s="186"/>
      <c r="W56" s="190"/>
      <c r="X56" s="184">
        <f>'BISIG-DITAMO'!AE81</f>
        <v>0</v>
      </c>
      <c r="Y56" s="184">
        <f>Y55-X56</f>
        <v>0</v>
      </c>
      <c r="Z56" s="186"/>
      <c r="AA56" s="190"/>
      <c r="AB56" s="184">
        <f>CARRIZO!AE81</f>
        <v>0</v>
      </c>
      <c r="AC56" s="184">
        <f>AC55-AB56</f>
        <v>0</v>
      </c>
      <c r="AD56" s="186"/>
      <c r="AE56" s="190"/>
      <c r="AF56" s="184">
        <f>CECCHINI!AE81</f>
        <v>0</v>
      </c>
      <c r="AG56" s="184">
        <f>AG55-AF56</f>
        <v>0</v>
      </c>
      <c r="AH56" s="186"/>
      <c r="AI56" s="190"/>
      <c r="AJ56" s="184">
        <f>CELEJ!AE81</f>
        <v>0</v>
      </c>
      <c r="AK56" s="184">
        <f>AK55-AJ56</f>
        <v>0</v>
      </c>
      <c r="AL56" s="186"/>
      <c r="AM56" s="190"/>
      <c r="AN56" s="184">
        <f>CONTIN!AE81</f>
        <v>0</v>
      </c>
      <c r="AO56" s="184">
        <f>AO55-AN56</f>
        <v>0</v>
      </c>
      <c r="AP56" s="186"/>
      <c r="AQ56" s="190"/>
      <c r="AR56" s="184">
        <f>CULTIVO!AE81</f>
        <v>0</v>
      </c>
      <c r="AS56" s="184">
        <f>AS55-AR56</f>
        <v>0</v>
      </c>
      <c r="AT56" s="186"/>
      <c r="AU56" s="190"/>
      <c r="AV56" s="184">
        <f>DEGANO!AE81</f>
        <v>0</v>
      </c>
      <c r="AW56" s="184">
        <f>AW55-AV56</f>
        <v>0</v>
      </c>
      <c r="AX56" s="186"/>
      <c r="AY56" s="190"/>
      <c r="AZ56" s="190">
        <f>FABRO!AE81</f>
        <v>0</v>
      </c>
      <c r="BA56" s="184">
        <f>BA55-AZ56</f>
        <v>0</v>
      </c>
      <c r="BB56" s="186"/>
      <c r="BC56" s="190"/>
      <c r="BD56" s="190">
        <f>FANANI!AE81</f>
        <v>0</v>
      </c>
      <c r="BE56" s="184">
        <f>BE55-BD56</f>
        <v>0</v>
      </c>
      <c r="BF56" s="186"/>
      <c r="BG56" s="190"/>
      <c r="BH56" s="190">
        <f>FIDELIO!AE81</f>
        <v>0</v>
      </c>
      <c r="BI56" s="184">
        <f>BI55-BH56</f>
        <v>0</v>
      </c>
      <c r="BJ56" s="186"/>
      <c r="BK56" s="190"/>
      <c r="BL56" s="190">
        <f>GALIANO!AE81</f>
        <v>0</v>
      </c>
      <c r="BM56" s="184">
        <f>BM55-BL56</f>
        <v>0</v>
      </c>
      <c r="BN56" s="186"/>
      <c r="BO56" s="190"/>
      <c r="BP56" s="190">
        <f>GARBARINO!AE81</f>
        <v>0</v>
      </c>
      <c r="BQ56" s="184">
        <f>BQ55-BP56</f>
        <v>0</v>
      </c>
      <c r="BR56" s="186"/>
      <c r="BS56" s="190"/>
      <c r="BT56" s="190">
        <f>GIL!AE81</f>
        <v>0</v>
      </c>
      <c r="BU56" s="184">
        <f>BU55-BT56</f>
        <v>0</v>
      </c>
      <c r="BV56" s="186"/>
      <c r="BW56" s="190"/>
      <c r="BX56" s="190">
        <f>GOLDRAIJ!AE81</f>
        <v>0</v>
      </c>
      <c r="BY56" s="184">
        <f>BY55-BX56</f>
        <v>0</v>
      </c>
      <c r="BZ56" s="186"/>
      <c r="CA56" s="190"/>
      <c r="CB56" s="190">
        <f>GUIDO!AE81</f>
        <v>0</v>
      </c>
      <c r="CC56" s="184">
        <f>CC55-CB56</f>
        <v>0</v>
      </c>
      <c r="CD56" s="186"/>
      <c r="CE56" s="190"/>
      <c r="CF56" s="190">
        <f>IRAZOQUI!AE81</f>
        <v>0</v>
      </c>
      <c r="CG56" s="184">
        <f>CG55-CF56</f>
        <v>0</v>
      </c>
      <c r="CH56" s="186"/>
      <c r="CI56" s="190"/>
      <c r="CJ56" s="190">
        <f>LOPEZ!AE81</f>
        <v>0</v>
      </c>
      <c r="CK56" s="184">
        <f>CK55-CJ56</f>
        <v>0</v>
      </c>
      <c r="CL56" s="186"/>
      <c r="CM56" s="190"/>
      <c r="CN56" s="190">
        <f>MONTI!AE81</f>
        <v>0</v>
      </c>
      <c r="CO56" s="184">
        <f>CO55-CN56</f>
        <v>0</v>
      </c>
      <c r="CP56" s="186"/>
      <c r="CQ56" s="190"/>
      <c r="CR56" s="190">
        <f>MONTICH!AE81</f>
        <v>0</v>
      </c>
      <c r="CS56" s="184">
        <f>CS55-CR56</f>
        <v>0</v>
      </c>
      <c r="CT56" s="186"/>
      <c r="CU56" s="190"/>
      <c r="CV56" s="190">
        <f>OLIVEIRA!AE81</f>
        <v>0</v>
      </c>
      <c r="CW56" s="184">
        <f>CW55-CV56</f>
        <v>0</v>
      </c>
      <c r="CX56" s="186"/>
      <c r="CY56" s="190"/>
      <c r="CZ56" s="190">
        <f>PRUCCA!AE81</f>
        <v>0</v>
      </c>
      <c r="DA56" s="184">
        <f>DA55-CZ56</f>
        <v>0</v>
      </c>
      <c r="DB56" s="186"/>
      <c r="DC56" s="190"/>
      <c r="DD56" s="190">
        <f>ROMERO!AE81</f>
        <v>0</v>
      </c>
      <c r="DE56" s="184">
        <f>DE55-DD56</f>
        <v>0</v>
      </c>
      <c r="DF56" s="186"/>
      <c r="DG56" s="190"/>
      <c r="DH56" s="190">
        <f>SMANIA!AE81</f>
        <v>0</v>
      </c>
      <c r="DI56" s="184">
        <f>DI55-DH56</f>
        <v>0</v>
      </c>
      <c r="DJ56" s="186"/>
      <c r="DK56" s="190"/>
      <c r="DL56" s="190">
        <f>SOSA!AE81</f>
        <v>0</v>
      </c>
      <c r="DM56" s="184">
        <f>DM55-DL56</f>
        <v>0</v>
      </c>
      <c r="DN56" s="186"/>
      <c r="DO56" s="190"/>
      <c r="DP56" s="190">
        <f>VALDEZ!AE81</f>
        <v>0</v>
      </c>
      <c r="DQ56" s="184">
        <f>DQ55-DP56</f>
        <v>0</v>
      </c>
      <c r="DR56" s="186"/>
      <c r="DS56" s="190"/>
      <c r="DT56" s="190">
        <f>VILCAES!AE81</f>
        <v>0</v>
      </c>
      <c r="DU56" s="184">
        <f>DU55-DT56</f>
        <v>0</v>
      </c>
      <c r="DV56" s="186"/>
      <c r="DW56" s="190"/>
      <c r="DX56" s="190">
        <f>WILKE!AE81</f>
        <v>0</v>
      </c>
      <c r="DY56" s="184">
        <f>DY55-DX56</f>
        <v>0</v>
      </c>
      <c r="DZ56" s="186"/>
      <c r="EA56" s="190"/>
      <c r="EB56" s="190">
        <f>PROTEINA!AE81</f>
        <v>0</v>
      </c>
      <c r="EC56" s="184">
        <f>EC55-EB56</f>
        <v>0</v>
      </c>
      <c r="ED56" s="186"/>
      <c r="EE56" s="190"/>
      <c r="EF56" s="190" t="e">
        <f>+#REF!</f>
        <v>#REF!</v>
      </c>
      <c r="EG56" s="184" t="e">
        <f>EG55-EF56</f>
        <v>#REF!</v>
      </c>
      <c r="EH56" s="186"/>
      <c r="EI56" s="190"/>
      <c r="EJ56" s="190" t="e">
        <f>+#REF!</f>
        <v>#REF!</v>
      </c>
      <c r="EK56" s="184" t="e">
        <f>EK55-EJ56</f>
        <v>#REF!</v>
      </c>
      <c r="EL56" s="186"/>
      <c r="EM56" s="190"/>
      <c r="EN56" s="190" t="e">
        <f>+#REF!</f>
        <v>#REF!</v>
      </c>
      <c r="EO56" s="184" t="e">
        <f>EO55-EN56</f>
        <v>#REF!</v>
      </c>
      <c r="EP56" s="186"/>
      <c r="EQ56" s="190"/>
      <c r="ER56" s="190" t="e">
        <f>+#REF!</f>
        <v>#REF!</v>
      </c>
      <c r="ES56" s="184" t="e">
        <f>ES55-ER56</f>
        <v>#REF!</v>
      </c>
      <c r="ET56" s="186"/>
      <c r="EU56" s="190"/>
      <c r="EV56" s="190" t="e">
        <f>+#REF!</f>
        <v>#REF!</v>
      </c>
      <c r="EW56" s="184" t="e">
        <f>EW55-EV56</f>
        <v>#REF!</v>
      </c>
      <c r="EX56" s="186"/>
      <c r="EY56" s="190"/>
      <c r="EZ56" s="190" t="e">
        <f>+#REF!</f>
        <v>#REF!</v>
      </c>
      <c r="FA56" s="184" t="e">
        <f>FA55-EZ56</f>
        <v>#REF!</v>
      </c>
      <c r="FB56" s="186"/>
      <c r="FC56" s="184"/>
      <c r="FD56" s="184"/>
      <c r="FE56" s="184"/>
      <c r="FF56" s="186"/>
      <c r="FG56" s="184"/>
      <c r="FH56" s="184"/>
      <c r="FI56" s="184"/>
      <c r="FJ56" s="186"/>
      <c r="FL56" s="199"/>
    </row>
    <row r="57" spans="1:168" ht="15.75">
      <c r="A57" s="100" t="s">
        <v>243</v>
      </c>
      <c r="B57" s="181"/>
      <c r="C57" s="184"/>
      <c r="D57" s="184">
        <f>'ALVAREZ '!AE99</f>
        <v>0</v>
      </c>
      <c r="E57" s="184">
        <f>E56-D57</f>
        <v>0</v>
      </c>
      <c r="F57" s="186"/>
      <c r="G57" s="190"/>
      <c r="H57" s="190">
        <f>'AMBROGGIO '!AE99</f>
        <v>0</v>
      </c>
      <c r="I57" s="184">
        <f>I56-H57</f>
        <v>0</v>
      </c>
      <c r="J57" s="186"/>
      <c r="K57" s="190"/>
      <c r="L57" s="184">
        <f>'BARRA '!AE99</f>
        <v>0</v>
      </c>
      <c r="M57" s="184">
        <f>M56-L57</f>
        <v>0</v>
      </c>
      <c r="N57" s="186"/>
      <c r="O57" s="190"/>
      <c r="P57" s="184">
        <f>BIOLMOL!AE99</f>
        <v>0</v>
      </c>
      <c r="Q57" s="184">
        <f>Q56-P57</f>
        <v>0</v>
      </c>
      <c r="R57" s="186"/>
      <c r="S57" s="190"/>
      <c r="T57" s="184">
        <f>BIGNANTE!AE99</f>
        <v>0</v>
      </c>
      <c r="U57" s="184">
        <f>U56-T57</f>
        <v>0</v>
      </c>
      <c r="V57" s="186"/>
      <c r="W57" s="190"/>
      <c r="X57" s="184">
        <f>'BISIG-DITAMO'!AE99</f>
        <v>0</v>
      </c>
      <c r="Y57" s="184">
        <f>Y56-X57</f>
        <v>0</v>
      </c>
      <c r="Z57" s="186"/>
      <c r="AA57" s="190"/>
      <c r="AB57" s="184">
        <f>CARRIZO!AE99</f>
        <v>0</v>
      </c>
      <c r="AC57" s="184">
        <f>AC56-AB57</f>
        <v>0</v>
      </c>
      <c r="AD57" s="186"/>
      <c r="AE57" s="190"/>
      <c r="AF57" s="184">
        <f>CECCHINI!AE99</f>
        <v>0</v>
      </c>
      <c r="AG57" s="184">
        <f>AG56-AF57</f>
        <v>0</v>
      </c>
      <c r="AH57" s="186"/>
      <c r="AI57" s="190"/>
      <c r="AJ57" s="184">
        <f>CELEJ!AE99</f>
        <v>0</v>
      </c>
      <c r="AK57" s="184">
        <f>AK56-AJ57</f>
        <v>0</v>
      </c>
      <c r="AL57" s="186"/>
      <c r="AM57" s="190"/>
      <c r="AN57" s="184">
        <f>CONTIN!AE99</f>
        <v>0</v>
      </c>
      <c r="AO57" s="184">
        <f>AO56-AN57</f>
        <v>0</v>
      </c>
      <c r="AP57" s="186"/>
      <c r="AQ57" s="190"/>
      <c r="AR57" s="184">
        <f>CULTIVO!AE99</f>
        <v>0</v>
      </c>
      <c r="AS57" s="184">
        <f>AS56-AR57</f>
        <v>0</v>
      </c>
      <c r="AT57" s="186"/>
      <c r="AU57" s="190"/>
      <c r="AV57" s="184">
        <f>DEGANO!AE99</f>
        <v>0</v>
      </c>
      <c r="AW57" s="184">
        <f>AW56-AV57</f>
        <v>0</v>
      </c>
      <c r="AX57" s="186"/>
      <c r="AY57" s="190"/>
      <c r="AZ57" s="190">
        <f>FABRO!AE99</f>
        <v>0</v>
      </c>
      <c r="BA57" s="184">
        <f>BA56-AZ57</f>
        <v>0</v>
      </c>
      <c r="BB57" s="186"/>
      <c r="BC57" s="190"/>
      <c r="BD57" s="190">
        <f>FANANI!AE99</f>
        <v>0</v>
      </c>
      <c r="BE57" s="184">
        <f>BE56-BD57</f>
        <v>0</v>
      </c>
      <c r="BF57" s="186"/>
      <c r="BG57" s="190"/>
      <c r="BH57" s="190">
        <f>FIDELIO!AE99</f>
        <v>0</v>
      </c>
      <c r="BI57" s="184">
        <f>BI56-BH57</f>
        <v>0</v>
      </c>
      <c r="BJ57" s="186"/>
      <c r="BK57" s="190"/>
      <c r="BL57" s="190">
        <f>GALIANO!AE99</f>
        <v>0</v>
      </c>
      <c r="BM57" s="184">
        <f>BM56-BL57</f>
        <v>0</v>
      </c>
      <c r="BN57" s="186"/>
      <c r="BO57" s="190"/>
      <c r="BP57" s="190">
        <f>GARBARINO!AE99</f>
        <v>0</v>
      </c>
      <c r="BQ57" s="184">
        <f>BQ56-BP57</f>
        <v>0</v>
      </c>
      <c r="BR57" s="186"/>
      <c r="BS57" s="190"/>
      <c r="BT57" s="190">
        <f>GIL!AE99</f>
        <v>0</v>
      </c>
      <c r="BU57" s="184">
        <f>BU56-BT57</f>
        <v>0</v>
      </c>
      <c r="BV57" s="186"/>
      <c r="BW57" s="190"/>
      <c r="BX57" s="190">
        <f>GOLDRAIJ!AE99</f>
        <v>0</v>
      </c>
      <c r="BY57" s="184">
        <f>BY56-BX57</f>
        <v>0</v>
      </c>
      <c r="BZ57" s="186"/>
      <c r="CA57" s="190"/>
      <c r="CB57" s="190">
        <f>GUIDO!AE99</f>
        <v>0</v>
      </c>
      <c r="CC57" s="184">
        <f>CC56-CB57</f>
        <v>0</v>
      </c>
      <c r="CD57" s="186"/>
      <c r="CE57" s="190"/>
      <c r="CF57" s="190">
        <f>IRAZOQUI!AE99</f>
        <v>0</v>
      </c>
      <c r="CG57" s="184">
        <f>CG56-CF57</f>
        <v>0</v>
      </c>
      <c r="CH57" s="186"/>
      <c r="CI57" s="190"/>
      <c r="CJ57" s="190">
        <f>LOPEZ!AE99</f>
        <v>0</v>
      </c>
      <c r="CK57" s="184">
        <f>CK56-CJ57</f>
        <v>0</v>
      </c>
      <c r="CL57" s="186"/>
      <c r="CM57" s="190"/>
      <c r="CN57" s="190">
        <f>MONTI!AE99</f>
        <v>0</v>
      </c>
      <c r="CO57" s="184">
        <f>CO56-CN57</f>
        <v>0</v>
      </c>
      <c r="CP57" s="186"/>
      <c r="CQ57" s="190"/>
      <c r="CR57" s="190">
        <f>MONTICH!AE99</f>
        <v>0</v>
      </c>
      <c r="CS57" s="184">
        <f>CS56-CR57</f>
        <v>0</v>
      </c>
      <c r="CT57" s="186"/>
      <c r="CU57" s="190"/>
      <c r="CV57" s="190">
        <f>OLIVEIRA!AE99</f>
        <v>0</v>
      </c>
      <c r="CW57" s="184">
        <f>CW56-CV57</f>
        <v>0</v>
      </c>
      <c r="CX57" s="186"/>
      <c r="CY57" s="190"/>
      <c r="CZ57" s="190">
        <f>PRUCCA!AE99</f>
        <v>0</v>
      </c>
      <c r="DA57" s="184">
        <f>DA56-CZ57</f>
        <v>0</v>
      </c>
      <c r="DB57" s="186"/>
      <c r="DC57" s="190"/>
      <c r="DD57" s="190">
        <f>ROMERO!AE99</f>
        <v>0</v>
      </c>
      <c r="DE57" s="184">
        <f>DE56-DD57</f>
        <v>0</v>
      </c>
      <c r="DF57" s="186"/>
      <c r="DG57" s="190"/>
      <c r="DH57" s="190">
        <f>SMANIA!AE99</f>
        <v>0</v>
      </c>
      <c r="DI57" s="184">
        <f>DI56-DH57</f>
        <v>0</v>
      </c>
      <c r="DJ57" s="186"/>
      <c r="DK57" s="190"/>
      <c r="DL57" s="190">
        <f>SOSA!AE99</f>
        <v>0</v>
      </c>
      <c r="DM57" s="184">
        <f>DM56-DL57</f>
        <v>0</v>
      </c>
      <c r="DN57" s="186"/>
      <c r="DO57" s="190"/>
      <c r="DP57" s="190">
        <f>VALDEZ!AE99</f>
        <v>0</v>
      </c>
      <c r="DQ57" s="184">
        <f>DQ56-DP57</f>
        <v>0</v>
      </c>
      <c r="DR57" s="186"/>
      <c r="DS57" s="190"/>
      <c r="DT57" s="190">
        <f>VILCAES!AE99</f>
        <v>0</v>
      </c>
      <c r="DU57" s="184">
        <f>DU56-DT57</f>
        <v>0</v>
      </c>
      <c r="DV57" s="186"/>
      <c r="DW57" s="190"/>
      <c r="DX57" s="190">
        <f>WILKE!AE99</f>
        <v>0</v>
      </c>
      <c r="DY57" s="184">
        <f>DY56-DX57</f>
        <v>0</v>
      </c>
      <c r="DZ57" s="186"/>
      <c r="EA57" s="190"/>
      <c r="EB57" s="190">
        <f>PROTEINA!AE99</f>
        <v>0</v>
      </c>
      <c r="EC57" s="184">
        <f>EC56-EB57</f>
        <v>0</v>
      </c>
      <c r="ED57" s="186"/>
      <c r="EE57" s="190"/>
      <c r="EF57" s="190" t="e">
        <f>+#REF!</f>
        <v>#REF!</v>
      </c>
      <c r="EG57" s="184" t="e">
        <f>EG56-EF57</f>
        <v>#REF!</v>
      </c>
      <c r="EH57" s="186"/>
      <c r="EI57" s="190"/>
      <c r="EJ57" s="190" t="e">
        <f>+#REF!</f>
        <v>#REF!</v>
      </c>
      <c r="EK57" s="184" t="e">
        <f>EK56-EJ57</f>
        <v>#REF!</v>
      </c>
      <c r="EL57" s="186"/>
      <c r="EM57" s="190"/>
      <c r="EN57" s="190" t="e">
        <f>+#REF!</f>
        <v>#REF!</v>
      </c>
      <c r="EO57" s="184" t="e">
        <f>EO56-EN57</f>
        <v>#REF!</v>
      </c>
      <c r="EP57" s="186"/>
      <c r="EQ57" s="190"/>
      <c r="ER57" s="190" t="e">
        <f>+#REF!</f>
        <v>#REF!</v>
      </c>
      <c r="ES57" s="184" t="e">
        <f>ES56-ER57</f>
        <v>#REF!</v>
      </c>
      <c r="ET57" s="186"/>
      <c r="EU57" s="190"/>
      <c r="EV57" s="190" t="e">
        <f>+#REF!</f>
        <v>#REF!</v>
      </c>
      <c r="EW57" s="184" t="e">
        <f>EW56-EV57</f>
        <v>#REF!</v>
      </c>
      <c r="EX57" s="186"/>
      <c r="EY57" s="190"/>
      <c r="EZ57" s="190" t="e">
        <f>+#REF!</f>
        <v>#REF!</v>
      </c>
      <c r="FA57" s="184" t="e">
        <f>FA56-EZ57</f>
        <v>#REF!</v>
      </c>
      <c r="FB57" s="186"/>
      <c r="FC57" s="184"/>
      <c r="FD57" s="184"/>
      <c r="FE57" s="184"/>
      <c r="FF57" s="186"/>
      <c r="FG57" s="184"/>
      <c r="FH57" s="184"/>
      <c r="FI57" s="184"/>
      <c r="FJ57" s="186"/>
      <c r="FL57" s="199" t="e">
        <f>SUM(D57,H57,L57,P57,T57,X57,AB57,AF57,AJ57,AN57,AR57,AV57,#REF!,AZ57,BD57,BH57,BL57,BP57,BT57,BX57,CB57,CF57,#REF!,CJ57,CN57,CR57,CV57,CZ57,DD57,DH57,DL57,DP57,DT57,DX57,EB57,EF57,EJ57,EN57,ER57,EV57,EZ57)</f>
        <v>#REF!</v>
      </c>
    </row>
    <row r="58" spans="1:168" ht="15.75">
      <c r="A58" s="17"/>
      <c r="B58" s="181"/>
      <c r="C58" s="184"/>
      <c r="D58" s="184"/>
      <c r="E58" s="184"/>
      <c r="F58" s="186"/>
      <c r="G58" s="184"/>
      <c r="H58" s="184"/>
      <c r="I58" s="184"/>
      <c r="J58" s="186"/>
      <c r="K58" s="184"/>
      <c r="L58" s="184"/>
      <c r="M58" s="184"/>
      <c r="N58" s="186"/>
      <c r="O58" s="184"/>
      <c r="P58" s="184"/>
      <c r="Q58" s="184"/>
      <c r="R58" s="186"/>
      <c r="S58" s="184"/>
      <c r="T58" s="184"/>
      <c r="U58" s="184"/>
      <c r="V58" s="186"/>
      <c r="W58" s="184"/>
      <c r="X58" s="184"/>
      <c r="Y58" s="184"/>
      <c r="Z58" s="186"/>
      <c r="AA58" s="184"/>
      <c r="AB58" s="184"/>
      <c r="AC58" s="184"/>
      <c r="AD58" s="186"/>
      <c r="AE58" s="184"/>
      <c r="AF58" s="184"/>
      <c r="AG58" s="184"/>
      <c r="AH58" s="186"/>
      <c r="AI58" s="184"/>
      <c r="AJ58" s="184"/>
      <c r="AK58" s="184"/>
      <c r="AL58" s="186"/>
      <c r="AM58" s="184"/>
      <c r="AN58" s="184"/>
      <c r="AO58" s="184"/>
      <c r="AP58" s="186"/>
      <c r="AQ58" s="184"/>
      <c r="AR58" s="184"/>
      <c r="AS58" s="184"/>
      <c r="AT58" s="186"/>
      <c r="AU58" s="184"/>
      <c r="AV58" s="184"/>
      <c r="AW58" s="184"/>
      <c r="AX58" s="186"/>
      <c r="AY58" s="184"/>
      <c r="AZ58" s="184"/>
      <c r="BA58" s="184"/>
      <c r="BB58" s="186"/>
      <c r="BC58" s="184"/>
      <c r="BD58" s="184"/>
      <c r="BE58" s="184"/>
      <c r="BF58" s="186"/>
      <c r="BG58" s="184"/>
      <c r="BH58" s="184"/>
      <c r="BI58" s="184"/>
      <c r="BJ58" s="186"/>
      <c r="BK58" s="184"/>
      <c r="BL58" s="184"/>
      <c r="BM58" s="184"/>
      <c r="BN58" s="186"/>
      <c r="BO58" s="184"/>
      <c r="BP58" s="184"/>
      <c r="BQ58" s="184"/>
      <c r="BR58" s="186"/>
      <c r="BS58" s="184"/>
      <c r="BT58" s="184"/>
      <c r="BU58" s="184"/>
      <c r="BV58" s="186"/>
      <c r="BW58" s="184"/>
      <c r="BX58" s="184"/>
      <c r="BY58" s="184"/>
      <c r="BZ58" s="186"/>
      <c r="CA58" s="184"/>
      <c r="CB58" s="184"/>
      <c r="CC58" s="184"/>
      <c r="CD58" s="186"/>
      <c r="CE58" s="184"/>
      <c r="CF58" s="184"/>
      <c r="CG58" s="184"/>
      <c r="CH58" s="186"/>
      <c r="CI58" s="184"/>
      <c r="CJ58" s="184"/>
      <c r="CK58" s="184"/>
      <c r="CL58" s="186"/>
      <c r="CM58" s="184"/>
      <c r="CN58" s="184"/>
      <c r="CO58" s="184"/>
      <c r="CP58" s="186"/>
      <c r="CQ58" s="184"/>
      <c r="CR58" s="184"/>
      <c r="CS58" s="184"/>
      <c r="CT58" s="186"/>
      <c r="CU58" s="184"/>
      <c r="CV58" s="184"/>
      <c r="CW58" s="184"/>
      <c r="CX58" s="186"/>
      <c r="CY58" s="184"/>
      <c r="CZ58" s="184"/>
      <c r="DA58" s="184"/>
      <c r="DB58" s="186"/>
      <c r="DC58" s="184"/>
      <c r="DD58" s="184"/>
      <c r="DE58" s="184"/>
      <c r="DF58" s="186"/>
      <c r="DG58" s="184"/>
      <c r="DH58" s="184"/>
      <c r="DI58" s="184"/>
      <c r="DJ58" s="186"/>
      <c r="DK58" s="184"/>
      <c r="DL58" s="184"/>
      <c r="DM58" s="184"/>
      <c r="DN58" s="186"/>
      <c r="DO58" s="184"/>
      <c r="DP58" s="184"/>
      <c r="DQ58" s="184"/>
      <c r="DR58" s="186"/>
      <c r="DS58" s="184"/>
      <c r="DT58" s="184"/>
      <c r="DU58" s="184"/>
      <c r="DV58" s="186"/>
      <c r="DW58" s="184"/>
      <c r="DX58" s="184"/>
      <c r="DY58" s="184"/>
      <c r="DZ58" s="186"/>
      <c r="EA58" s="184"/>
      <c r="EB58" s="184"/>
      <c r="EC58" s="184"/>
      <c r="ED58" s="186"/>
      <c r="EE58" s="184"/>
      <c r="EF58" s="184"/>
      <c r="EG58" s="184"/>
      <c r="EH58" s="186"/>
      <c r="EI58" s="184"/>
      <c r="EJ58" s="184"/>
      <c r="EK58" s="184"/>
      <c r="EL58" s="186"/>
      <c r="EM58" s="184"/>
      <c r="EN58" s="184"/>
      <c r="EO58" s="184"/>
      <c r="EP58" s="186"/>
      <c r="EQ58" s="184"/>
      <c r="ER58" s="184"/>
      <c r="ES58" s="184"/>
      <c r="ET58" s="186"/>
      <c r="EU58" s="184"/>
      <c r="EV58" s="184"/>
      <c r="EW58" s="184"/>
      <c r="EX58" s="186"/>
      <c r="EY58" s="184"/>
      <c r="EZ58" s="184"/>
      <c r="FA58" s="184"/>
      <c r="FB58" s="186"/>
      <c r="FC58" s="184"/>
      <c r="FD58" s="184"/>
      <c r="FE58" s="184"/>
      <c r="FF58" s="186"/>
      <c r="FG58" s="184"/>
      <c r="FH58" s="184"/>
      <c r="FI58" s="184"/>
      <c r="FJ58" s="186"/>
      <c r="FL58" s="199"/>
    </row>
    <row r="59" spans="1:168" ht="15.75">
      <c r="A59" s="17"/>
      <c r="B59" s="181"/>
      <c r="C59" s="184"/>
      <c r="D59" s="184"/>
      <c r="E59" s="184"/>
      <c r="F59" s="186"/>
      <c r="G59" s="184"/>
      <c r="H59" s="184"/>
      <c r="I59" s="184"/>
      <c r="J59" s="186"/>
      <c r="K59" s="184"/>
      <c r="L59" s="184"/>
      <c r="M59" s="184"/>
      <c r="N59" s="186"/>
      <c r="O59" s="184"/>
      <c r="P59" s="184"/>
      <c r="Q59" s="184"/>
      <c r="R59" s="186"/>
      <c r="S59" s="184"/>
      <c r="T59" s="184"/>
      <c r="U59" s="184"/>
      <c r="V59" s="186"/>
      <c r="W59" s="184"/>
      <c r="X59" s="184"/>
      <c r="Y59" s="184"/>
      <c r="Z59" s="186"/>
      <c r="AA59" s="184"/>
      <c r="AB59" s="184"/>
      <c r="AC59" s="184"/>
      <c r="AD59" s="186"/>
      <c r="AE59" s="184"/>
      <c r="AF59" s="184"/>
      <c r="AG59" s="184"/>
      <c r="AH59" s="186"/>
      <c r="AI59" s="184"/>
      <c r="AJ59" s="184"/>
      <c r="AK59" s="184"/>
      <c r="AL59" s="186"/>
      <c r="AM59" s="184"/>
      <c r="AN59" s="184"/>
      <c r="AO59" s="184"/>
      <c r="AP59" s="186"/>
      <c r="AQ59" s="184"/>
      <c r="AR59" s="184"/>
      <c r="AS59" s="184"/>
      <c r="AT59" s="186"/>
      <c r="AU59" s="184"/>
      <c r="AV59" s="184"/>
      <c r="AW59" s="184"/>
      <c r="AX59" s="186"/>
      <c r="AY59" s="184"/>
      <c r="AZ59" s="184"/>
      <c r="BA59" s="184"/>
      <c r="BB59" s="186"/>
      <c r="BC59" s="184"/>
      <c r="BD59" s="184"/>
      <c r="BE59" s="184"/>
      <c r="BF59" s="186"/>
      <c r="BG59" s="184"/>
      <c r="BH59" s="184"/>
      <c r="BI59" s="184"/>
      <c r="BJ59" s="186"/>
      <c r="BK59" s="184"/>
      <c r="BL59" s="184"/>
      <c r="BM59" s="184"/>
      <c r="BN59" s="186"/>
      <c r="BO59" s="184"/>
      <c r="BP59" s="184"/>
      <c r="BQ59" s="184"/>
      <c r="BR59" s="186"/>
      <c r="BS59" s="184"/>
      <c r="BT59" s="184"/>
      <c r="BU59" s="184"/>
      <c r="BV59" s="186"/>
      <c r="BW59" s="184"/>
      <c r="BX59" s="184"/>
      <c r="BY59" s="184"/>
      <c r="BZ59" s="186"/>
      <c r="CA59" s="184"/>
      <c r="CB59" s="184"/>
      <c r="CC59" s="184"/>
      <c r="CD59" s="186"/>
      <c r="CE59" s="184"/>
      <c r="CF59" s="184"/>
      <c r="CG59" s="184"/>
      <c r="CH59" s="186"/>
      <c r="CI59" s="184"/>
      <c r="CJ59" s="184"/>
      <c r="CK59" s="184"/>
      <c r="CL59" s="186"/>
      <c r="CM59" s="184"/>
      <c r="CN59" s="184"/>
      <c r="CO59" s="184"/>
      <c r="CP59" s="186"/>
      <c r="CQ59" s="184"/>
      <c r="CR59" s="184"/>
      <c r="CS59" s="184"/>
      <c r="CT59" s="186"/>
      <c r="CU59" s="184"/>
      <c r="CV59" s="184"/>
      <c r="CW59" s="184"/>
      <c r="CX59" s="186"/>
      <c r="CY59" s="184"/>
      <c r="CZ59" s="184"/>
      <c r="DA59" s="184"/>
      <c r="DB59" s="186"/>
      <c r="DC59" s="184"/>
      <c r="DD59" s="184"/>
      <c r="DE59" s="184"/>
      <c r="DF59" s="186"/>
      <c r="DG59" s="184"/>
      <c r="DH59" s="184"/>
      <c r="DI59" s="184"/>
      <c r="DJ59" s="186"/>
      <c r="DK59" s="184"/>
      <c r="DL59" s="184"/>
      <c r="DM59" s="184"/>
      <c r="DN59" s="186"/>
      <c r="DO59" s="184"/>
      <c r="DP59" s="184"/>
      <c r="DQ59" s="184"/>
      <c r="DR59" s="186"/>
      <c r="DS59" s="184"/>
      <c r="DT59" s="184"/>
      <c r="DU59" s="184"/>
      <c r="DV59" s="186"/>
      <c r="DW59" s="184"/>
      <c r="DX59" s="184"/>
      <c r="DY59" s="184"/>
      <c r="DZ59" s="186"/>
      <c r="EA59" s="184"/>
      <c r="EB59" s="184"/>
      <c r="EC59" s="184"/>
      <c r="ED59" s="186"/>
      <c r="EE59" s="184"/>
      <c r="EF59" s="184"/>
      <c r="EG59" s="184"/>
      <c r="EH59" s="186"/>
      <c r="EI59" s="184"/>
      <c r="EJ59" s="184"/>
      <c r="EK59" s="184"/>
      <c r="EL59" s="186"/>
      <c r="EM59" s="184"/>
      <c r="EN59" s="184"/>
      <c r="EO59" s="184"/>
      <c r="EP59" s="186"/>
      <c r="EQ59" s="184"/>
      <c r="ER59" s="184"/>
      <c r="ES59" s="184"/>
      <c r="ET59" s="186"/>
      <c r="EU59" s="184"/>
      <c r="EV59" s="184"/>
      <c r="EW59" s="184"/>
      <c r="EX59" s="186"/>
      <c r="EY59" s="184"/>
      <c r="EZ59" s="184"/>
      <c r="FA59" s="184"/>
      <c r="FB59" s="186"/>
      <c r="FC59" s="184"/>
      <c r="FD59" s="184"/>
      <c r="FE59" s="184"/>
      <c r="FF59" s="186"/>
      <c r="FG59" s="184"/>
      <c r="FH59" s="184"/>
      <c r="FI59" s="184"/>
      <c r="FJ59" s="186"/>
      <c r="FL59" s="199">
        <f>U60</f>
        <v>0</v>
      </c>
    </row>
    <row r="60" spans="1:168" ht="15.75">
      <c r="A60" s="95" t="s">
        <v>316</v>
      </c>
      <c r="B60" s="181"/>
      <c r="C60" s="184"/>
      <c r="D60" s="188"/>
      <c r="E60" s="189">
        <f>E57</f>
        <v>0</v>
      </c>
      <c r="F60" s="186"/>
      <c r="G60" s="184"/>
      <c r="H60" s="188"/>
      <c r="I60" s="189">
        <f>I57</f>
        <v>0</v>
      </c>
      <c r="J60" s="186"/>
      <c r="K60" s="184"/>
      <c r="L60" s="188"/>
      <c r="M60" s="189">
        <f>M57</f>
        <v>0</v>
      </c>
      <c r="N60" s="186"/>
      <c r="O60" s="184"/>
      <c r="P60" s="188"/>
      <c r="Q60" s="189">
        <f>Q57</f>
        <v>0</v>
      </c>
      <c r="R60" s="186"/>
      <c r="S60" s="184"/>
      <c r="T60" s="188"/>
      <c r="U60" s="189">
        <f>U57</f>
        <v>0</v>
      </c>
      <c r="V60" s="186"/>
      <c r="W60" s="184"/>
      <c r="X60" s="188"/>
      <c r="Y60" s="189">
        <f>Y57</f>
        <v>0</v>
      </c>
      <c r="Z60" s="186"/>
      <c r="AA60" s="184"/>
      <c r="AB60" s="188"/>
      <c r="AC60" s="189">
        <f>AC57</f>
        <v>0</v>
      </c>
      <c r="AD60" s="186"/>
      <c r="AE60" s="184"/>
      <c r="AF60" s="188"/>
      <c r="AG60" s="189">
        <f>AG57</f>
        <v>0</v>
      </c>
      <c r="AH60" s="186"/>
      <c r="AI60" s="184"/>
      <c r="AJ60" s="188"/>
      <c r="AK60" s="189">
        <f>AK57</f>
        <v>0</v>
      </c>
      <c r="AL60" s="186"/>
      <c r="AM60" s="184"/>
      <c r="AN60" s="188"/>
      <c r="AO60" s="189">
        <f>AO57</f>
        <v>0</v>
      </c>
      <c r="AP60" s="186"/>
      <c r="AQ60" s="184"/>
      <c r="AR60" s="188"/>
      <c r="AS60" s="189">
        <f>AS57</f>
        <v>0</v>
      </c>
      <c r="AT60" s="186"/>
      <c r="AU60" s="184"/>
      <c r="AV60" s="188"/>
      <c r="AW60" s="189">
        <f>AW57</f>
        <v>0</v>
      </c>
      <c r="AX60" s="186"/>
      <c r="AY60" s="184"/>
      <c r="AZ60" s="188"/>
      <c r="BA60" s="189">
        <f>BA57</f>
        <v>0</v>
      </c>
      <c r="BB60" s="186"/>
      <c r="BC60" s="184"/>
      <c r="BD60" s="188"/>
      <c r="BE60" s="189">
        <f>BE57</f>
        <v>0</v>
      </c>
      <c r="BF60" s="186"/>
      <c r="BG60" s="184"/>
      <c r="BH60" s="188"/>
      <c r="BI60" s="189">
        <f>BI57</f>
        <v>0</v>
      </c>
      <c r="BJ60" s="186"/>
      <c r="BK60" s="184"/>
      <c r="BL60" s="188"/>
      <c r="BM60" s="189">
        <f>BM57</f>
        <v>0</v>
      </c>
      <c r="BN60" s="186"/>
      <c r="BO60" s="184"/>
      <c r="BP60" s="188"/>
      <c r="BQ60" s="189">
        <f>BQ57</f>
        <v>0</v>
      </c>
      <c r="BR60" s="186"/>
      <c r="BS60" s="184"/>
      <c r="BT60" s="188"/>
      <c r="BU60" s="189">
        <f>BU57</f>
        <v>0</v>
      </c>
      <c r="BV60" s="186"/>
      <c r="BW60" s="184"/>
      <c r="BX60" s="188"/>
      <c r="BY60" s="189">
        <f>BY57</f>
        <v>0</v>
      </c>
      <c r="BZ60" s="186"/>
      <c r="CA60" s="184"/>
      <c r="CB60" s="188"/>
      <c r="CC60" s="189">
        <f>CC57</f>
        <v>0</v>
      </c>
      <c r="CD60" s="186"/>
      <c r="CE60" s="184"/>
      <c r="CF60" s="188"/>
      <c r="CG60" s="189">
        <f>CG57</f>
        <v>0</v>
      </c>
      <c r="CH60" s="186"/>
      <c r="CI60" s="184"/>
      <c r="CJ60" s="188"/>
      <c r="CK60" s="189">
        <f>CK57</f>
        <v>0</v>
      </c>
      <c r="CL60" s="186"/>
      <c r="CM60" s="184"/>
      <c r="CN60" s="188"/>
      <c r="CO60" s="189">
        <f>CO57</f>
        <v>0</v>
      </c>
      <c r="CP60" s="186"/>
      <c r="CQ60" s="184"/>
      <c r="CR60" s="188"/>
      <c r="CS60" s="189">
        <f>CS57</f>
        <v>0</v>
      </c>
      <c r="CT60" s="186"/>
      <c r="CU60" s="184"/>
      <c r="CV60" s="188"/>
      <c r="CW60" s="189">
        <f>CW57</f>
        <v>0</v>
      </c>
      <c r="CX60" s="186"/>
      <c r="CY60" s="184"/>
      <c r="CZ60" s="188"/>
      <c r="DA60" s="189">
        <f>DA57</f>
        <v>0</v>
      </c>
      <c r="DB60" s="186"/>
      <c r="DC60" s="184"/>
      <c r="DD60" s="188"/>
      <c r="DE60" s="189">
        <f>DE57</f>
        <v>0</v>
      </c>
      <c r="DF60" s="186"/>
      <c r="DG60" s="184"/>
      <c r="DH60" s="188"/>
      <c r="DI60" s="189">
        <f>DI57</f>
        <v>0</v>
      </c>
      <c r="DJ60" s="186"/>
      <c r="DK60" s="184"/>
      <c r="DL60" s="188"/>
      <c r="DM60" s="189">
        <f>DM57</f>
        <v>0</v>
      </c>
      <c r="DN60" s="186"/>
      <c r="DO60" s="184"/>
      <c r="DP60" s="188"/>
      <c r="DQ60" s="189">
        <f>DQ57</f>
        <v>0</v>
      </c>
      <c r="DR60" s="186"/>
      <c r="DS60" s="184"/>
      <c r="DT60" s="188"/>
      <c r="DU60" s="189">
        <f>DU57</f>
        <v>0</v>
      </c>
      <c r="DV60" s="186"/>
      <c r="DW60" s="184"/>
      <c r="DX60" s="188"/>
      <c r="DY60" s="189">
        <f>DY57</f>
        <v>0</v>
      </c>
      <c r="DZ60" s="186"/>
      <c r="EA60" s="184"/>
      <c r="EB60" s="188"/>
      <c r="EC60" s="189">
        <f>EC57</f>
        <v>0</v>
      </c>
      <c r="ED60" s="186"/>
      <c r="EE60" s="184"/>
      <c r="EF60" s="188"/>
      <c r="EG60" s="189" t="e">
        <f>EG57</f>
        <v>#REF!</v>
      </c>
      <c r="EH60" s="186"/>
      <c r="EI60" s="184"/>
      <c r="EJ60" s="188"/>
      <c r="EK60" s="189" t="e">
        <f>EK57</f>
        <v>#REF!</v>
      </c>
      <c r="EL60" s="186"/>
      <c r="EM60" s="184"/>
      <c r="EN60" s="188"/>
      <c r="EO60" s="189" t="e">
        <f>EO57</f>
        <v>#REF!</v>
      </c>
      <c r="EP60" s="186"/>
      <c r="EQ60" s="184"/>
      <c r="ER60" s="188"/>
      <c r="ES60" s="189" t="e">
        <f>ES57</f>
        <v>#REF!</v>
      </c>
      <c r="ET60" s="186"/>
      <c r="EU60" s="184"/>
      <c r="EV60" s="188"/>
      <c r="EW60" s="189" t="e">
        <f>EW57</f>
        <v>#REF!</v>
      </c>
      <c r="EX60" s="186"/>
      <c r="EY60" s="184"/>
      <c r="EZ60" s="188"/>
      <c r="FA60" s="189" t="e">
        <f>FA57</f>
        <v>#REF!</v>
      </c>
      <c r="FB60" s="186"/>
      <c r="FC60" s="184"/>
      <c r="FD60" s="188"/>
      <c r="FE60" s="189"/>
      <c r="FF60" s="186"/>
      <c r="FG60" s="184"/>
      <c r="FH60" s="188"/>
      <c r="FI60" s="189"/>
      <c r="FJ60" s="186"/>
      <c r="FL60" s="219" t="e">
        <f>SUM(FL51:FL59)</f>
        <v>#REF!</v>
      </c>
    </row>
    <row r="61" spans="1:168">
      <c r="FL61" s="12"/>
    </row>
    <row r="62" spans="1:168" ht="23.25">
      <c r="A62" s="97" t="s">
        <v>322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L62" s="12"/>
    </row>
    <row r="63" spans="1:168" ht="18" customHeight="1">
      <c r="A63" s="96"/>
      <c r="B63" s="176"/>
      <c r="C63" s="283" t="s">
        <v>43</v>
      </c>
      <c r="D63" s="283"/>
      <c r="E63" s="283"/>
      <c r="F63" s="176"/>
      <c r="G63" s="284" t="s">
        <v>44</v>
      </c>
      <c r="H63" s="284"/>
      <c r="I63" s="284"/>
      <c r="J63" s="176"/>
      <c r="K63" s="283" t="s">
        <v>45</v>
      </c>
      <c r="L63" s="283"/>
      <c r="M63" s="283"/>
      <c r="N63" s="176"/>
      <c r="O63" s="285" t="s">
        <v>259</v>
      </c>
      <c r="P63" s="286"/>
      <c r="Q63" s="287"/>
      <c r="R63" s="176"/>
      <c r="S63" s="285" t="s">
        <v>376</v>
      </c>
      <c r="T63" s="286"/>
      <c r="U63" s="287"/>
      <c r="V63" s="176"/>
      <c r="W63" s="284" t="s">
        <v>308</v>
      </c>
      <c r="X63" s="284"/>
      <c r="Y63" s="284"/>
      <c r="Z63" s="176"/>
      <c r="AA63" s="284" t="s">
        <v>46</v>
      </c>
      <c r="AB63" s="284"/>
      <c r="AC63" s="284"/>
      <c r="AD63" s="176"/>
      <c r="AE63" s="283" t="s">
        <v>47</v>
      </c>
      <c r="AF63" s="283"/>
      <c r="AG63" s="283"/>
      <c r="AH63" s="176"/>
      <c r="AI63" s="283" t="s">
        <v>48</v>
      </c>
      <c r="AJ63" s="283"/>
      <c r="AK63" s="283"/>
      <c r="AL63" s="176"/>
      <c r="AM63" s="284" t="s">
        <v>49</v>
      </c>
      <c r="AN63" s="284"/>
      <c r="AO63" s="284"/>
      <c r="AP63" s="176"/>
      <c r="AQ63" s="288" t="s">
        <v>251</v>
      </c>
      <c r="AR63" s="288"/>
      <c r="AS63" s="288"/>
      <c r="AT63" s="176"/>
      <c r="AU63" s="284" t="s">
        <v>50</v>
      </c>
      <c r="AV63" s="284"/>
      <c r="AW63" s="284"/>
      <c r="AX63" s="176"/>
      <c r="AY63" s="283" t="s">
        <v>51</v>
      </c>
      <c r="AZ63" s="283"/>
      <c r="BA63" s="283"/>
      <c r="BB63" s="176"/>
      <c r="BC63" s="283" t="s">
        <v>52</v>
      </c>
      <c r="BD63" s="283"/>
      <c r="BE63" s="283"/>
      <c r="BF63" s="176"/>
      <c r="BG63" s="283" t="s">
        <v>53</v>
      </c>
      <c r="BH63" s="283"/>
      <c r="BI63" s="283"/>
      <c r="BJ63" s="176"/>
      <c r="BK63" s="283" t="s">
        <v>54</v>
      </c>
      <c r="BL63" s="283"/>
      <c r="BM63" s="283"/>
      <c r="BN63" s="176"/>
      <c r="BO63" s="283" t="s">
        <v>55</v>
      </c>
      <c r="BP63" s="283"/>
      <c r="BQ63" s="283"/>
      <c r="BR63" s="176"/>
      <c r="BS63" s="283" t="s">
        <v>56</v>
      </c>
      <c r="BT63" s="283"/>
      <c r="BU63" s="283"/>
      <c r="BV63" s="176"/>
      <c r="BW63" s="283" t="s">
        <v>57</v>
      </c>
      <c r="BX63" s="283"/>
      <c r="BY63" s="283"/>
      <c r="BZ63" s="176"/>
      <c r="CA63" s="284" t="s">
        <v>58</v>
      </c>
      <c r="CB63" s="284"/>
      <c r="CC63" s="284"/>
      <c r="CD63" s="176"/>
      <c r="CE63" s="283" t="s">
        <v>59</v>
      </c>
      <c r="CF63" s="283"/>
      <c r="CG63" s="283"/>
      <c r="CH63" s="176"/>
      <c r="CI63" s="283" t="s">
        <v>74</v>
      </c>
      <c r="CJ63" s="283"/>
      <c r="CK63" s="283"/>
      <c r="CL63" s="176"/>
      <c r="CM63" s="284" t="s">
        <v>60</v>
      </c>
      <c r="CN63" s="284"/>
      <c r="CO63" s="284"/>
      <c r="CP63" s="176"/>
      <c r="CQ63" s="283" t="s">
        <v>61</v>
      </c>
      <c r="CR63" s="283"/>
      <c r="CS63" s="283"/>
      <c r="CT63" s="176"/>
      <c r="CU63" s="284" t="s">
        <v>62</v>
      </c>
      <c r="CV63" s="284"/>
      <c r="CW63" s="284"/>
      <c r="CX63" s="176"/>
      <c r="CY63" s="289" t="s">
        <v>63</v>
      </c>
      <c r="CZ63" s="289"/>
      <c r="DA63" s="289"/>
      <c r="DB63" s="176"/>
      <c r="DC63" s="283" t="s">
        <v>64</v>
      </c>
      <c r="DD63" s="283"/>
      <c r="DE63" s="283"/>
      <c r="DF63" s="176"/>
      <c r="DG63" s="283" t="s">
        <v>65</v>
      </c>
      <c r="DH63" s="283"/>
      <c r="DI63" s="283"/>
      <c r="DJ63" s="176"/>
      <c r="DK63" s="289" t="s">
        <v>66</v>
      </c>
      <c r="DL63" s="289"/>
      <c r="DM63" s="289"/>
      <c r="DN63" s="176"/>
      <c r="DO63" s="283" t="s">
        <v>67</v>
      </c>
      <c r="DP63" s="283"/>
      <c r="DQ63" s="283"/>
      <c r="DR63" s="176"/>
      <c r="DS63" s="283" t="s">
        <v>68</v>
      </c>
      <c r="DT63" s="283"/>
      <c r="DU63" s="283"/>
      <c r="DV63" s="176"/>
      <c r="DW63" s="283" t="s">
        <v>69</v>
      </c>
      <c r="DX63" s="283"/>
      <c r="DY63" s="283"/>
      <c r="DZ63" s="176"/>
      <c r="EA63" s="283" t="s">
        <v>377</v>
      </c>
      <c r="EB63" s="283"/>
      <c r="EC63" s="283"/>
      <c r="ED63" s="176"/>
      <c r="EE63" s="283"/>
      <c r="EF63" s="283"/>
      <c r="EG63" s="283"/>
      <c r="EH63" s="176"/>
      <c r="EI63" s="283"/>
      <c r="EJ63" s="283"/>
      <c r="EK63" s="283"/>
      <c r="EL63" s="176"/>
      <c r="EM63" s="289"/>
      <c r="EN63" s="289"/>
      <c r="EO63" s="289"/>
      <c r="EP63" s="176"/>
      <c r="EQ63" s="283" t="s">
        <v>67</v>
      </c>
      <c r="ER63" s="283"/>
      <c r="ES63" s="283"/>
      <c r="ET63" s="176"/>
      <c r="EU63" s="283" t="s">
        <v>68</v>
      </c>
      <c r="EV63" s="283"/>
      <c r="EW63" s="283"/>
      <c r="EX63" s="176"/>
      <c r="EY63" s="283" t="s">
        <v>69</v>
      </c>
      <c r="EZ63" s="283"/>
      <c r="FA63" s="283"/>
      <c r="FB63" s="176"/>
      <c r="FC63" s="16"/>
      <c r="FD63" s="16"/>
      <c r="FE63" s="16"/>
      <c r="FF63" s="176"/>
      <c r="FG63" s="16"/>
      <c r="FH63" s="16"/>
      <c r="FI63" s="16"/>
      <c r="FJ63" s="176"/>
      <c r="FL63" s="210" t="s">
        <v>300</v>
      </c>
    </row>
    <row r="64" spans="1:168" ht="18">
      <c r="A64" s="96"/>
      <c r="B64" s="178" t="s">
        <v>70</v>
      </c>
      <c r="C64" s="179"/>
      <c r="D64" s="179"/>
      <c r="E64" s="180"/>
      <c r="F64" s="178"/>
      <c r="G64" s="179"/>
      <c r="H64" s="179"/>
      <c r="I64" s="180"/>
      <c r="J64" s="178"/>
      <c r="K64" s="179"/>
      <c r="L64" s="179"/>
      <c r="M64" s="180"/>
      <c r="N64" s="178"/>
      <c r="O64" s="179"/>
      <c r="P64" s="179"/>
      <c r="Q64" s="180"/>
      <c r="R64" s="178"/>
      <c r="S64" s="179"/>
      <c r="T64" s="179"/>
      <c r="U64" s="180"/>
      <c r="V64" s="178"/>
      <c r="W64" s="179"/>
      <c r="X64" s="179"/>
      <c r="Y64" s="180"/>
      <c r="Z64" s="178"/>
      <c r="AA64" s="179"/>
      <c r="AB64" s="179"/>
      <c r="AC64" s="180"/>
      <c r="AD64" s="178"/>
      <c r="AE64" s="179"/>
      <c r="AF64" s="179"/>
      <c r="AG64" s="180"/>
      <c r="AH64" s="178"/>
      <c r="AI64" s="179"/>
      <c r="AJ64" s="179"/>
      <c r="AK64" s="180"/>
      <c r="AL64" s="178"/>
      <c r="AM64" s="179"/>
      <c r="AN64" s="179"/>
      <c r="AO64" s="180"/>
      <c r="AP64" s="178"/>
      <c r="AQ64" s="179"/>
      <c r="AR64" s="179"/>
      <c r="AS64" s="180"/>
      <c r="AT64" s="178"/>
      <c r="AU64" s="179"/>
      <c r="AV64" s="179"/>
      <c r="AW64" s="180"/>
      <c r="AX64" s="178"/>
      <c r="AY64" s="179"/>
      <c r="AZ64" s="179"/>
      <c r="BA64" s="180"/>
      <c r="BB64" s="178"/>
      <c r="BC64" s="179"/>
      <c r="BD64" s="179"/>
      <c r="BE64" s="180"/>
      <c r="BF64" s="178"/>
      <c r="BG64" s="179"/>
      <c r="BH64" s="179"/>
      <c r="BI64" s="180"/>
      <c r="BJ64" s="178"/>
      <c r="BK64" s="179"/>
      <c r="BL64" s="179"/>
      <c r="BM64" s="180"/>
      <c r="BN64" s="178"/>
      <c r="BO64" s="179"/>
      <c r="BP64" s="179"/>
      <c r="BQ64" s="180"/>
      <c r="BR64" s="178"/>
      <c r="BS64" s="179"/>
      <c r="BT64" s="179"/>
      <c r="BU64" s="180"/>
      <c r="BV64" s="178"/>
      <c r="BW64" s="179"/>
      <c r="BX64" s="179"/>
      <c r="BY64" s="180"/>
      <c r="BZ64" s="178"/>
      <c r="CA64" s="179"/>
      <c r="CB64" s="179"/>
      <c r="CC64" s="180"/>
      <c r="CD64" s="178"/>
      <c r="CE64" s="179"/>
      <c r="CF64" s="179"/>
      <c r="CG64" s="180"/>
      <c r="CH64" s="178"/>
      <c r="CI64" s="177"/>
      <c r="CJ64" s="177"/>
      <c r="CK64" s="177"/>
      <c r="CL64" s="178"/>
      <c r="CM64" s="177"/>
      <c r="CN64" s="177"/>
      <c r="CO64" s="177"/>
      <c r="CP64" s="178"/>
      <c r="CQ64" s="179"/>
      <c r="CR64" s="179"/>
      <c r="CS64" s="180"/>
      <c r="CT64" s="178"/>
      <c r="CU64" s="179"/>
      <c r="CV64" s="179"/>
      <c r="CW64" s="180"/>
      <c r="CX64" s="178"/>
      <c r="CY64" s="179"/>
      <c r="CZ64" s="179"/>
      <c r="DA64" s="180"/>
      <c r="DB64" s="178"/>
      <c r="DC64" s="179"/>
      <c r="DD64" s="179"/>
      <c r="DE64" s="180"/>
      <c r="DF64" s="178"/>
      <c r="DG64" s="179"/>
      <c r="DH64" s="179"/>
      <c r="DI64" s="180"/>
      <c r="DJ64" s="178"/>
      <c r="DK64" s="179"/>
      <c r="DL64" s="179"/>
      <c r="DM64" s="180"/>
      <c r="DN64" s="178"/>
      <c r="DO64" s="179"/>
      <c r="DP64" s="179"/>
      <c r="DQ64" s="180"/>
      <c r="DR64" s="178"/>
      <c r="DS64" s="179"/>
      <c r="DT64" s="179"/>
      <c r="DU64" s="180"/>
      <c r="DV64" s="178"/>
      <c r="DW64" s="179"/>
      <c r="DX64" s="179"/>
      <c r="DY64" s="180"/>
      <c r="DZ64" s="178"/>
      <c r="EA64" s="179"/>
      <c r="EB64" s="179"/>
      <c r="EC64" s="180"/>
      <c r="ED64" s="178"/>
      <c r="EE64" s="179"/>
      <c r="EF64" s="179"/>
      <c r="EG64" s="180"/>
      <c r="EH64" s="178"/>
      <c r="EI64" s="179"/>
      <c r="EJ64" s="179"/>
      <c r="EK64" s="180"/>
      <c r="EL64" s="178"/>
      <c r="EM64" s="179"/>
      <c r="EN64" s="179"/>
      <c r="EO64" s="180"/>
      <c r="EP64" s="178"/>
      <c r="EQ64" s="179"/>
      <c r="ER64" s="179"/>
      <c r="ES64" s="180"/>
      <c r="ET64" s="178"/>
      <c r="EU64" s="179"/>
      <c r="EV64" s="179"/>
      <c r="EW64" s="180"/>
      <c r="EX64" s="178"/>
      <c r="EY64" s="179"/>
      <c r="EZ64" s="179"/>
      <c r="FA64" s="180"/>
      <c r="FB64" s="178"/>
      <c r="FC64" s="179"/>
      <c r="FD64" s="179"/>
      <c r="FE64" s="180"/>
      <c r="FF64" s="178"/>
      <c r="FG64" s="179"/>
      <c r="FH64" s="179"/>
      <c r="FI64" s="180"/>
      <c r="FJ64" s="178"/>
      <c r="FL64" s="16"/>
    </row>
    <row r="65" spans="1:168" ht="18">
      <c r="A65" s="96"/>
      <c r="B65" s="178"/>
      <c r="C65" s="191" t="s">
        <v>71</v>
      </c>
      <c r="D65" s="191" t="s">
        <v>236</v>
      </c>
      <c r="E65" s="191" t="s">
        <v>72</v>
      </c>
      <c r="F65" s="192"/>
      <c r="G65" s="191" t="s">
        <v>71</v>
      </c>
      <c r="H65" s="191" t="s">
        <v>236</v>
      </c>
      <c r="I65" s="191" t="s">
        <v>72</v>
      </c>
      <c r="J65" s="192"/>
      <c r="K65" s="191" t="s">
        <v>71</v>
      </c>
      <c r="L65" s="191" t="s">
        <v>236</v>
      </c>
      <c r="M65" s="191" t="s">
        <v>72</v>
      </c>
      <c r="N65" s="192"/>
      <c r="O65" s="191" t="s">
        <v>71</v>
      </c>
      <c r="P65" s="191" t="s">
        <v>236</v>
      </c>
      <c r="Q65" s="191" t="s">
        <v>72</v>
      </c>
      <c r="R65" s="192"/>
      <c r="S65" s="191" t="s">
        <v>71</v>
      </c>
      <c r="T65" s="191" t="s">
        <v>236</v>
      </c>
      <c r="U65" s="191" t="s">
        <v>72</v>
      </c>
      <c r="V65" s="192"/>
      <c r="W65" s="191" t="s">
        <v>71</v>
      </c>
      <c r="X65" s="191" t="s">
        <v>236</v>
      </c>
      <c r="Y65" s="191" t="s">
        <v>72</v>
      </c>
      <c r="Z65" s="192"/>
      <c r="AA65" s="191" t="s">
        <v>71</v>
      </c>
      <c r="AB65" s="191" t="s">
        <v>236</v>
      </c>
      <c r="AC65" s="191" t="s">
        <v>72</v>
      </c>
      <c r="AD65" s="192"/>
      <c r="AE65" s="191" t="s">
        <v>71</v>
      </c>
      <c r="AF65" s="191" t="s">
        <v>236</v>
      </c>
      <c r="AG65" s="191" t="s">
        <v>72</v>
      </c>
      <c r="AH65" s="192"/>
      <c r="AI65" s="191" t="s">
        <v>71</v>
      </c>
      <c r="AJ65" s="191" t="s">
        <v>236</v>
      </c>
      <c r="AK65" s="191" t="s">
        <v>72</v>
      </c>
      <c r="AL65" s="192"/>
      <c r="AM65" s="191" t="s">
        <v>71</v>
      </c>
      <c r="AN65" s="191" t="s">
        <v>236</v>
      </c>
      <c r="AO65" s="191" t="s">
        <v>72</v>
      </c>
      <c r="AP65" s="192"/>
      <c r="AQ65" s="191" t="s">
        <v>71</v>
      </c>
      <c r="AR65" s="191" t="s">
        <v>236</v>
      </c>
      <c r="AS65" s="191" t="s">
        <v>72</v>
      </c>
      <c r="AT65" s="192"/>
      <c r="AU65" s="191" t="s">
        <v>71</v>
      </c>
      <c r="AV65" s="191" t="s">
        <v>236</v>
      </c>
      <c r="AW65" s="191" t="s">
        <v>72</v>
      </c>
      <c r="AX65" s="192"/>
      <c r="AY65" s="191" t="s">
        <v>71</v>
      </c>
      <c r="AZ65" s="191" t="s">
        <v>236</v>
      </c>
      <c r="BA65" s="191" t="s">
        <v>72</v>
      </c>
      <c r="BB65" s="192"/>
      <c r="BC65" s="191" t="s">
        <v>71</v>
      </c>
      <c r="BD65" s="191" t="s">
        <v>236</v>
      </c>
      <c r="BE65" s="191" t="s">
        <v>72</v>
      </c>
      <c r="BF65" s="192"/>
      <c r="BG65" s="191" t="s">
        <v>71</v>
      </c>
      <c r="BH65" s="191" t="s">
        <v>236</v>
      </c>
      <c r="BI65" s="191" t="s">
        <v>72</v>
      </c>
      <c r="BJ65" s="192"/>
      <c r="BK65" s="191" t="s">
        <v>71</v>
      </c>
      <c r="BL65" s="191" t="s">
        <v>236</v>
      </c>
      <c r="BM65" s="191" t="s">
        <v>72</v>
      </c>
      <c r="BN65" s="192"/>
      <c r="BO65" s="191" t="s">
        <v>71</v>
      </c>
      <c r="BP65" s="191" t="s">
        <v>236</v>
      </c>
      <c r="BQ65" s="191" t="s">
        <v>72</v>
      </c>
      <c r="BR65" s="192"/>
      <c r="BS65" s="191" t="s">
        <v>71</v>
      </c>
      <c r="BT65" s="191" t="s">
        <v>236</v>
      </c>
      <c r="BU65" s="191" t="s">
        <v>72</v>
      </c>
      <c r="BV65" s="192"/>
      <c r="BW65" s="191" t="s">
        <v>71</v>
      </c>
      <c r="BX65" s="191" t="s">
        <v>236</v>
      </c>
      <c r="BY65" s="191" t="s">
        <v>72</v>
      </c>
      <c r="BZ65" s="192"/>
      <c r="CA65" s="191" t="s">
        <v>71</v>
      </c>
      <c r="CB65" s="191" t="s">
        <v>236</v>
      </c>
      <c r="CC65" s="191" t="s">
        <v>72</v>
      </c>
      <c r="CD65" s="192"/>
      <c r="CE65" s="191" t="s">
        <v>71</v>
      </c>
      <c r="CF65" s="191" t="s">
        <v>236</v>
      </c>
      <c r="CG65" s="191" t="s">
        <v>72</v>
      </c>
      <c r="CH65" s="192"/>
      <c r="CI65" s="191" t="s">
        <v>71</v>
      </c>
      <c r="CJ65" s="191" t="s">
        <v>236</v>
      </c>
      <c r="CK65" s="191" t="s">
        <v>72</v>
      </c>
      <c r="CL65" s="192"/>
      <c r="CM65" s="191" t="s">
        <v>71</v>
      </c>
      <c r="CN65" s="191" t="s">
        <v>236</v>
      </c>
      <c r="CO65" s="191" t="s">
        <v>72</v>
      </c>
      <c r="CP65" s="192"/>
      <c r="CQ65" s="191" t="s">
        <v>71</v>
      </c>
      <c r="CR65" s="191" t="s">
        <v>236</v>
      </c>
      <c r="CS65" s="191" t="s">
        <v>72</v>
      </c>
      <c r="CT65" s="192"/>
      <c r="CU65" s="191" t="s">
        <v>71</v>
      </c>
      <c r="CV65" s="191" t="s">
        <v>236</v>
      </c>
      <c r="CW65" s="191" t="s">
        <v>72</v>
      </c>
      <c r="CX65" s="192"/>
      <c r="CY65" s="191" t="s">
        <v>71</v>
      </c>
      <c r="CZ65" s="191" t="s">
        <v>236</v>
      </c>
      <c r="DA65" s="191" t="s">
        <v>72</v>
      </c>
      <c r="DB65" s="192"/>
      <c r="DC65" s="191" t="s">
        <v>71</v>
      </c>
      <c r="DD65" s="191" t="s">
        <v>236</v>
      </c>
      <c r="DE65" s="191" t="s">
        <v>72</v>
      </c>
      <c r="DF65" s="192"/>
      <c r="DG65" s="191" t="s">
        <v>71</v>
      </c>
      <c r="DH65" s="191" t="s">
        <v>236</v>
      </c>
      <c r="DI65" s="191" t="s">
        <v>72</v>
      </c>
      <c r="DJ65" s="192"/>
      <c r="DK65" s="191" t="s">
        <v>71</v>
      </c>
      <c r="DL65" s="191" t="s">
        <v>236</v>
      </c>
      <c r="DM65" s="191" t="s">
        <v>72</v>
      </c>
      <c r="DN65" s="192"/>
      <c r="DO65" s="191" t="s">
        <v>71</v>
      </c>
      <c r="DP65" s="191" t="s">
        <v>236</v>
      </c>
      <c r="DQ65" s="191" t="s">
        <v>72</v>
      </c>
      <c r="DR65" s="192"/>
      <c r="DS65" s="191" t="s">
        <v>71</v>
      </c>
      <c r="DT65" s="191" t="s">
        <v>236</v>
      </c>
      <c r="DU65" s="191" t="s">
        <v>72</v>
      </c>
      <c r="DV65" s="192"/>
      <c r="DW65" s="191" t="s">
        <v>71</v>
      </c>
      <c r="DX65" s="191" t="s">
        <v>236</v>
      </c>
      <c r="DY65" s="191" t="s">
        <v>72</v>
      </c>
      <c r="DZ65" s="192"/>
      <c r="EA65" s="191" t="s">
        <v>71</v>
      </c>
      <c r="EB65" s="191" t="s">
        <v>236</v>
      </c>
      <c r="EC65" s="191" t="s">
        <v>72</v>
      </c>
      <c r="ED65" s="192"/>
      <c r="EE65" s="191" t="s">
        <v>71</v>
      </c>
      <c r="EF65" s="191" t="s">
        <v>236</v>
      </c>
      <c r="EG65" s="191" t="s">
        <v>72</v>
      </c>
      <c r="EH65" s="192"/>
      <c r="EI65" s="191" t="s">
        <v>71</v>
      </c>
      <c r="EJ65" s="191" t="s">
        <v>236</v>
      </c>
      <c r="EK65" s="191" t="s">
        <v>72</v>
      </c>
      <c r="EL65" s="192"/>
      <c r="EM65" s="191" t="s">
        <v>71</v>
      </c>
      <c r="EN65" s="191" t="s">
        <v>236</v>
      </c>
      <c r="EO65" s="191" t="s">
        <v>72</v>
      </c>
      <c r="EP65" s="192"/>
      <c r="EQ65" s="191" t="s">
        <v>71</v>
      </c>
      <c r="ER65" s="191" t="s">
        <v>236</v>
      </c>
      <c r="ES65" s="191" t="s">
        <v>72</v>
      </c>
      <c r="ET65" s="192"/>
      <c r="EU65" s="191" t="s">
        <v>71</v>
      </c>
      <c r="EV65" s="191" t="s">
        <v>236</v>
      </c>
      <c r="EW65" s="191" t="s">
        <v>72</v>
      </c>
      <c r="EX65" s="192"/>
      <c r="EY65" s="191" t="s">
        <v>71</v>
      </c>
      <c r="EZ65" s="191" t="s">
        <v>236</v>
      </c>
      <c r="FA65" s="191" t="s">
        <v>72</v>
      </c>
      <c r="FB65" s="192"/>
      <c r="FC65" s="191" t="s">
        <v>71</v>
      </c>
      <c r="FD65" s="191" t="s">
        <v>236</v>
      </c>
      <c r="FE65" s="191" t="s">
        <v>72</v>
      </c>
      <c r="FF65" s="192"/>
      <c r="FG65" s="191" t="s">
        <v>71</v>
      </c>
      <c r="FH65" s="191" t="s">
        <v>236</v>
      </c>
      <c r="FI65" s="191" t="s">
        <v>72</v>
      </c>
      <c r="FJ65" s="192"/>
      <c r="FL65" s="16"/>
    </row>
    <row r="66" spans="1:168" ht="15.75">
      <c r="A66" s="95" t="s">
        <v>316</v>
      </c>
      <c r="B66" s="181"/>
      <c r="C66" s="184"/>
      <c r="D66" s="184"/>
      <c r="E66" s="185"/>
      <c r="F66" s="186"/>
      <c r="G66" s="190"/>
      <c r="H66" s="190"/>
      <c r="I66" s="185"/>
      <c r="J66" s="186"/>
      <c r="K66" s="190"/>
      <c r="L66" s="190"/>
      <c r="M66" s="185"/>
      <c r="N66" s="186"/>
      <c r="O66" s="190"/>
      <c r="P66" s="190"/>
      <c r="Q66" s="185"/>
      <c r="R66" s="186"/>
      <c r="S66" s="190"/>
      <c r="T66" s="190"/>
      <c r="U66" s="185"/>
      <c r="V66" s="186"/>
      <c r="W66" s="190"/>
      <c r="X66" s="190"/>
      <c r="Y66" s="185"/>
      <c r="Z66" s="186"/>
      <c r="AA66" s="190"/>
      <c r="AB66" s="190"/>
      <c r="AC66" s="185"/>
      <c r="AD66" s="186"/>
      <c r="AE66" s="190"/>
      <c r="AF66" s="190"/>
      <c r="AG66" s="185"/>
      <c r="AH66" s="186"/>
      <c r="AI66" s="190"/>
      <c r="AJ66" s="190"/>
      <c r="AK66" s="185"/>
      <c r="AL66" s="186"/>
      <c r="AM66" s="190"/>
      <c r="AN66" s="190"/>
      <c r="AO66" s="185"/>
      <c r="AP66" s="186"/>
      <c r="AQ66" s="190"/>
      <c r="AR66" s="190"/>
      <c r="AS66" s="185"/>
      <c r="AT66" s="186"/>
      <c r="AU66" s="190"/>
      <c r="AV66" s="190"/>
      <c r="AW66" s="185"/>
      <c r="AX66" s="186"/>
      <c r="AY66" s="190"/>
      <c r="AZ66" s="190"/>
      <c r="BA66" s="185"/>
      <c r="BB66" s="186"/>
      <c r="BC66" s="190"/>
      <c r="BD66" s="190"/>
      <c r="BE66" s="185"/>
      <c r="BF66" s="186"/>
      <c r="BG66" s="190"/>
      <c r="BH66" s="190"/>
      <c r="BI66" s="185"/>
      <c r="BJ66" s="186"/>
      <c r="BK66" s="190"/>
      <c r="BL66" s="190"/>
      <c r="BM66" s="185"/>
      <c r="BN66" s="186"/>
      <c r="BO66" s="190"/>
      <c r="BP66" s="190"/>
      <c r="BQ66" s="185"/>
      <c r="BR66" s="186"/>
      <c r="BS66" s="190"/>
      <c r="BT66" s="190"/>
      <c r="BU66" s="185"/>
      <c r="BV66" s="186"/>
      <c r="BW66" s="190"/>
      <c r="BX66" s="190"/>
      <c r="BY66" s="185"/>
      <c r="BZ66" s="186"/>
      <c r="CA66" s="190"/>
      <c r="CB66" s="190"/>
      <c r="CC66" s="185"/>
      <c r="CD66" s="186"/>
      <c r="CE66" s="190"/>
      <c r="CF66" s="190"/>
      <c r="CG66" s="185"/>
      <c r="CH66" s="186"/>
      <c r="CI66" s="190"/>
      <c r="CJ66" s="190"/>
      <c r="CK66" s="185"/>
      <c r="CL66" s="186"/>
      <c r="CM66" s="190"/>
      <c r="CN66" s="190"/>
      <c r="CO66" s="185"/>
      <c r="CP66" s="186"/>
      <c r="CQ66" s="190"/>
      <c r="CR66" s="190"/>
      <c r="CS66" s="185"/>
      <c r="CT66" s="186"/>
      <c r="CU66" s="190"/>
      <c r="CV66" s="190"/>
      <c r="CW66" s="185"/>
      <c r="CX66" s="186"/>
      <c r="CY66" s="190"/>
      <c r="CZ66" s="190"/>
      <c r="DA66" s="185"/>
      <c r="DB66" s="186"/>
      <c r="DC66" s="190"/>
      <c r="DD66" s="190"/>
      <c r="DE66" s="185"/>
      <c r="DF66" s="186"/>
      <c r="DG66" s="190"/>
      <c r="DH66" s="190"/>
      <c r="DI66" s="185"/>
      <c r="DJ66" s="186"/>
      <c r="DK66" s="190"/>
      <c r="DL66" s="190"/>
      <c r="DM66" s="185"/>
      <c r="DN66" s="186"/>
      <c r="DO66" s="190"/>
      <c r="DP66" s="190"/>
      <c r="DQ66" s="185"/>
      <c r="DR66" s="186"/>
      <c r="DS66" s="190"/>
      <c r="DT66" s="190"/>
      <c r="DU66" s="185"/>
      <c r="DV66" s="186"/>
      <c r="DW66" s="190"/>
      <c r="DX66" s="190"/>
      <c r="DY66" s="185"/>
      <c r="DZ66" s="186"/>
      <c r="EA66" s="190"/>
      <c r="EB66" s="190"/>
      <c r="EC66" s="185"/>
      <c r="ED66" s="186"/>
      <c r="EE66" s="190"/>
      <c r="EF66" s="190"/>
      <c r="EG66" s="185"/>
      <c r="EH66" s="186"/>
      <c r="EI66" s="190"/>
      <c r="EJ66" s="190"/>
      <c r="EK66" s="185"/>
      <c r="EL66" s="186"/>
      <c r="EM66" s="190"/>
      <c r="EN66" s="190"/>
      <c r="EO66" s="185"/>
      <c r="EP66" s="186"/>
      <c r="EQ66" s="190"/>
      <c r="ER66" s="190"/>
      <c r="ES66" s="185"/>
      <c r="ET66" s="186"/>
      <c r="EU66" s="190"/>
      <c r="EV66" s="190"/>
      <c r="EW66" s="185"/>
      <c r="EX66" s="186"/>
      <c r="EY66" s="190"/>
      <c r="EZ66" s="190"/>
      <c r="FA66" s="185"/>
      <c r="FB66" s="186"/>
      <c r="FC66" s="184"/>
      <c r="FD66" s="184"/>
      <c r="FE66" s="185"/>
      <c r="FF66" s="186"/>
      <c r="FG66" s="184"/>
      <c r="FH66" s="184"/>
      <c r="FI66" s="185"/>
      <c r="FJ66" s="186"/>
      <c r="FL66" s="219">
        <f>FL59</f>
        <v>0</v>
      </c>
    </row>
    <row r="67" spans="1:168" ht="15.75">
      <c r="A67" s="99" t="s">
        <v>239</v>
      </c>
      <c r="B67" s="181"/>
      <c r="C67" s="184">
        <f>'ALVAREZ '!M17</f>
        <v>0</v>
      </c>
      <c r="D67" s="184"/>
      <c r="E67" s="184">
        <f>E66+C67</f>
        <v>0</v>
      </c>
      <c r="F67" s="186"/>
      <c r="G67" s="190">
        <f>'AMBROGGIO '!M17</f>
        <v>0</v>
      </c>
      <c r="H67" s="190"/>
      <c r="I67" s="184">
        <f>I66+G67</f>
        <v>0</v>
      </c>
      <c r="J67" s="186"/>
      <c r="K67" s="184">
        <f>'BARRA '!M17</f>
        <v>0</v>
      </c>
      <c r="L67" s="190"/>
      <c r="M67" s="184">
        <f>M66+K67</f>
        <v>0</v>
      </c>
      <c r="N67" s="186"/>
      <c r="O67" s="184">
        <f>BIOLMOL!M17</f>
        <v>0</v>
      </c>
      <c r="P67" s="190"/>
      <c r="Q67" s="184">
        <f>Q66+O67</f>
        <v>0</v>
      </c>
      <c r="R67" s="186"/>
      <c r="S67" s="184">
        <f>BIGNANTE!M17</f>
        <v>0</v>
      </c>
      <c r="T67" s="190"/>
      <c r="U67" s="184">
        <f>U66+S67</f>
        <v>0</v>
      </c>
      <c r="V67" s="186"/>
      <c r="W67" s="184">
        <f>'BISIG-DITAMO'!M17</f>
        <v>0</v>
      </c>
      <c r="X67" s="190"/>
      <c r="Y67" s="184">
        <f>Y66+W67</f>
        <v>0</v>
      </c>
      <c r="Z67" s="186"/>
      <c r="AA67" s="184">
        <f>CARRIZO!M17</f>
        <v>0</v>
      </c>
      <c r="AB67" s="190"/>
      <c r="AC67" s="184">
        <f>AC66+AA67</f>
        <v>0</v>
      </c>
      <c r="AD67" s="186"/>
      <c r="AE67" s="184">
        <f>CECCHINI!M17</f>
        <v>0</v>
      </c>
      <c r="AF67" s="190"/>
      <c r="AG67" s="184">
        <f>AG66+AE67</f>
        <v>0</v>
      </c>
      <c r="AH67" s="186"/>
      <c r="AI67" s="184">
        <f>CELEJ!M17</f>
        <v>0</v>
      </c>
      <c r="AJ67" s="190"/>
      <c r="AK67" s="184">
        <f>AK66+AI67</f>
        <v>0</v>
      </c>
      <c r="AL67" s="186"/>
      <c r="AM67" s="184">
        <f>CONTIN!M17</f>
        <v>0</v>
      </c>
      <c r="AN67" s="190"/>
      <c r="AO67" s="184">
        <f>AO66+AM67</f>
        <v>0</v>
      </c>
      <c r="AP67" s="186"/>
      <c r="AQ67" s="184">
        <f>CULTIVO!M17</f>
        <v>0</v>
      </c>
      <c r="AR67" s="190"/>
      <c r="AS67" s="184">
        <f>AS66+AQ67</f>
        <v>0</v>
      </c>
      <c r="AT67" s="186"/>
      <c r="AU67" s="184">
        <f>DEGANO!M17</f>
        <v>0</v>
      </c>
      <c r="AV67" s="190"/>
      <c r="AW67" s="184">
        <f>AW66+AU67</f>
        <v>0</v>
      </c>
      <c r="AX67" s="186"/>
      <c r="AY67" s="184">
        <f>FABRO!M17</f>
        <v>0</v>
      </c>
      <c r="AZ67" s="190"/>
      <c r="BA67" s="184">
        <f>BA66+AY67</f>
        <v>0</v>
      </c>
      <c r="BB67" s="186"/>
      <c r="BC67" s="184">
        <f>FANANI!M17</f>
        <v>0</v>
      </c>
      <c r="BD67" s="190"/>
      <c r="BE67" s="184">
        <f>BE66+BC67</f>
        <v>0</v>
      </c>
      <c r="BF67" s="186"/>
      <c r="BG67" s="184">
        <f>FIDELIO!M17</f>
        <v>0</v>
      </c>
      <c r="BH67" s="190"/>
      <c r="BI67" s="184">
        <f>BI66+BG67</f>
        <v>0</v>
      </c>
      <c r="BJ67" s="186"/>
      <c r="BK67" s="184">
        <f>GALIANO!M17</f>
        <v>0</v>
      </c>
      <c r="BL67" s="190"/>
      <c r="BM67" s="184">
        <f>BM66+BK67</f>
        <v>0</v>
      </c>
      <c r="BN67" s="186"/>
      <c r="BO67" s="184">
        <f>GARBARINO!M17</f>
        <v>0</v>
      </c>
      <c r="BP67" s="190"/>
      <c r="BQ67" s="184">
        <f>BQ66+BO67</f>
        <v>0</v>
      </c>
      <c r="BR67" s="186"/>
      <c r="BS67" s="184">
        <f>GIL!M17</f>
        <v>0</v>
      </c>
      <c r="BT67" s="190"/>
      <c r="BU67" s="184">
        <f>BU66+BS67</f>
        <v>0</v>
      </c>
      <c r="BV67" s="186"/>
      <c r="BW67" s="184">
        <f>GOLDRAIJ!M17</f>
        <v>0</v>
      </c>
      <c r="BX67" s="190"/>
      <c r="BY67" s="184">
        <f>BY66+BW67</f>
        <v>0</v>
      </c>
      <c r="BZ67" s="186"/>
      <c r="CA67" s="184">
        <f>GUIDO!M17</f>
        <v>0</v>
      </c>
      <c r="CB67" s="190"/>
      <c r="CC67" s="184">
        <f>CC66+CA67</f>
        <v>0</v>
      </c>
      <c r="CD67" s="186"/>
      <c r="CE67" s="184">
        <f>IRAZOQUI!M17</f>
        <v>0</v>
      </c>
      <c r="CF67" s="190"/>
      <c r="CG67" s="184">
        <f>CG66+CE67</f>
        <v>0</v>
      </c>
      <c r="CH67" s="186"/>
      <c r="CI67" s="184">
        <f>LOPEZ!M17</f>
        <v>0</v>
      </c>
      <c r="CJ67" s="190"/>
      <c r="CK67" s="184">
        <f>CK66+CI67</f>
        <v>0</v>
      </c>
      <c r="CL67" s="186"/>
      <c r="CM67" s="184">
        <f>MONTI!M17</f>
        <v>0</v>
      </c>
      <c r="CN67" s="190"/>
      <c r="CO67" s="184">
        <f>CO66+CM67</f>
        <v>0</v>
      </c>
      <c r="CP67" s="186"/>
      <c r="CQ67" s="184">
        <f>MONTICH!M17</f>
        <v>0</v>
      </c>
      <c r="CR67" s="190"/>
      <c r="CS67" s="184">
        <f>CS66+CQ67</f>
        <v>0</v>
      </c>
      <c r="CT67" s="186"/>
      <c r="CU67" s="184">
        <f>OLIVEIRA!M17</f>
        <v>0</v>
      </c>
      <c r="CV67" s="190"/>
      <c r="CW67" s="184">
        <f>CW66+CU67</f>
        <v>0</v>
      </c>
      <c r="CX67" s="186"/>
      <c r="CY67" s="184">
        <f>PRUCCA!M17</f>
        <v>0</v>
      </c>
      <c r="CZ67" s="190"/>
      <c r="DA67" s="184">
        <f>DA66+CY67</f>
        <v>0</v>
      </c>
      <c r="DB67" s="186"/>
      <c r="DC67" s="184">
        <f>ROMERO!M17</f>
        <v>0</v>
      </c>
      <c r="DD67" s="190"/>
      <c r="DE67" s="184">
        <f>DE66+DC67</f>
        <v>0</v>
      </c>
      <c r="DF67" s="186"/>
      <c r="DG67" s="184">
        <f>SMANIA!M17</f>
        <v>0</v>
      </c>
      <c r="DH67" s="190"/>
      <c r="DI67" s="184">
        <f>DI66+DG67</f>
        <v>0</v>
      </c>
      <c r="DJ67" s="186"/>
      <c r="DK67" s="184">
        <f>SOSA!M17</f>
        <v>0</v>
      </c>
      <c r="DL67" s="190"/>
      <c r="DM67" s="184">
        <f>DM66+DK67</f>
        <v>0</v>
      </c>
      <c r="DN67" s="186"/>
      <c r="DO67" s="184">
        <f>VALDEZ!M17</f>
        <v>0</v>
      </c>
      <c r="DP67" s="190"/>
      <c r="DQ67" s="184">
        <f>DQ66+DO67</f>
        <v>0</v>
      </c>
      <c r="DR67" s="186"/>
      <c r="DS67" s="184">
        <f>VILCAES!M17</f>
        <v>0</v>
      </c>
      <c r="DT67" s="190"/>
      <c r="DU67" s="184">
        <f>DU66+DS67</f>
        <v>0</v>
      </c>
      <c r="DV67" s="186"/>
      <c r="DW67" s="184">
        <f>WILKE!M17</f>
        <v>0</v>
      </c>
      <c r="DX67" s="190"/>
      <c r="DY67" s="184">
        <f>DY66+DW67</f>
        <v>0</v>
      </c>
      <c r="DZ67" s="186"/>
      <c r="EA67" s="184">
        <f>PROTEINA!M17</f>
        <v>0</v>
      </c>
      <c r="EB67" s="190"/>
      <c r="EC67" s="184">
        <f>EC66+EA67</f>
        <v>0</v>
      </c>
      <c r="ED67" s="186"/>
      <c r="EE67" s="190" t="e">
        <f>+#REF!</f>
        <v>#REF!</v>
      </c>
      <c r="EF67" s="190"/>
      <c r="EG67" s="184" t="e">
        <f>EG66+EE67</f>
        <v>#REF!</v>
      </c>
      <c r="EH67" s="186"/>
      <c r="EI67" s="190" t="e">
        <f>+#REF!</f>
        <v>#REF!</v>
      </c>
      <c r="EJ67" s="190"/>
      <c r="EK67" s="184" t="e">
        <f>EK66+EI67</f>
        <v>#REF!</v>
      </c>
      <c r="EL67" s="186"/>
      <c r="EM67" s="190" t="e">
        <f>+#REF!</f>
        <v>#REF!</v>
      </c>
      <c r="EN67" s="190"/>
      <c r="EO67" s="184" t="e">
        <f>EO66+EM67</f>
        <v>#REF!</v>
      </c>
      <c r="EP67" s="186"/>
      <c r="EQ67" s="190" t="e">
        <f>+#REF!</f>
        <v>#REF!</v>
      </c>
      <c r="ER67" s="190"/>
      <c r="ES67" s="184" t="e">
        <f>ES66+EQ67</f>
        <v>#REF!</v>
      </c>
      <c r="ET67" s="186"/>
      <c r="EU67" s="190" t="e">
        <f>+#REF!</f>
        <v>#REF!</v>
      </c>
      <c r="EV67" s="190"/>
      <c r="EW67" s="184" t="e">
        <f>EW66+EU67</f>
        <v>#REF!</v>
      </c>
      <c r="EX67" s="186"/>
      <c r="EY67" s="190" t="e">
        <f>+#REF!</f>
        <v>#REF!</v>
      </c>
      <c r="EZ67" s="190"/>
      <c r="FA67" s="184" t="e">
        <f>FA66+EY67</f>
        <v>#REF!</v>
      </c>
      <c r="FB67" s="186"/>
      <c r="FC67" s="184"/>
      <c r="FD67" s="184"/>
      <c r="FE67" s="184"/>
      <c r="FF67" s="186"/>
      <c r="FG67" s="184"/>
      <c r="FH67" s="184"/>
      <c r="FI67" s="184"/>
      <c r="FJ67" s="186"/>
      <c r="FL67" s="199"/>
    </row>
    <row r="68" spans="1:168" ht="15.75">
      <c r="A68" s="99" t="s">
        <v>73</v>
      </c>
      <c r="B68" s="181"/>
      <c r="C68" s="187"/>
      <c r="D68" s="184"/>
      <c r="E68" s="185">
        <f>E67*1.02</f>
        <v>0</v>
      </c>
      <c r="F68" s="186"/>
      <c r="G68" s="193"/>
      <c r="H68" s="190"/>
      <c r="I68" s="185">
        <f>I67*1.02</f>
        <v>0</v>
      </c>
      <c r="J68" s="186"/>
      <c r="K68" s="193"/>
      <c r="L68" s="190"/>
      <c r="M68" s="185">
        <f>M67*1.02</f>
        <v>0</v>
      </c>
      <c r="N68" s="186"/>
      <c r="O68" s="193"/>
      <c r="P68" s="190"/>
      <c r="Q68" s="185">
        <f>Q67*1.02</f>
        <v>0</v>
      </c>
      <c r="R68" s="186"/>
      <c r="S68" s="193"/>
      <c r="T68" s="190"/>
      <c r="U68" s="185">
        <f>U67*1.02</f>
        <v>0</v>
      </c>
      <c r="V68" s="186"/>
      <c r="W68" s="193"/>
      <c r="X68" s="190"/>
      <c r="Y68" s="185">
        <f>Y67*1.02</f>
        <v>0</v>
      </c>
      <c r="Z68" s="186"/>
      <c r="AA68" s="193"/>
      <c r="AB68" s="190"/>
      <c r="AC68" s="185">
        <f>AC67*1.02</f>
        <v>0</v>
      </c>
      <c r="AD68" s="186"/>
      <c r="AE68" s="193"/>
      <c r="AF68" s="190"/>
      <c r="AG68" s="185">
        <f>AG67*1.02</f>
        <v>0</v>
      </c>
      <c r="AH68" s="186"/>
      <c r="AI68" s="193"/>
      <c r="AJ68" s="190"/>
      <c r="AK68" s="185">
        <f>AK67*1.02</f>
        <v>0</v>
      </c>
      <c r="AL68" s="186"/>
      <c r="AM68" s="193"/>
      <c r="AN68" s="190"/>
      <c r="AO68" s="185">
        <f>AO67*1.02</f>
        <v>0</v>
      </c>
      <c r="AP68" s="186"/>
      <c r="AQ68" s="193"/>
      <c r="AR68" s="190"/>
      <c r="AS68" s="185">
        <f>AS67*1.02</f>
        <v>0</v>
      </c>
      <c r="AT68" s="186"/>
      <c r="AU68" s="193"/>
      <c r="AV68" s="190"/>
      <c r="AW68" s="185">
        <f>AW67*1.02</f>
        <v>0</v>
      </c>
      <c r="AX68" s="186"/>
      <c r="AY68" s="193"/>
      <c r="AZ68" s="190"/>
      <c r="BA68" s="185">
        <f>BA67*1.02</f>
        <v>0</v>
      </c>
      <c r="BB68" s="186"/>
      <c r="BC68" s="193"/>
      <c r="BD68" s="190"/>
      <c r="BE68" s="185">
        <f>BE67*1.02</f>
        <v>0</v>
      </c>
      <c r="BF68" s="186"/>
      <c r="BG68" s="193"/>
      <c r="BH68" s="190"/>
      <c r="BI68" s="185">
        <f>BI67*1.02</f>
        <v>0</v>
      </c>
      <c r="BJ68" s="186"/>
      <c r="BK68" s="193"/>
      <c r="BL68" s="190"/>
      <c r="BM68" s="185">
        <f>BM67*1.02</f>
        <v>0</v>
      </c>
      <c r="BN68" s="186"/>
      <c r="BO68" s="193"/>
      <c r="BP68" s="190"/>
      <c r="BQ68" s="185">
        <f>BQ67*1.02</f>
        <v>0</v>
      </c>
      <c r="BR68" s="186"/>
      <c r="BS68" s="193"/>
      <c r="BT68" s="190"/>
      <c r="BU68" s="185">
        <f>BU67*1.02</f>
        <v>0</v>
      </c>
      <c r="BV68" s="186"/>
      <c r="BW68" s="193"/>
      <c r="BX68" s="190"/>
      <c r="BY68" s="185">
        <f>BY67*1.02</f>
        <v>0</v>
      </c>
      <c r="BZ68" s="186"/>
      <c r="CA68" s="193"/>
      <c r="CB68" s="190"/>
      <c r="CC68" s="185">
        <f>CC67*1.02</f>
        <v>0</v>
      </c>
      <c r="CD68" s="186"/>
      <c r="CE68" s="193"/>
      <c r="CF68" s="190"/>
      <c r="CG68" s="185">
        <f>CG67*1.02</f>
        <v>0</v>
      </c>
      <c r="CH68" s="186"/>
      <c r="CI68" s="193"/>
      <c r="CJ68" s="190"/>
      <c r="CK68" s="185">
        <f>CK67*1.02</f>
        <v>0</v>
      </c>
      <c r="CL68" s="186"/>
      <c r="CM68" s="193"/>
      <c r="CN68" s="190"/>
      <c r="CO68" s="185">
        <f>CO67*1.02</f>
        <v>0</v>
      </c>
      <c r="CP68" s="186"/>
      <c r="CQ68" s="193"/>
      <c r="CR68" s="190"/>
      <c r="CS68" s="185">
        <f>CS67*1.02</f>
        <v>0</v>
      </c>
      <c r="CT68" s="186"/>
      <c r="CU68" s="193"/>
      <c r="CV68" s="190"/>
      <c r="CW68" s="185">
        <f>CW67*1.02</f>
        <v>0</v>
      </c>
      <c r="CX68" s="186"/>
      <c r="CY68" s="193"/>
      <c r="CZ68" s="190"/>
      <c r="DA68" s="185">
        <f>DA67*1.02</f>
        <v>0</v>
      </c>
      <c r="DB68" s="186"/>
      <c r="DC68" s="193"/>
      <c r="DD68" s="190"/>
      <c r="DE68" s="185">
        <f>DE67*1.02</f>
        <v>0</v>
      </c>
      <c r="DF68" s="186"/>
      <c r="DG68" s="193"/>
      <c r="DH68" s="190"/>
      <c r="DI68" s="185">
        <f>DI67*1.02</f>
        <v>0</v>
      </c>
      <c r="DJ68" s="186"/>
      <c r="DK68" s="193"/>
      <c r="DL68" s="190"/>
      <c r="DM68" s="185">
        <f>DM67*1.02</f>
        <v>0</v>
      </c>
      <c r="DN68" s="186"/>
      <c r="DO68" s="193"/>
      <c r="DP68" s="190"/>
      <c r="DQ68" s="185">
        <f>DQ67*1.02</f>
        <v>0</v>
      </c>
      <c r="DR68" s="186"/>
      <c r="DS68" s="193"/>
      <c r="DT68" s="190"/>
      <c r="DU68" s="185">
        <f>DU67*1.02</f>
        <v>0</v>
      </c>
      <c r="DV68" s="186"/>
      <c r="DW68" s="193"/>
      <c r="DX68" s="190"/>
      <c r="DY68" s="185">
        <f>DY67*1.02</f>
        <v>0</v>
      </c>
      <c r="DZ68" s="186"/>
      <c r="EA68" s="193"/>
      <c r="EB68" s="190"/>
      <c r="EC68" s="185">
        <f>EC67*1.02</f>
        <v>0</v>
      </c>
      <c r="ED68" s="186"/>
      <c r="EE68" s="193"/>
      <c r="EF68" s="190"/>
      <c r="EG68" s="185" t="e">
        <f>EG67*1.02</f>
        <v>#REF!</v>
      </c>
      <c r="EH68" s="186"/>
      <c r="EI68" s="193"/>
      <c r="EJ68" s="190"/>
      <c r="EK68" s="185" t="e">
        <f>EK67*1.02</f>
        <v>#REF!</v>
      </c>
      <c r="EL68" s="186"/>
      <c r="EM68" s="193"/>
      <c r="EN68" s="190"/>
      <c r="EO68" s="185" t="e">
        <f>EO67*1.02</f>
        <v>#REF!</v>
      </c>
      <c r="EP68" s="186"/>
      <c r="EQ68" s="193"/>
      <c r="ER68" s="190"/>
      <c r="ES68" s="185" t="e">
        <f>ES67*1.02</f>
        <v>#REF!</v>
      </c>
      <c r="ET68" s="186"/>
      <c r="EU68" s="193"/>
      <c r="EV68" s="190"/>
      <c r="EW68" s="185" t="e">
        <f>EW67*1.02</f>
        <v>#REF!</v>
      </c>
      <c r="EX68" s="186"/>
      <c r="EY68" s="193"/>
      <c r="EZ68" s="190"/>
      <c r="FA68" s="185" t="e">
        <f>FA67*1.02</f>
        <v>#REF!</v>
      </c>
      <c r="FB68" s="186"/>
      <c r="FC68" s="187"/>
      <c r="FD68" s="184"/>
      <c r="FE68" s="185"/>
      <c r="FF68" s="186"/>
      <c r="FG68" s="187"/>
      <c r="FH68" s="184"/>
      <c r="FI68" s="185"/>
      <c r="FJ68" s="186"/>
      <c r="FL68" s="199"/>
    </row>
    <row r="69" spans="1:168" ht="15.75">
      <c r="A69" s="98" t="s">
        <v>240</v>
      </c>
      <c r="B69" s="181"/>
      <c r="C69" s="184"/>
      <c r="D69" s="184">
        <f>'ALVAREZ '!AI28</f>
        <v>0</v>
      </c>
      <c r="E69" s="184">
        <f>E68-D69</f>
        <v>0</v>
      </c>
      <c r="F69" s="186"/>
      <c r="G69" s="190"/>
      <c r="H69" s="190">
        <f>'AMBROGGIO '!AI28</f>
        <v>0</v>
      </c>
      <c r="I69" s="184">
        <f>I68-H69</f>
        <v>0</v>
      </c>
      <c r="J69" s="186"/>
      <c r="K69" s="190"/>
      <c r="L69" s="184">
        <f>'BARRA '!AI28</f>
        <v>0</v>
      </c>
      <c r="M69" s="184">
        <f>M68-L69</f>
        <v>0</v>
      </c>
      <c r="N69" s="186"/>
      <c r="O69" s="190"/>
      <c r="P69" s="184">
        <f>BIOLMOL!AI28</f>
        <v>0</v>
      </c>
      <c r="Q69" s="184">
        <f>Q68-P69</f>
        <v>0</v>
      </c>
      <c r="R69" s="186"/>
      <c r="S69" s="190"/>
      <c r="T69" s="184">
        <f>BIGNANTE!AI28</f>
        <v>0</v>
      </c>
      <c r="U69" s="184">
        <f>U68-T69</f>
        <v>0</v>
      </c>
      <c r="V69" s="186"/>
      <c r="W69" s="190"/>
      <c r="X69" s="184">
        <f>'BISIG-DITAMO'!AI28</f>
        <v>0</v>
      </c>
      <c r="Y69" s="184">
        <f>Y68-X69</f>
        <v>0</v>
      </c>
      <c r="Z69" s="186"/>
      <c r="AA69" s="190"/>
      <c r="AB69" s="184">
        <f>CARRIZO!AI28</f>
        <v>0</v>
      </c>
      <c r="AC69" s="184">
        <f>AC68-AB69</f>
        <v>0</v>
      </c>
      <c r="AD69" s="186"/>
      <c r="AE69" s="190"/>
      <c r="AF69" s="184">
        <f>CECCHINI!AI28</f>
        <v>0</v>
      </c>
      <c r="AG69" s="184">
        <f>AG68-AF69</f>
        <v>0</v>
      </c>
      <c r="AH69" s="186"/>
      <c r="AI69" s="190"/>
      <c r="AJ69" s="184">
        <f>CELEJ!AI28</f>
        <v>0</v>
      </c>
      <c r="AK69" s="184">
        <f>AK68-AJ69</f>
        <v>0</v>
      </c>
      <c r="AL69" s="186"/>
      <c r="AM69" s="190"/>
      <c r="AN69" s="184">
        <f>CONTIN!AI28</f>
        <v>0</v>
      </c>
      <c r="AO69" s="184">
        <f>AO68-AN69</f>
        <v>0</v>
      </c>
      <c r="AP69" s="186"/>
      <c r="AQ69" s="190"/>
      <c r="AR69" s="184">
        <f>CULTIVO!AI28</f>
        <v>0</v>
      </c>
      <c r="AS69" s="184">
        <f>AS68-AR69</f>
        <v>0</v>
      </c>
      <c r="AT69" s="186"/>
      <c r="AU69" s="190"/>
      <c r="AV69" s="184">
        <f>DEGANO!AI28</f>
        <v>0</v>
      </c>
      <c r="AW69" s="184">
        <f>AW68-AV69</f>
        <v>0</v>
      </c>
      <c r="AX69" s="186"/>
      <c r="AY69" s="190"/>
      <c r="AZ69" s="190">
        <f>FABRO!AI28</f>
        <v>0</v>
      </c>
      <c r="BA69" s="184">
        <f>BA68-AZ69</f>
        <v>0</v>
      </c>
      <c r="BB69" s="186"/>
      <c r="BC69" s="190"/>
      <c r="BD69" s="190">
        <f>FANANI!AI28</f>
        <v>0</v>
      </c>
      <c r="BE69" s="184">
        <f>BE68-BD69</f>
        <v>0</v>
      </c>
      <c r="BF69" s="186"/>
      <c r="BG69" s="190"/>
      <c r="BH69" s="190">
        <f>FIDELIO!AI28</f>
        <v>0</v>
      </c>
      <c r="BI69" s="184">
        <f>BI68-BH69</f>
        <v>0</v>
      </c>
      <c r="BJ69" s="186"/>
      <c r="BK69" s="190"/>
      <c r="BL69" s="190">
        <f>GALIANO!AI28</f>
        <v>0</v>
      </c>
      <c r="BM69" s="184">
        <f>BM68-BL69</f>
        <v>0</v>
      </c>
      <c r="BN69" s="186"/>
      <c r="BO69" s="190"/>
      <c r="BP69" s="190">
        <f>GARBARINO!AI28</f>
        <v>0</v>
      </c>
      <c r="BQ69" s="184">
        <f>BQ68-BP69</f>
        <v>0</v>
      </c>
      <c r="BR69" s="186"/>
      <c r="BS69" s="190"/>
      <c r="BT69" s="190">
        <f>GIL!AI28</f>
        <v>0</v>
      </c>
      <c r="BU69" s="184">
        <f>BU68-BT69</f>
        <v>0</v>
      </c>
      <c r="BV69" s="186"/>
      <c r="BW69" s="190"/>
      <c r="BX69" s="190">
        <f>GOLDRAIJ!AI28</f>
        <v>0</v>
      </c>
      <c r="BY69" s="184">
        <f>BY68-BX69</f>
        <v>0</v>
      </c>
      <c r="BZ69" s="186"/>
      <c r="CA69" s="190"/>
      <c r="CB69" s="190">
        <f>GUIDO!AI28</f>
        <v>0</v>
      </c>
      <c r="CC69" s="184">
        <f>CC68-CB69</f>
        <v>0</v>
      </c>
      <c r="CD69" s="186"/>
      <c r="CE69" s="190"/>
      <c r="CF69" s="190">
        <f>IRAZOQUI!AI28</f>
        <v>0</v>
      </c>
      <c r="CG69" s="184">
        <f>CG68-CF69</f>
        <v>0</v>
      </c>
      <c r="CH69" s="186"/>
      <c r="CI69" s="190"/>
      <c r="CJ69" s="190">
        <f>LOPEZ!AI28</f>
        <v>0</v>
      </c>
      <c r="CK69" s="184">
        <f>CK68-CJ69</f>
        <v>0</v>
      </c>
      <c r="CL69" s="186"/>
      <c r="CM69" s="190"/>
      <c r="CN69" s="190">
        <f>MONTI!AI28</f>
        <v>0</v>
      </c>
      <c r="CO69" s="184">
        <f>CO68-CN69</f>
        <v>0</v>
      </c>
      <c r="CP69" s="186"/>
      <c r="CQ69" s="190"/>
      <c r="CR69" s="190">
        <f>MONTICH!AI28</f>
        <v>0</v>
      </c>
      <c r="CS69" s="184">
        <f>CS68-CR69</f>
        <v>0</v>
      </c>
      <c r="CT69" s="186"/>
      <c r="CU69" s="190"/>
      <c r="CV69" s="190">
        <f>OLIVEIRA!AI28</f>
        <v>0</v>
      </c>
      <c r="CW69" s="184">
        <f>CW68-CV69</f>
        <v>0</v>
      </c>
      <c r="CX69" s="186"/>
      <c r="CY69" s="190"/>
      <c r="CZ69" s="190">
        <f>PRUCCA!AI28</f>
        <v>0</v>
      </c>
      <c r="DA69" s="184">
        <f>DA68-CZ69</f>
        <v>0</v>
      </c>
      <c r="DB69" s="186"/>
      <c r="DC69" s="190"/>
      <c r="DD69" s="190">
        <f>ROMERO!AI28</f>
        <v>0</v>
      </c>
      <c r="DE69" s="184">
        <f>DE68-DD69</f>
        <v>0</v>
      </c>
      <c r="DF69" s="186"/>
      <c r="DG69" s="190"/>
      <c r="DH69" s="190">
        <f>SMANIA!AI28</f>
        <v>0</v>
      </c>
      <c r="DI69" s="184">
        <f>DI68-DH69</f>
        <v>0</v>
      </c>
      <c r="DJ69" s="186"/>
      <c r="DK69" s="190"/>
      <c r="DL69" s="190">
        <f>SOSA!AI28</f>
        <v>0</v>
      </c>
      <c r="DM69" s="184">
        <f>DM68-DL69</f>
        <v>0</v>
      </c>
      <c r="DN69" s="186"/>
      <c r="DO69" s="190"/>
      <c r="DP69" s="190">
        <f>VALDEZ!AI28</f>
        <v>0</v>
      </c>
      <c r="DQ69" s="184">
        <f>DQ68-DP69</f>
        <v>0</v>
      </c>
      <c r="DR69" s="186"/>
      <c r="DS69" s="190"/>
      <c r="DT69" s="190">
        <f>VILCAES!AI28</f>
        <v>0</v>
      </c>
      <c r="DU69" s="184">
        <f>DU68-DT69</f>
        <v>0</v>
      </c>
      <c r="DV69" s="186"/>
      <c r="DW69" s="190"/>
      <c r="DX69" s="190">
        <f>WILKE!AI28</f>
        <v>0</v>
      </c>
      <c r="DY69" s="184">
        <f>DY68-DX69</f>
        <v>0</v>
      </c>
      <c r="DZ69" s="186"/>
      <c r="EA69" s="190"/>
      <c r="EB69" s="190">
        <f>PROTEINA!AI28</f>
        <v>0</v>
      </c>
      <c r="EC69" s="184">
        <f>EC68-EB69</f>
        <v>0</v>
      </c>
      <c r="ED69" s="186"/>
      <c r="EE69" s="190"/>
      <c r="EF69" s="190" t="e">
        <f>+#REF!</f>
        <v>#REF!</v>
      </c>
      <c r="EG69" s="184" t="e">
        <f>EG68-EF69</f>
        <v>#REF!</v>
      </c>
      <c r="EH69" s="186"/>
      <c r="EI69" s="190"/>
      <c r="EJ69" s="190" t="e">
        <f>+#REF!</f>
        <v>#REF!</v>
      </c>
      <c r="EK69" s="184" t="e">
        <f>EK68-EJ69</f>
        <v>#REF!</v>
      </c>
      <c r="EL69" s="186"/>
      <c r="EM69" s="190"/>
      <c r="EN69" s="190" t="e">
        <f>+#REF!</f>
        <v>#REF!</v>
      </c>
      <c r="EO69" s="184" t="e">
        <f>EO68-EN69</f>
        <v>#REF!</v>
      </c>
      <c r="EP69" s="186"/>
      <c r="EQ69" s="190"/>
      <c r="ER69" s="190" t="e">
        <f>+#REF!</f>
        <v>#REF!</v>
      </c>
      <c r="ES69" s="184" t="e">
        <f>ES68-ER69</f>
        <v>#REF!</v>
      </c>
      <c r="ET69" s="186"/>
      <c r="EU69" s="190"/>
      <c r="EV69" s="190" t="e">
        <f>+#REF!</f>
        <v>#REF!</v>
      </c>
      <c r="EW69" s="184" t="e">
        <f>EW68-EV69</f>
        <v>#REF!</v>
      </c>
      <c r="EX69" s="186"/>
      <c r="EY69" s="190"/>
      <c r="EZ69" s="190" t="e">
        <f>+#REF!</f>
        <v>#REF!</v>
      </c>
      <c r="FA69" s="184" t="e">
        <f>FA68-EZ69</f>
        <v>#REF!</v>
      </c>
      <c r="FB69" s="186"/>
      <c r="FC69" s="184"/>
      <c r="FD69" s="184"/>
      <c r="FE69" s="184"/>
      <c r="FF69" s="186"/>
      <c r="FG69" s="184"/>
      <c r="FH69" s="184"/>
      <c r="FI69" s="184"/>
      <c r="FJ69" s="186"/>
      <c r="FL69" s="199"/>
    </row>
    <row r="70" spans="1:168" ht="15.75">
      <c r="A70" s="98" t="s">
        <v>241</v>
      </c>
      <c r="B70" s="181"/>
      <c r="C70" s="184"/>
      <c r="D70" s="184">
        <f>'ALVAREZ '!AH73</f>
        <v>0</v>
      </c>
      <c r="E70" s="184">
        <f>E69-D70</f>
        <v>0</v>
      </c>
      <c r="F70" s="186"/>
      <c r="G70" s="190"/>
      <c r="H70" s="190">
        <f>'AMBROGGIO '!AH73</f>
        <v>0</v>
      </c>
      <c r="I70" s="184">
        <f>I69-H70</f>
        <v>0</v>
      </c>
      <c r="J70" s="186"/>
      <c r="K70" s="190"/>
      <c r="L70" s="184">
        <f>'BARRA '!AH73</f>
        <v>0</v>
      </c>
      <c r="M70" s="184">
        <f>M69-L70</f>
        <v>0</v>
      </c>
      <c r="N70" s="186"/>
      <c r="O70" s="190"/>
      <c r="P70" s="184">
        <f>BIOLMOL!AH73</f>
        <v>0</v>
      </c>
      <c r="Q70" s="184">
        <f>Q69-P70</f>
        <v>0</v>
      </c>
      <c r="R70" s="186"/>
      <c r="S70" s="190"/>
      <c r="T70" s="184">
        <f>BIGNANTE!AH73</f>
        <v>0</v>
      </c>
      <c r="U70" s="184">
        <f>U69-T70</f>
        <v>0</v>
      </c>
      <c r="V70" s="186"/>
      <c r="W70" s="190"/>
      <c r="X70" s="184">
        <f>'BISIG-DITAMO'!AH73</f>
        <v>0</v>
      </c>
      <c r="Y70" s="184">
        <f>Y69-X70</f>
        <v>0</v>
      </c>
      <c r="Z70" s="186"/>
      <c r="AA70" s="190"/>
      <c r="AB70" s="184">
        <f>CARRIZO!AH73</f>
        <v>0</v>
      </c>
      <c r="AC70" s="184">
        <f>AC69-AB70</f>
        <v>0</v>
      </c>
      <c r="AD70" s="186"/>
      <c r="AE70" s="190"/>
      <c r="AF70" s="184">
        <f>CECCHINI!AH73</f>
        <v>0</v>
      </c>
      <c r="AG70" s="184">
        <f>AG69-AF70</f>
        <v>0</v>
      </c>
      <c r="AH70" s="186"/>
      <c r="AI70" s="190"/>
      <c r="AJ70" s="184">
        <f>CELEJ!AH73</f>
        <v>0</v>
      </c>
      <c r="AK70" s="184">
        <f>AK69-AJ70</f>
        <v>0</v>
      </c>
      <c r="AL70" s="186"/>
      <c r="AM70" s="190"/>
      <c r="AN70" s="184">
        <f>CONTIN!AH73</f>
        <v>0</v>
      </c>
      <c r="AO70" s="184">
        <f>AO69-AN70</f>
        <v>0</v>
      </c>
      <c r="AP70" s="186"/>
      <c r="AQ70" s="190"/>
      <c r="AR70" s="184">
        <f>CULTIVO!AH73</f>
        <v>0</v>
      </c>
      <c r="AS70" s="184">
        <f>AS69-AR70</f>
        <v>0</v>
      </c>
      <c r="AT70" s="186"/>
      <c r="AU70" s="190"/>
      <c r="AV70" s="184">
        <f>DEGANO!AH73</f>
        <v>0</v>
      </c>
      <c r="AW70" s="184">
        <f>AW69-AV70</f>
        <v>0</v>
      </c>
      <c r="AX70" s="186"/>
      <c r="AY70" s="190"/>
      <c r="AZ70" s="190">
        <f>FABRO!AH73</f>
        <v>0</v>
      </c>
      <c r="BA70" s="184">
        <f>BA69-AZ70</f>
        <v>0</v>
      </c>
      <c r="BB70" s="186"/>
      <c r="BC70" s="190"/>
      <c r="BD70" s="190">
        <f>FANANI!AH73</f>
        <v>0</v>
      </c>
      <c r="BE70" s="184">
        <f>BE69-BD70</f>
        <v>0</v>
      </c>
      <c r="BF70" s="186"/>
      <c r="BG70" s="190"/>
      <c r="BH70" s="190">
        <f>FIDELIO!AH73</f>
        <v>0</v>
      </c>
      <c r="BI70" s="184">
        <f>BI69-BH70</f>
        <v>0</v>
      </c>
      <c r="BJ70" s="186"/>
      <c r="BK70" s="190"/>
      <c r="BL70" s="190">
        <f>GALIANO!AH73</f>
        <v>0</v>
      </c>
      <c r="BM70" s="184">
        <f>BM69-BL70</f>
        <v>0</v>
      </c>
      <c r="BN70" s="186"/>
      <c r="BO70" s="190"/>
      <c r="BP70" s="190">
        <f>GARBARINO!AH73</f>
        <v>0</v>
      </c>
      <c r="BQ70" s="184">
        <f>BQ69-BP70</f>
        <v>0</v>
      </c>
      <c r="BR70" s="186"/>
      <c r="BS70" s="190"/>
      <c r="BT70" s="190">
        <f>GIL!AH73</f>
        <v>0</v>
      </c>
      <c r="BU70" s="184">
        <f>BU69-BT70</f>
        <v>0</v>
      </c>
      <c r="BV70" s="186"/>
      <c r="BW70" s="190"/>
      <c r="BX70" s="190">
        <f>GOLDRAIJ!AH73</f>
        <v>0</v>
      </c>
      <c r="BY70" s="184">
        <f>BY69-BX70</f>
        <v>0</v>
      </c>
      <c r="BZ70" s="186"/>
      <c r="CA70" s="190"/>
      <c r="CB70" s="190">
        <f>GUIDO!AH73</f>
        <v>0</v>
      </c>
      <c r="CC70" s="184">
        <f>CC69-CB70</f>
        <v>0</v>
      </c>
      <c r="CD70" s="186"/>
      <c r="CE70" s="190"/>
      <c r="CF70" s="190">
        <f>IRAZOQUI!AH73</f>
        <v>0</v>
      </c>
      <c r="CG70" s="184">
        <f>CG69-CF70</f>
        <v>0</v>
      </c>
      <c r="CH70" s="186"/>
      <c r="CI70" s="190"/>
      <c r="CJ70" s="190">
        <f>LOPEZ!AH73</f>
        <v>0</v>
      </c>
      <c r="CK70" s="184">
        <f>CK69-CJ70</f>
        <v>0</v>
      </c>
      <c r="CL70" s="186"/>
      <c r="CM70" s="190"/>
      <c r="CN70" s="190">
        <f>MONTI!AH73</f>
        <v>0</v>
      </c>
      <c r="CO70" s="184">
        <f>CO69-CN70</f>
        <v>0</v>
      </c>
      <c r="CP70" s="186"/>
      <c r="CQ70" s="190"/>
      <c r="CR70" s="190">
        <f>MONTICH!AH73</f>
        <v>0</v>
      </c>
      <c r="CS70" s="184">
        <f>CS69-CR70</f>
        <v>0</v>
      </c>
      <c r="CT70" s="186"/>
      <c r="CU70" s="190"/>
      <c r="CV70" s="190">
        <f>OLIVEIRA!AH73</f>
        <v>0</v>
      </c>
      <c r="CW70" s="184">
        <f>CW69-CV70</f>
        <v>0</v>
      </c>
      <c r="CX70" s="186"/>
      <c r="CY70" s="190"/>
      <c r="CZ70" s="190">
        <f>PRUCCA!AH73</f>
        <v>0</v>
      </c>
      <c r="DA70" s="184">
        <f>DA69-CZ70</f>
        <v>0</v>
      </c>
      <c r="DB70" s="186"/>
      <c r="DC70" s="190"/>
      <c r="DD70" s="190">
        <f>ROMERO!AH73</f>
        <v>0</v>
      </c>
      <c r="DE70" s="184">
        <f>DE69-DD70</f>
        <v>0</v>
      </c>
      <c r="DF70" s="186"/>
      <c r="DG70" s="190"/>
      <c r="DH70" s="190">
        <f>SMANIA!AH73</f>
        <v>0</v>
      </c>
      <c r="DI70" s="184">
        <f>DI69-DH70</f>
        <v>0</v>
      </c>
      <c r="DJ70" s="186"/>
      <c r="DK70" s="190"/>
      <c r="DL70" s="190">
        <f>SOSA!AH73</f>
        <v>0</v>
      </c>
      <c r="DM70" s="184">
        <f>DM69-DL70</f>
        <v>0</v>
      </c>
      <c r="DN70" s="186"/>
      <c r="DO70" s="190"/>
      <c r="DP70" s="190">
        <f>VALDEZ!AH73</f>
        <v>0</v>
      </c>
      <c r="DQ70" s="184">
        <f>DQ69-DP70</f>
        <v>0</v>
      </c>
      <c r="DR70" s="186"/>
      <c r="DS70" s="190"/>
      <c r="DT70" s="190">
        <f>VILCAES!AH73</f>
        <v>0</v>
      </c>
      <c r="DU70" s="184">
        <f>DU69-DT70</f>
        <v>0</v>
      </c>
      <c r="DV70" s="186"/>
      <c r="DW70" s="190"/>
      <c r="DX70" s="190">
        <f>WILKE!AH73</f>
        <v>0</v>
      </c>
      <c r="DY70" s="184">
        <f>DY69-DX70</f>
        <v>0</v>
      </c>
      <c r="DZ70" s="186"/>
      <c r="EA70" s="190"/>
      <c r="EB70" s="190">
        <f>PROTEINA!AH73</f>
        <v>0</v>
      </c>
      <c r="EC70" s="184">
        <f>EC69-EB70</f>
        <v>0</v>
      </c>
      <c r="ED70" s="186"/>
      <c r="EE70" s="190"/>
      <c r="EF70" s="190" t="e">
        <f>+#REF!</f>
        <v>#REF!</v>
      </c>
      <c r="EG70" s="184" t="e">
        <f>EG69-EF70</f>
        <v>#REF!</v>
      </c>
      <c r="EH70" s="186"/>
      <c r="EI70" s="190"/>
      <c r="EJ70" s="190" t="e">
        <f>+#REF!</f>
        <v>#REF!</v>
      </c>
      <c r="EK70" s="184" t="e">
        <f>EK69-EJ70</f>
        <v>#REF!</v>
      </c>
      <c r="EL70" s="186"/>
      <c r="EM70" s="190"/>
      <c r="EN70" s="190" t="e">
        <f>+#REF!</f>
        <v>#REF!</v>
      </c>
      <c r="EO70" s="184" t="e">
        <f>EO69-EN70</f>
        <v>#REF!</v>
      </c>
      <c r="EP70" s="186"/>
      <c r="EQ70" s="190"/>
      <c r="ER70" s="190" t="e">
        <f>+#REF!</f>
        <v>#REF!</v>
      </c>
      <c r="ES70" s="184" t="e">
        <f>ES69-ER70</f>
        <v>#REF!</v>
      </c>
      <c r="ET70" s="186"/>
      <c r="EU70" s="190"/>
      <c r="EV70" s="190" t="e">
        <f>+#REF!</f>
        <v>#REF!</v>
      </c>
      <c r="EW70" s="184" t="e">
        <f>EW69-EV70</f>
        <v>#REF!</v>
      </c>
      <c r="EX70" s="186"/>
      <c r="EY70" s="190"/>
      <c r="EZ70" s="190" t="e">
        <f>+#REF!</f>
        <v>#REF!</v>
      </c>
      <c r="FA70" s="184" t="e">
        <f>FA69-EZ70</f>
        <v>#REF!</v>
      </c>
      <c r="FB70" s="186"/>
      <c r="FC70" s="184"/>
      <c r="FD70" s="184"/>
      <c r="FE70" s="184"/>
      <c r="FF70" s="186"/>
      <c r="FG70" s="184"/>
      <c r="FH70" s="184"/>
      <c r="FI70" s="184"/>
      <c r="FJ70" s="186"/>
      <c r="FL70" s="199"/>
    </row>
    <row r="71" spans="1:168" ht="15.75">
      <c r="A71" s="98" t="s">
        <v>242</v>
      </c>
      <c r="B71" s="181"/>
      <c r="C71" s="184"/>
      <c r="D71" s="184">
        <f>'ALVAREZ '!AH81</f>
        <v>0</v>
      </c>
      <c r="E71" s="184">
        <f>E70-D71</f>
        <v>0</v>
      </c>
      <c r="F71" s="186"/>
      <c r="G71" s="190"/>
      <c r="H71" s="190">
        <f>'AMBROGGIO '!AH81</f>
        <v>0</v>
      </c>
      <c r="I71" s="184">
        <f>I70-H71</f>
        <v>0</v>
      </c>
      <c r="J71" s="186"/>
      <c r="K71" s="190"/>
      <c r="L71" s="184">
        <f>'BARRA '!AH81</f>
        <v>0</v>
      </c>
      <c r="M71" s="184">
        <f>M70-L71</f>
        <v>0</v>
      </c>
      <c r="N71" s="186"/>
      <c r="O71" s="190"/>
      <c r="P71" s="184">
        <f>BIOLMOL!AH81</f>
        <v>0</v>
      </c>
      <c r="Q71" s="184">
        <f>Q70-P71</f>
        <v>0</v>
      </c>
      <c r="R71" s="186"/>
      <c r="S71" s="190"/>
      <c r="T71" s="184">
        <f>BIGNANTE!AH81</f>
        <v>0</v>
      </c>
      <c r="U71" s="184">
        <f>U70-T71</f>
        <v>0</v>
      </c>
      <c r="V71" s="186"/>
      <c r="W71" s="190"/>
      <c r="X71" s="184">
        <f>'BISIG-DITAMO'!AH81</f>
        <v>0</v>
      </c>
      <c r="Y71" s="184">
        <f>Y70-X71</f>
        <v>0</v>
      </c>
      <c r="Z71" s="186"/>
      <c r="AA71" s="190"/>
      <c r="AB71" s="184">
        <f>CARRIZO!AH83</f>
        <v>0</v>
      </c>
      <c r="AC71" s="184">
        <f>AC70-AB71</f>
        <v>0</v>
      </c>
      <c r="AD71" s="186"/>
      <c r="AE71" s="190"/>
      <c r="AF71" s="184">
        <f>CECCHINI!AH81</f>
        <v>0</v>
      </c>
      <c r="AG71" s="184">
        <f>AG70-AF71</f>
        <v>0</v>
      </c>
      <c r="AH71" s="186"/>
      <c r="AI71" s="190"/>
      <c r="AJ71" s="184">
        <f>CELEJ!AH81</f>
        <v>0</v>
      </c>
      <c r="AK71" s="184">
        <f>AK70-AJ71</f>
        <v>0</v>
      </c>
      <c r="AL71" s="186"/>
      <c r="AM71" s="190"/>
      <c r="AN71" s="184">
        <f>CONTIN!AH81</f>
        <v>0</v>
      </c>
      <c r="AO71" s="184">
        <f>AO70-AN71</f>
        <v>0</v>
      </c>
      <c r="AP71" s="186"/>
      <c r="AQ71" s="190"/>
      <c r="AR71" s="184">
        <f>CULTIVO!AH81</f>
        <v>0</v>
      </c>
      <c r="AS71" s="184">
        <f>AS70-AR71</f>
        <v>0</v>
      </c>
      <c r="AT71" s="186"/>
      <c r="AU71" s="190"/>
      <c r="AV71" s="184">
        <f>DEGANO!AH81</f>
        <v>0</v>
      </c>
      <c r="AW71" s="184">
        <f>AW70-AV71</f>
        <v>0</v>
      </c>
      <c r="AX71" s="186"/>
      <c r="AY71" s="190"/>
      <c r="AZ71" s="190">
        <f>FABRO!AH81</f>
        <v>0</v>
      </c>
      <c r="BA71" s="184">
        <f>BA70-AZ71</f>
        <v>0</v>
      </c>
      <c r="BB71" s="186"/>
      <c r="BC71" s="190"/>
      <c r="BD71" s="190">
        <f>FANANI!AH81</f>
        <v>0</v>
      </c>
      <c r="BE71" s="184">
        <f>BE70-BD71</f>
        <v>0</v>
      </c>
      <c r="BF71" s="186"/>
      <c r="BG71" s="190"/>
      <c r="BH71" s="190">
        <f>FIDELIO!AH81</f>
        <v>0</v>
      </c>
      <c r="BI71" s="184">
        <f>BI70-BH71</f>
        <v>0</v>
      </c>
      <c r="BJ71" s="186"/>
      <c r="BK71" s="190"/>
      <c r="BL71" s="190">
        <f>GALIANO!AH81</f>
        <v>0</v>
      </c>
      <c r="BM71" s="184">
        <f>BM70-BL71</f>
        <v>0</v>
      </c>
      <c r="BN71" s="186"/>
      <c r="BO71" s="190"/>
      <c r="BP71" s="190">
        <f>GARBARINO!AH81</f>
        <v>0</v>
      </c>
      <c r="BQ71" s="184">
        <f>BQ70-BP71</f>
        <v>0</v>
      </c>
      <c r="BR71" s="186"/>
      <c r="BS71" s="190"/>
      <c r="BT71" s="190">
        <f>GIL!AH81</f>
        <v>0</v>
      </c>
      <c r="BU71" s="184">
        <f>BU70-BT71</f>
        <v>0</v>
      </c>
      <c r="BV71" s="186"/>
      <c r="BW71" s="190"/>
      <c r="BX71" s="190">
        <f>GOLDRAIJ!AH81</f>
        <v>0</v>
      </c>
      <c r="BY71" s="184">
        <f>BY70-BX71</f>
        <v>0</v>
      </c>
      <c r="BZ71" s="186"/>
      <c r="CA71" s="190"/>
      <c r="CB71" s="190">
        <f>GUIDO!AH81</f>
        <v>0</v>
      </c>
      <c r="CC71" s="184">
        <f>CC70-CB71</f>
        <v>0</v>
      </c>
      <c r="CD71" s="186"/>
      <c r="CE71" s="190"/>
      <c r="CF71" s="190">
        <f>IRAZOQUI!AH81</f>
        <v>0</v>
      </c>
      <c r="CG71" s="184">
        <f>CG70-CF71</f>
        <v>0</v>
      </c>
      <c r="CH71" s="186"/>
      <c r="CI71" s="190"/>
      <c r="CJ71" s="190">
        <f>LOPEZ!AH81</f>
        <v>0</v>
      </c>
      <c r="CK71" s="184">
        <f>CK70-CJ71</f>
        <v>0</v>
      </c>
      <c r="CL71" s="186"/>
      <c r="CM71" s="190"/>
      <c r="CN71" s="190">
        <f>MONTI!AH81</f>
        <v>0</v>
      </c>
      <c r="CO71" s="184">
        <f>CO70-CN71</f>
        <v>0</v>
      </c>
      <c r="CP71" s="186"/>
      <c r="CQ71" s="190"/>
      <c r="CR71" s="190">
        <f>MONTICH!AH81</f>
        <v>0</v>
      </c>
      <c r="CS71" s="184">
        <f>CS70-CR71</f>
        <v>0</v>
      </c>
      <c r="CT71" s="186"/>
      <c r="CU71" s="190"/>
      <c r="CV71" s="190">
        <f>OLIVEIRA!AH81</f>
        <v>0</v>
      </c>
      <c r="CW71" s="184">
        <f>CW70-CV71</f>
        <v>0</v>
      </c>
      <c r="CX71" s="186"/>
      <c r="CY71" s="190"/>
      <c r="CZ71" s="190">
        <f>PRUCCA!AH81</f>
        <v>0</v>
      </c>
      <c r="DA71" s="184">
        <f>DA70-CZ71</f>
        <v>0</v>
      </c>
      <c r="DB71" s="186"/>
      <c r="DC71" s="190"/>
      <c r="DD71" s="190">
        <f>ROMERO!AH81</f>
        <v>0</v>
      </c>
      <c r="DE71" s="184">
        <f>DE70-DD71</f>
        <v>0</v>
      </c>
      <c r="DF71" s="186"/>
      <c r="DG71" s="190"/>
      <c r="DH71" s="190">
        <f>SMANIA!AH81</f>
        <v>0</v>
      </c>
      <c r="DI71" s="184">
        <f>DI70-DH71</f>
        <v>0</v>
      </c>
      <c r="DJ71" s="186"/>
      <c r="DK71" s="190"/>
      <c r="DL71" s="190">
        <f>SOSA!AH81</f>
        <v>0</v>
      </c>
      <c r="DM71" s="184">
        <f>DM70-DL71</f>
        <v>0</v>
      </c>
      <c r="DN71" s="186"/>
      <c r="DO71" s="190"/>
      <c r="DP71" s="190">
        <f>VALDEZ!AH81</f>
        <v>0</v>
      </c>
      <c r="DQ71" s="184">
        <f>DQ70-DP71</f>
        <v>0</v>
      </c>
      <c r="DR71" s="186"/>
      <c r="DS71" s="190"/>
      <c r="DT71" s="190">
        <f>VILCAES!AH81</f>
        <v>0</v>
      </c>
      <c r="DU71" s="184">
        <f>DU70-DT71</f>
        <v>0</v>
      </c>
      <c r="DV71" s="186"/>
      <c r="DW71" s="190"/>
      <c r="DX71" s="190">
        <f>WILKE!AH81</f>
        <v>0</v>
      </c>
      <c r="DY71" s="184">
        <f>DY70-DX71</f>
        <v>0</v>
      </c>
      <c r="DZ71" s="186"/>
      <c r="EA71" s="190"/>
      <c r="EB71" s="190">
        <f>PROTEINA!AH81</f>
        <v>0</v>
      </c>
      <c r="EC71" s="184">
        <f>EC70-EB71</f>
        <v>0</v>
      </c>
      <c r="ED71" s="186"/>
      <c r="EE71" s="190"/>
      <c r="EF71" s="190" t="e">
        <f>+#REF!</f>
        <v>#REF!</v>
      </c>
      <c r="EG71" s="184" t="e">
        <f>EG70-EF71</f>
        <v>#REF!</v>
      </c>
      <c r="EH71" s="186"/>
      <c r="EI71" s="190"/>
      <c r="EJ71" s="190" t="e">
        <f>+#REF!</f>
        <v>#REF!</v>
      </c>
      <c r="EK71" s="184" t="e">
        <f>EK70-EJ71</f>
        <v>#REF!</v>
      </c>
      <c r="EL71" s="186"/>
      <c r="EM71" s="190"/>
      <c r="EN71" s="190" t="e">
        <f>+#REF!</f>
        <v>#REF!</v>
      </c>
      <c r="EO71" s="184" t="e">
        <f>EO70-EN71</f>
        <v>#REF!</v>
      </c>
      <c r="EP71" s="186"/>
      <c r="EQ71" s="190"/>
      <c r="ER71" s="190" t="e">
        <f>+#REF!</f>
        <v>#REF!</v>
      </c>
      <c r="ES71" s="184" t="e">
        <f>ES70-ER71</f>
        <v>#REF!</v>
      </c>
      <c r="ET71" s="186"/>
      <c r="EU71" s="190"/>
      <c r="EV71" s="190" t="e">
        <f>+#REF!</f>
        <v>#REF!</v>
      </c>
      <c r="EW71" s="184" t="e">
        <f>EW70-EV71</f>
        <v>#REF!</v>
      </c>
      <c r="EX71" s="186"/>
      <c r="EY71" s="190"/>
      <c r="EZ71" s="190" t="e">
        <f>+#REF!</f>
        <v>#REF!</v>
      </c>
      <c r="FA71" s="184" t="e">
        <f>FA70-EZ71</f>
        <v>#REF!</v>
      </c>
      <c r="FB71" s="186"/>
      <c r="FC71" s="184"/>
      <c r="FD71" s="184"/>
      <c r="FE71" s="184"/>
      <c r="FF71" s="186"/>
      <c r="FG71" s="184"/>
      <c r="FH71" s="184"/>
      <c r="FI71" s="184"/>
      <c r="FJ71" s="186"/>
      <c r="FL71" s="199"/>
    </row>
    <row r="72" spans="1:168" ht="15.75">
      <c r="A72" s="100" t="s">
        <v>243</v>
      </c>
      <c r="B72" s="181"/>
      <c r="C72" s="184"/>
      <c r="D72" s="184">
        <f>'ALVAREZ '!AH99</f>
        <v>0</v>
      </c>
      <c r="E72" s="184">
        <f>E71-D72</f>
        <v>0</v>
      </c>
      <c r="F72" s="186"/>
      <c r="G72" s="190"/>
      <c r="H72" s="190">
        <f>'AMBROGGIO '!AH99</f>
        <v>0</v>
      </c>
      <c r="I72" s="184">
        <f>I71-H72</f>
        <v>0</v>
      </c>
      <c r="J72" s="186"/>
      <c r="K72" s="190"/>
      <c r="L72" s="184">
        <f>'BARRA '!AH99</f>
        <v>0</v>
      </c>
      <c r="M72" s="184">
        <f>M71-L72</f>
        <v>0</v>
      </c>
      <c r="N72" s="186"/>
      <c r="O72" s="190"/>
      <c r="P72" s="184">
        <f>BIOLMOL!AH99</f>
        <v>0</v>
      </c>
      <c r="Q72" s="184">
        <f>Q71-P72</f>
        <v>0</v>
      </c>
      <c r="R72" s="186"/>
      <c r="S72" s="190"/>
      <c r="T72" s="184">
        <f>BIGNANTE!AH99</f>
        <v>0</v>
      </c>
      <c r="U72" s="184">
        <f>U71-T72</f>
        <v>0</v>
      </c>
      <c r="V72" s="186"/>
      <c r="W72" s="190"/>
      <c r="X72" s="184">
        <f>'BISIG-DITAMO'!AH99</f>
        <v>0</v>
      </c>
      <c r="Y72" s="184">
        <f>Y71-X72</f>
        <v>0</v>
      </c>
      <c r="Z72" s="186"/>
      <c r="AA72" s="190"/>
      <c r="AB72" s="184">
        <f>CARRIZO!AH99</f>
        <v>0</v>
      </c>
      <c r="AC72" s="184">
        <f>AC71-AB72</f>
        <v>0</v>
      </c>
      <c r="AD72" s="186"/>
      <c r="AE72" s="190"/>
      <c r="AF72" s="184">
        <f>CECCHINI!AH99</f>
        <v>0</v>
      </c>
      <c r="AG72" s="184">
        <f>AG71-AF72</f>
        <v>0</v>
      </c>
      <c r="AH72" s="186"/>
      <c r="AI72" s="190"/>
      <c r="AJ72" s="184">
        <f>CELEJ!AH99</f>
        <v>0</v>
      </c>
      <c r="AK72" s="184">
        <f>AK71-AJ72</f>
        <v>0</v>
      </c>
      <c r="AL72" s="186"/>
      <c r="AM72" s="190"/>
      <c r="AN72" s="184">
        <f>CONTIN!AH99</f>
        <v>0</v>
      </c>
      <c r="AO72" s="184">
        <f>AO71-AN72</f>
        <v>0</v>
      </c>
      <c r="AP72" s="186"/>
      <c r="AQ72" s="190"/>
      <c r="AR72" s="184">
        <f>CULTIVO!AH99</f>
        <v>0</v>
      </c>
      <c r="AS72" s="184">
        <f>AS71-AR72</f>
        <v>0</v>
      </c>
      <c r="AT72" s="186"/>
      <c r="AU72" s="190"/>
      <c r="AV72" s="184">
        <f>DEGANO!AH99</f>
        <v>0</v>
      </c>
      <c r="AW72" s="184">
        <f>AW71-AV72</f>
        <v>0</v>
      </c>
      <c r="AX72" s="186"/>
      <c r="AY72" s="190"/>
      <c r="AZ72" s="190">
        <f>FABRO!AH99</f>
        <v>0</v>
      </c>
      <c r="BA72" s="184">
        <f>BA71-AZ72</f>
        <v>0</v>
      </c>
      <c r="BB72" s="186"/>
      <c r="BC72" s="190"/>
      <c r="BD72" s="190">
        <f>FANANI!AH99</f>
        <v>0</v>
      </c>
      <c r="BE72" s="184">
        <f>BE71-BD72</f>
        <v>0</v>
      </c>
      <c r="BF72" s="186"/>
      <c r="BG72" s="190"/>
      <c r="BH72" s="190">
        <f>FIDELIO!AH99</f>
        <v>0</v>
      </c>
      <c r="BI72" s="184">
        <f>BI71-BH72</f>
        <v>0</v>
      </c>
      <c r="BJ72" s="186"/>
      <c r="BK72" s="190"/>
      <c r="BL72" s="190">
        <f>GALIANO!AH99</f>
        <v>0</v>
      </c>
      <c r="BM72" s="184">
        <f>BM71-BL72</f>
        <v>0</v>
      </c>
      <c r="BN72" s="186"/>
      <c r="BO72" s="190"/>
      <c r="BP72" s="190">
        <f>GARBARINO!AH99</f>
        <v>0</v>
      </c>
      <c r="BQ72" s="184">
        <f>BQ71-BP72</f>
        <v>0</v>
      </c>
      <c r="BR72" s="186"/>
      <c r="BS72" s="190"/>
      <c r="BT72" s="190">
        <f>GIL!AH99</f>
        <v>0</v>
      </c>
      <c r="BU72" s="184">
        <f>BU71-BT72</f>
        <v>0</v>
      </c>
      <c r="BV72" s="186"/>
      <c r="BW72" s="190"/>
      <c r="BX72" s="190">
        <f>GOLDRAIJ!AH99</f>
        <v>0</v>
      </c>
      <c r="BY72" s="184">
        <f>BY71-BX72</f>
        <v>0</v>
      </c>
      <c r="BZ72" s="186"/>
      <c r="CA72" s="190"/>
      <c r="CB72" s="190">
        <f>GUIDO!AH99</f>
        <v>0</v>
      </c>
      <c r="CC72" s="184">
        <f>CC71-CB72</f>
        <v>0</v>
      </c>
      <c r="CD72" s="186"/>
      <c r="CE72" s="190"/>
      <c r="CF72" s="190">
        <f>IRAZOQUI!AH99</f>
        <v>0</v>
      </c>
      <c r="CG72" s="184">
        <f>CG71-CF72</f>
        <v>0</v>
      </c>
      <c r="CH72" s="186"/>
      <c r="CI72" s="190"/>
      <c r="CJ72" s="190">
        <f>LOPEZ!AH99</f>
        <v>0</v>
      </c>
      <c r="CK72" s="184">
        <f>CK71-CJ72</f>
        <v>0</v>
      </c>
      <c r="CL72" s="186"/>
      <c r="CM72" s="190"/>
      <c r="CN72" s="190">
        <f>MONTI!AH99</f>
        <v>0</v>
      </c>
      <c r="CO72" s="184">
        <f>CO71-CN72</f>
        <v>0</v>
      </c>
      <c r="CP72" s="186"/>
      <c r="CQ72" s="190"/>
      <c r="CR72" s="190">
        <f>MONTICH!AH99</f>
        <v>0</v>
      </c>
      <c r="CS72" s="184">
        <f>CS71-CR72</f>
        <v>0</v>
      </c>
      <c r="CT72" s="186"/>
      <c r="CU72" s="190"/>
      <c r="CV72" s="190">
        <f>OLIVEIRA!AH99</f>
        <v>0</v>
      </c>
      <c r="CW72" s="184">
        <f>CW71-CV72</f>
        <v>0</v>
      </c>
      <c r="CX72" s="186"/>
      <c r="CY72" s="190"/>
      <c r="CZ72" s="190">
        <f>PRUCCA!AH99</f>
        <v>0</v>
      </c>
      <c r="DA72" s="184">
        <f>DA71-CZ72</f>
        <v>0</v>
      </c>
      <c r="DB72" s="186"/>
      <c r="DC72" s="190"/>
      <c r="DD72" s="190">
        <f>ROMERO!AH99</f>
        <v>0</v>
      </c>
      <c r="DE72" s="184">
        <f>DE71-DD72</f>
        <v>0</v>
      </c>
      <c r="DF72" s="186"/>
      <c r="DG72" s="190"/>
      <c r="DH72" s="190">
        <f>SMANIA!AH99</f>
        <v>0</v>
      </c>
      <c r="DI72" s="184">
        <f>DI71-DH72</f>
        <v>0</v>
      </c>
      <c r="DJ72" s="186"/>
      <c r="DK72" s="190"/>
      <c r="DL72" s="190">
        <f>SOSA!AH99</f>
        <v>0</v>
      </c>
      <c r="DM72" s="184">
        <f>DM71-DL72</f>
        <v>0</v>
      </c>
      <c r="DN72" s="186"/>
      <c r="DO72" s="190"/>
      <c r="DP72" s="190">
        <f>VALDEZ!AH99</f>
        <v>0</v>
      </c>
      <c r="DQ72" s="184">
        <f>DQ71-DP72</f>
        <v>0</v>
      </c>
      <c r="DR72" s="186"/>
      <c r="DS72" s="190"/>
      <c r="DT72" s="190">
        <f>VILCAES!AH99</f>
        <v>0</v>
      </c>
      <c r="DU72" s="184">
        <f>DU71-DT72</f>
        <v>0</v>
      </c>
      <c r="DV72" s="186"/>
      <c r="DW72" s="190"/>
      <c r="DX72" s="190">
        <f>WILKE!AH99</f>
        <v>0</v>
      </c>
      <c r="DY72" s="184">
        <f>DY71-DX72</f>
        <v>0</v>
      </c>
      <c r="DZ72" s="186"/>
      <c r="EA72" s="190"/>
      <c r="EB72" s="190">
        <f>PROTEINA!AH99</f>
        <v>0</v>
      </c>
      <c r="EC72" s="184">
        <f>EC71-EB72</f>
        <v>0</v>
      </c>
      <c r="ED72" s="186"/>
      <c r="EE72" s="190"/>
      <c r="EF72" s="190" t="e">
        <f>+#REF!</f>
        <v>#REF!</v>
      </c>
      <c r="EG72" s="184" t="e">
        <f>EG71-EF72</f>
        <v>#REF!</v>
      </c>
      <c r="EH72" s="186"/>
      <c r="EI72" s="190"/>
      <c r="EJ72" s="190" t="e">
        <f>+#REF!</f>
        <v>#REF!</v>
      </c>
      <c r="EK72" s="184" t="e">
        <f>EK71-EJ72</f>
        <v>#REF!</v>
      </c>
      <c r="EL72" s="186"/>
      <c r="EM72" s="190"/>
      <c r="EN72" s="190" t="e">
        <f>+#REF!</f>
        <v>#REF!</v>
      </c>
      <c r="EO72" s="184" t="e">
        <f>EO71-EN72</f>
        <v>#REF!</v>
      </c>
      <c r="EP72" s="186"/>
      <c r="EQ72" s="190"/>
      <c r="ER72" s="190" t="e">
        <f>+#REF!</f>
        <v>#REF!</v>
      </c>
      <c r="ES72" s="184" t="e">
        <f>ES71-ER72</f>
        <v>#REF!</v>
      </c>
      <c r="ET72" s="186"/>
      <c r="EU72" s="190"/>
      <c r="EV72" s="190" t="e">
        <f>+#REF!</f>
        <v>#REF!</v>
      </c>
      <c r="EW72" s="184" t="e">
        <f>EW71-EV72</f>
        <v>#REF!</v>
      </c>
      <c r="EX72" s="186"/>
      <c r="EY72" s="190"/>
      <c r="EZ72" s="190" t="e">
        <f>+#REF!</f>
        <v>#REF!</v>
      </c>
      <c r="FA72" s="184" t="e">
        <f>FA71-EZ72</f>
        <v>#REF!</v>
      </c>
      <c r="FB72" s="186"/>
      <c r="FC72" s="184"/>
      <c r="FD72" s="184"/>
      <c r="FE72" s="184"/>
      <c r="FF72" s="186"/>
      <c r="FG72" s="184"/>
      <c r="FH72" s="184"/>
      <c r="FI72" s="184"/>
      <c r="FJ72" s="186"/>
      <c r="FL72" s="199" t="e">
        <f>SUM(D72,H72,L72,P72,T72,X72,AB72,AF72,AJ72,AN72,AR72,AV72,#REF!,AZ72,BD72,BH72,BL72,BP72,BT72,BX72,CB72,CF72,#REF!,CJ72,CN72,CR72,CV72,CZ72,DD72,DH72,DL72,DP72,DT72,DX72,EB72,EF72,EJ72,EN72,ER72,EV72,EZ72)</f>
        <v>#REF!</v>
      </c>
    </row>
    <row r="73" spans="1:168" ht="15.75">
      <c r="A73" s="17"/>
      <c r="B73" s="181"/>
      <c r="C73" s="184"/>
      <c r="D73" s="184"/>
      <c r="E73" s="184"/>
      <c r="F73" s="186"/>
      <c r="G73" s="184"/>
      <c r="H73" s="184"/>
      <c r="I73" s="184"/>
      <c r="J73" s="186"/>
      <c r="K73" s="184"/>
      <c r="L73" s="184"/>
      <c r="M73" s="184"/>
      <c r="N73" s="186"/>
      <c r="O73" s="184"/>
      <c r="P73" s="184"/>
      <c r="Q73" s="184"/>
      <c r="R73" s="186"/>
      <c r="S73" s="184"/>
      <c r="T73" s="184"/>
      <c r="U73" s="184"/>
      <c r="V73" s="186"/>
      <c r="W73" s="184"/>
      <c r="X73" s="184"/>
      <c r="Y73" s="184"/>
      <c r="Z73" s="186"/>
      <c r="AA73" s="184"/>
      <c r="AB73" s="184"/>
      <c r="AC73" s="184"/>
      <c r="AD73" s="186"/>
      <c r="AE73" s="184"/>
      <c r="AF73" s="184"/>
      <c r="AG73" s="184"/>
      <c r="AH73" s="186"/>
      <c r="AI73" s="184"/>
      <c r="AJ73" s="184"/>
      <c r="AK73" s="184"/>
      <c r="AL73" s="186"/>
      <c r="AM73" s="184"/>
      <c r="AN73" s="184"/>
      <c r="AO73" s="184"/>
      <c r="AP73" s="186"/>
      <c r="AQ73" s="184"/>
      <c r="AR73" s="184"/>
      <c r="AS73" s="184"/>
      <c r="AT73" s="186"/>
      <c r="AU73" s="184"/>
      <c r="AV73" s="184"/>
      <c r="AW73" s="184"/>
      <c r="AX73" s="186"/>
      <c r="AY73" s="184"/>
      <c r="AZ73" s="184"/>
      <c r="BA73" s="184"/>
      <c r="BB73" s="186"/>
      <c r="BC73" s="184"/>
      <c r="BD73" s="184"/>
      <c r="BE73" s="184"/>
      <c r="BF73" s="186"/>
      <c r="BG73" s="184"/>
      <c r="BH73" s="184"/>
      <c r="BI73" s="184"/>
      <c r="BJ73" s="186"/>
      <c r="BK73" s="184"/>
      <c r="BL73" s="184"/>
      <c r="BM73" s="184"/>
      <c r="BN73" s="186"/>
      <c r="BO73" s="184"/>
      <c r="BP73" s="184"/>
      <c r="BQ73" s="184"/>
      <c r="BR73" s="186"/>
      <c r="BS73" s="184"/>
      <c r="BT73" s="184"/>
      <c r="BU73" s="184"/>
      <c r="BV73" s="186"/>
      <c r="BW73" s="184"/>
      <c r="BX73" s="184"/>
      <c r="BY73" s="184"/>
      <c r="BZ73" s="186"/>
      <c r="CA73" s="184"/>
      <c r="CB73" s="184"/>
      <c r="CC73" s="184"/>
      <c r="CD73" s="186"/>
      <c r="CE73" s="184"/>
      <c r="CF73" s="184"/>
      <c r="CG73" s="184"/>
      <c r="CH73" s="186"/>
      <c r="CI73" s="184"/>
      <c r="CJ73" s="184"/>
      <c r="CK73" s="184"/>
      <c r="CL73" s="186"/>
      <c r="CM73" s="184"/>
      <c r="CN73" s="184"/>
      <c r="CO73" s="184"/>
      <c r="CP73" s="186"/>
      <c r="CQ73" s="184"/>
      <c r="CR73" s="184"/>
      <c r="CS73" s="184"/>
      <c r="CT73" s="186"/>
      <c r="CU73" s="184"/>
      <c r="CV73" s="184"/>
      <c r="CW73" s="184"/>
      <c r="CX73" s="186"/>
      <c r="CY73" s="184"/>
      <c r="CZ73" s="184"/>
      <c r="DA73" s="184"/>
      <c r="DB73" s="186"/>
      <c r="DC73" s="184"/>
      <c r="DD73" s="184"/>
      <c r="DE73" s="184"/>
      <c r="DF73" s="186"/>
      <c r="DG73" s="184"/>
      <c r="DH73" s="184"/>
      <c r="DI73" s="184"/>
      <c r="DJ73" s="186"/>
      <c r="DK73" s="184"/>
      <c r="DL73" s="184"/>
      <c r="DM73" s="184"/>
      <c r="DN73" s="186"/>
      <c r="DO73" s="184"/>
      <c r="DP73" s="184"/>
      <c r="DQ73" s="184"/>
      <c r="DR73" s="186"/>
      <c r="DS73" s="184"/>
      <c r="DT73" s="184"/>
      <c r="DU73" s="184"/>
      <c r="DV73" s="186"/>
      <c r="DW73" s="184"/>
      <c r="DX73" s="184"/>
      <c r="DY73" s="184"/>
      <c r="DZ73" s="186"/>
      <c r="EA73" s="184"/>
      <c r="EB73" s="184"/>
      <c r="EC73" s="184"/>
      <c r="ED73" s="186"/>
      <c r="EE73" s="184"/>
      <c r="EF73" s="184"/>
      <c r="EG73" s="184"/>
      <c r="EH73" s="186"/>
      <c r="EI73" s="184"/>
      <c r="EJ73" s="184"/>
      <c r="EK73" s="184"/>
      <c r="EL73" s="186"/>
      <c r="EM73" s="184"/>
      <c r="EN73" s="184"/>
      <c r="EO73" s="184"/>
      <c r="EP73" s="186"/>
      <c r="EQ73" s="184"/>
      <c r="ER73" s="184"/>
      <c r="ES73" s="184"/>
      <c r="ET73" s="186"/>
      <c r="EU73" s="184"/>
      <c r="EV73" s="184"/>
      <c r="EW73" s="184"/>
      <c r="EX73" s="186"/>
      <c r="EY73" s="184"/>
      <c r="EZ73" s="184"/>
      <c r="FA73" s="184"/>
      <c r="FB73" s="186"/>
      <c r="FC73" s="184"/>
      <c r="FD73" s="184"/>
      <c r="FE73" s="184"/>
      <c r="FF73" s="186"/>
      <c r="FG73" s="184"/>
      <c r="FH73" s="184"/>
      <c r="FI73" s="184"/>
      <c r="FJ73" s="186"/>
      <c r="FL73" s="199"/>
    </row>
    <row r="74" spans="1:168" ht="15.75">
      <c r="A74" s="17"/>
      <c r="B74" s="181"/>
      <c r="C74" s="184"/>
      <c r="D74" s="184"/>
      <c r="E74" s="184"/>
      <c r="F74" s="186"/>
      <c r="G74" s="184"/>
      <c r="H74" s="184"/>
      <c r="I74" s="184"/>
      <c r="J74" s="186"/>
      <c r="K74" s="184"/>
      <c r="L74" s="184"/>
      <c r="M74" s="184"/>
      <c r="N74" s="186"/>
      <c r="O74" s="184"/>
      <c r="P74" s="184"/>
      <c r="Q74" s="184"/>
      <c r="R74" s="186"/>
      <c r="S74" s="184"/>
      <c r="T74" s="184"/>
      <c r="U74" s="184"/>
      <c r="V74" s="186"/>
      <c r="W74" s="184"/>
      <c r="X74" s="184"/>
      <c r="Y74" s="184"/>
      <c r="Z74" s="186"/>
      <c r="AA74" s="184"/>
      <c r="AB74" s="184"/>
      <c r="AC74" s="184"/>
      <c r="AD74" s="186"/>
      <c r="AE74" s="184"/>
      <c r="AF74" s="184"/>
      <c r="AG74" s="184"/>
      <c r="AH74" s="186"/>
      <c r="AI74" s="184"/>
      <c r="AJ74" s="184"/>
      <c r="AK74" s="184"/>
      <c r="AL74" s="186"/>
      <c r="AM74" s="184"/>
      <c r="AN74" s="184"/>
      <c r="AO74" s="184"/>
      <c r="AP74" s="186"/>
      <c r="AQ74" s="184"/>
      <c r="AR74" s="184"/>
      <c r="AS74" s="184"/>
      <c r="AT74" s="186"/>
      <c r="AU74" s="184"/>
      <c r="AV74" s="184"/>
      <c r="AW74" s="184"/>
      <c r="AX74" s="186"/>
      <c r="AY74" s="184"/>
      <c r="AZ74" s="184"/>
      <c r="BA74" s="184"/>
      <c r="BB74" s="186"/>
      <c r="BC74" s="184"/>
      <c r="BD74" s="184"/>
      <c r="BE74" s="184"/>
      <c r="BF74" s="186"/>
      <c r="BG74" s="184"/>
      <c r="BH74" s="184"/>
      <c r="BI74" s="184"/>
      <c r="BJ74" s="186"/>
      <c r="BK74" s="184"/>
      <c r="BL74" s="184"/>
      <c r="BM74" s="184"/>
      <c r="BN74" s="186"/>
      <c r="BO74" s="184"/>
      <c r="BP74" s="184"/>
      <c r="BQ74" s="184"/>
      <c r="BR74" s="186"/>
      <c r="BS74" s="184"/>
      <c r="BT74" s="184"/>
      <c r="BU74" s="184"/>
      <c r="BV74" s="186"/>
      <c r="BW74" s="184"/>
      <c r="BX74" s="184"/>
      <c r="BY74" s="184"/>
      <c r="BZ74" s="186"/>
      <c r="CA74" s="184"/>
      <c r="CB74" s="184"/>
      <c r="CC74" s="184"/>
      <c r="CD74" s="186"/>
      <c r="CE74" s="184"/>
      <c r="CF74" s="184"/>
      <c r="CG74" s="184"/>
      <c r="CH74" s="186"/>
      <c r="CI74" s="184"/>
      <c r="CJ74" s="184"/>
      <c r="CK74" s="184"/>
      <c r="CL74" s="186"/>
      <c r="CM74" s="184"/>
      <c r="CN74" s="184"/>
      <c r="CO74" s="184"/>
      <c r="CP74" s="186"/>
      <c r="CQ74" s="184"/>
      <c r="CR74" s="184"/>
      <c r="CS74" s="184"/>
      <c r="CT74" s="186"/>
      <c r="CU74" s="184"/>
      <c r="CV74" s="184"/>
      <c r="CW74" s="184"/>
      <c r="CX74" s="186"/>
      <c r="CY74" s="184"/>
      <c r="CZ74" s="184"/>
      <c r="DA74" s="184"/>
      <c r="DB74" s="186"/>
      <c r="DC74" s="184"/>
      <c r="DD74" s="184"/>
      <c r="DE74" s="184"/>
      <c r="DF74" s="186"/>
      <c r="DG74" s="184"/>
      <c r="DH74" s="184"/>
      <c r="DI74" s="184"/>
      <c r="DJ74" s="186"/>
      <c r="DK74" s="184"/>
      <c r="DL74" s="184"/>
      <c r="DM74" s="184"/>
      <c r="DN74" s="186"/>
      <c r="DO74" s="184"/>
      <c r="DP74" s="184"/>
      <c r="DQ74" s="184"/>
      <c r="DR74" s="186"/>
      <c r="DS74" s="184"/>
      <c r="DT74" s="184"/>
      <c r="DU74" s="184"/>
      <c r="DV74" s="186"/>
      <c r="DW74" s="184"/>
      <c r="DX74" s="184"/>
      <c r="DY74" s="184"/>
      <c r="DZ74" s="186"/>
      <c r="EA74" s="184"/>
      <c r="EB74" s="184"/>
      <c r="EC74" s="184"/>
      <c r="ED74" s="186"/>
      <c r="EE74" s="184"/>
      <c r="EF74" s="184"/>
      <c r="EG74" s="184"/>
      <c r="EH74" s="186"/>
      <c r="EI74" s="184"/>
      <c r="EJ74" s="184"/>
      <c r="EK74" s="184"/>
      <c r="EL74" s="186"/>
      <c r="EM74" s="184"/>
      <c r="EN74" s="184"/>
      <c r="EO74" s="184"/>
      <c r="EP74" s="186"/>
      <c r="EQ74" s="184"/>
      <c r="ER74" s="184"/>
      <c r="ES74" s="184"/>
      <c r="ET74" s="186"/>
      <c r="EU74" s="184"/>
      <c r="EV74" s="184"/>
      <c r="EW74" s="184"/>
      <c r="EX74" s="186"/>
      <c r="EY74" s="184"/>
      <c r="EZ74" s="184"/>
      <c r="FA74" s="184"/>
      <c r="FB74" s="186"/>
      <c r="FC74" s="184"/>
      <c r="FD74" s="184"/>
      <c r="FE74" s="184"/>
      <c r="FF74" s="186"/>
      <c r="FG74" s="184"/>
      <c r="FH74" s="184"/>
      <c r="FI74" s="184"/>
      <c r="FJ74" s="186"/>
      <c r="FL74" s="199">
        <f>U75</f>
        <v>0</v>
      </c>
    </row>
    <row r="75" spans="1:168" ht="15.75">
      <c r="A75" s="95" t="s">
        <v>317</v>
      </c>
      <c r="B75" s="181"/>
      <c r="C75" s="184"/>
      <c r="D75" s="188"/>
      <c r="E75" s="189">
        <f>E72</f>
        <v>0</v>
      </c>
      <c r="F75" s="186"/>
      <c r="G75" s="184"/>
      <c r="H75" s="188"/>
      <c r="I75" s="189">
        <f>I72</f>
        <v>0</v>
      </c>
      <c r="J75" s="186"/>
      <c r="K75" s="184"/>
      <c r="L75" s="188"/>
      <c r="M75" s="189">
        <f>M72</f>
        <v>0</v>
      </c>
      <c r="N75" s="186"/>
      <c r="O75" s="184"/>
      <c r="P75" s="188"/>
      <c r="Q75" s="189">
        <f>Q72</f>
        <v>0</v>
      </c>
      <c r="R75" s="186"/>
      <c r="S75" s="184"/>
      <c r="T75" s="188"/>
      <c r="U75" s="189">
        <f>U72</f>
        <v>0</v>
      </c>
      <c r="V75" s="186"/>
      <c r="W75" s="184"/>
      <c r="X75" s="188"/>
      <c r="Y75" s="189">
        <f>Y72</f>
        <v>0</v>
      </c>
      <c r="Z75" s="186"/>
      <c r="AA75" s="184"/>
      <c r="AB75" s="188"/>
      <c r="AC75" s="189">
        <f>AC72</f>
        <v>0</v>
      </c>
      <c r="AD75" s="186"/>
      <c r="AE75" s="184"/>
      <c r="AF75" s="188"/>
      <c r="AG75" s="189">
        <f>AG72</f>
        <v>0</v>
      </c>
      <c r="AH75" s="186"/>
      <c r="AI75" s="184"/>
      <c r="AJ75" s="188"/>
      <c r="AK75" s="189">
        <f>AK72</f>
        <v>0</v>
      </c>
      <c r="AL75" s="186"/>
      <c r="AM75" s="184"/>
      <c r="AN75" s="188"/>
      <c r="AO75" s="189">
        <f>AO72</f>
        <v>0</v>
      </c>
      <c r="AP75" s="186"/>
      <c r="AQ75" s="184"/>
      <c r="AR75" s="188"/>
      <c r="AS75" s="189">
        <f>AS72</f>
        <v>0</v>
      </c>
      <c r="AT75" s="186"/>
      <c r="AU75" s="184"/>
      <c r="AV75" s="188"/>
      <c r="AW75" s="189">
        <f>AW72</f>
        <v>0</v>
      </c>
      <c r="AX75" s="186"/>
      <c r="AY75" s="184"/>
      <c r="AZ75" s="188"/>
      <c r="BA75" s="189">
        <f>BA72</f>
        <v>0</v>
      </c>
      <c r="BB75" s="186"/>
      <c r="BC75" s="184"/>
      <c r="BD75" s="188"/>
      <c r="BE75" s="189">
        <f>BE72</f>
        <v>0</v>
      </c>
      <c r="BF75" s="186"/>
      <c r="BG75" s="184"/>
      <c r="BH75" s="188"/>
      <c r="BI75" s="189">
        <f>BI72</f>
        <v>0</v>
      </c>
      <c r="BJ75" s="186"/>
      <c r="BK75" s="184"/>
      <c r="BL75" s="188"/>
      <c r="BM75" s="189">
        <f>BM72</f>
        <v>0</v>
      </c>
      <c r="BN75" s="186"/>
      <c r="BO75" s="184"/>
      <c r="BP75" s="188"/>
      <c r="BQ75" s="189">
        <f>BQ72</f>
        <v>0</v>
      </c>
      <c r="BR75" s="186"/>
      <c r="BS75" s="184"/>
      <c r="BT75" s="188"/>
      <c r="BU75" s="189">
        <f>BU72</f>
        <v>0</v>
      </c>
      <c r="BV75" s="186"/>
      <c r="BW75" s="184"/>
      <c r="BX75" s="188"/>
      <c r="BY75" s="189">
        <f>BY72</f>
        <v>0</v>
      </c>
      <c r="BZ75" s="186"/>
      <c r="CA75" s="184"/>
      <c r="CB75" s="188"/>
      <c r="CC75" s="189">
        <f>CC72</f>
        <v>0</v>
      </c>
      <c r="CD75" s="186"/>
      <c r="CE75" s="184"/>
      <c r="CF75" s="188"/>
      <c r="CG75" s="189">
        <f>CG72</f>
        <v>0</v>
      </c>
      <c r="CH75" s="186"/>
      <c r="CI75" s="184"/>
      <c r="CJ75" s="188"/>
      <c r="CK75" s="189">
        <f>CK72</f>
        <v>0</v>
      </c>
      <c r="CL75" s="186"/>
      <c r="CM75" s="184"/>
      <c r="CN75" s="188"/>
      <c r="CO75" s="189">
        <f>CO72</f>
        <v>0</v>
      </c>
      <c r="CP75" s="186"/>
      <c r="CQ75" s="184"/>
      <c r="CR75" s="188"/>
      <c r="CS75" s="189">
        <f>CS72</f>
        <v>0</v>
      </c>
      <c r="CT75" s="186"/>
      <c r="CU75" s="184"/>
      <c r="CV75" s="188"/>
      <c r="CW75" s="189">
        <f>CW72</f>
        <v>0</v>
      </c>
      <c r="CX75" s="186"/>
      <c r="CY75" s="184"/>
      <c r="CZ75" s="188"/>
      <c r="DA75" s="189">
        <f>DA72</f>
        <v>0</v>
      </c>
      <c r="DB75" s="186"/>
      <c r="DC75" s="184"/>
      <c r="DD75" s="188"/>
      <c r="DE75" s="189">
        <f>DE72</f>
        <v>0</v>
      </c>
      <c r="DF75" s="186"/>
      <c r="DG75" s="184"/>
      <c r="DH75" s="188"/>
      <c r="DI75" s="189">
        <f>DI72</f>
        <v>0</v>
      </c>
      <c r="DJ75" s="186"/>
      <c r="DK75" s="184"/>
      <c r="DL75" s="188"/>
      <c r="DM75" s="189">
        <f>DM72</f>
        <v>0</v>
      </c>
      <c r="DN75" s="186"/>
      <c r="DO75" s="184"/>
      <c r="DP75" s="188"/>
      <c r="DQ75" s="189">
        <f>DQ72</f>
        <v>0</v>
      </c>
      <c r="DR75" s="186"/>
      <c r="DS75" s="184"/>
      <c r="DT75" s="188"/>
      <c r="DU75" s="189">
        <f>DU72</f>
        <v>0</v>
      </c>
      <c r="DV75" s="186"/>
      <c r="DW75" s="184"/>
      <c r="DX75" s="188"/>
      <c r="DY75" s="189">
        <f>DY72</f>
        <v>0</v>
      </c>
      <c r="DZ75" s="186"/>
      <c r="EA75" s="184"/>
      <c r="EB75" s="188"/>
      <c r="EC75" s="189">
        <f>EC72</f>
        <v>0</v>
      </c>
      <c r="ED75" s="186"/>
      <c r="EE75" s="184"/>
      <c r="EF75" s="188"/>
      <c r="EG75" s="189" t="e">
        <f>EG72</f>
        <v>#REF!</v>
      </c>
      <c r="EH75" s="186"/>
      <c r="EI75" s="184"/>
      <c r="EJ75" s="188"/>
      <c r="EK75" s="189" t="e">
        <f>EK72</f>
        <v>#REF!</v>
      </c>
      <c r="EL75" s="186"/>
      <c r="EM75" s="184"/>
      <c r="EN75" s="188"/>
      <c r="EO75" s="189" t="e">
        <f>EO72</f>
        <v>#REF!</v>
      </c>
      <c r="EP75" s="186"/>
      <c r="EQ75" s="184"/>
      <c r="ER75" s="188"/>
      <c r="ES75" s="189" t="e">
        <f>ES72</f>
        <v>#REF!</v>
      </c>
      <c r="ET75" s="186"/>
      <c r="EU75" s="184"/>
      <c r="EV75" s="188"/>
      <c r="EW75" s="189" t="e">
        <f>EW72</f>
        <v>#REF!</v>
      </c>
      <c r="EX75" s="186"/>
      <c r="EY75" s="184"/>
      <c r="EZ75" s="188"/>
      <c r="FA75" s="189" t="e">
        <f>FA72</f>
        <v>#REF!</v>
      </c>
      <c r="FB75" s="186"/>
      <c r="FC75" s="184"/>
      <c r="FD75" s="188"/>
      <c r="FE75" s="189"/>
      <c r="FF75" s="186"/>
      <c r="FG75" s="184"/>
      <c r="FH75" s="188"/>
      <c r="FI75" s="189"/>
      <c r="FJ75" s="186"/>
      <c r="FL75" s="219" t="e">
        <f>SUM(FL66:FL74)</f>
        <v>#REF!</v>
      </c>
    </row>
    <row r="76" spans="1:168">
      <c r="FL76" s="12"/>
    </row>
    <row r="77" spans="1:168" ht="23.25">
      <c r="A77" s="97" t="s">
        <v>323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L77" s="12"/>
    </row>
    <row r="78" spans="1:168" ht="18" customHeight="1">
      <c r="A78" s="96"/>
      <c r="B78" s="176"/>
      <c r="C78" s="283" t="s">
        <v>43</v>
      </c>
      <c r="D78" s="283"/>
      <c r="E78" s="283"/>
      <c r="F78" s="176"/>
      <c r="G78" s="284" t="s">
        <v>44</v>
      </c>
      <c r="H78" s="284"/>
      <c r="I78" s="284"/>
      <c r="J78" s="176"/>
      <c r="K78" s="283" t="s">
        <v>45</v>
      </c>
      <c r="L78" s="283"/>
      <c r="M78" s="283"/>
      <c r="N78" s="176"/>
      <c r="O78" s="285" t="s">
        <v>259</v>
      </c>
      <c r="P78" s="286"/>
      <c r="Q78" s="287"/>
      <c r="R78" s="176"/>
      <c r="S78" s="285" t="s">
        <v>376</v>
      </c>
      <c r="T78" s="286"/>
      <c r="U78" s="287"/>
      <c r="V78" s="176"/>
      <c r="W78" s="284" t="s">
        <v>308</v>
      </c>
      <c r="X78" s="284"/>
      <c r="Y78" s="284"/>
      <c r="Z78" s="176"/>
      <c r="AA78" s="284" t="s">
        <v>46</v>
      </c>
      <c r="AB78" s="284"/>
      <c r="AC78" s="284"/>
      <c r="AD78" s="176"/>
      <c r="AE78" s="283" t="s">
        <v>47</v>
      </c>
      <c r="AF78" s="283"/>
      <c r="AG78" s="283"/>
      <c r="AH78" s="176"/>
      <c r="AI78" s="283" t="s">
        <v>48</v>
      </c>
      <c r="AJ78" s="283"/>
      <c r="AK78" s="283"/>
      <c r="AL78" s="176"/>
      <c r="AM78" s="284" t="s">
        <v>49</v>
      </c>
      <c r="AN78" s="284"/>
      <c r="AO78" s="284"/>
      <c r="AP78" s="176"/>
      <c r="AQ78" s="288" t="s">
        <v>251</v>
      </c>
      <c r="AR78" s="288"/>
      <c r="AS78" s="288"/>
      <c r="AT78" s="176"/>
      <c r="AU78" s="284" t="s">
        <v>50</v>
      </c>
      <c r="AV78" s="284"/>
      <c r="AW78" s="284"/>
      <c r="AX78" s="176"/>
      <c r="AY78" s="283" t="s">
        <v>51</v>
      </c>
      <c r="AZ78" s="283"/>
      <c r="BA78" s="283"/>
      <c r="BB78" s="176"/>
      <c r="BC78" s="283" t="s">
        <v>52</v>
      </c>
      <c r="BD78" s="283"/>
      <c r="BE78" s="283"/>
      <c r="BF78" s="176"/>
      <c r="BG78" s="283" t="s">
        <v>53</v>
      </c>
      <c r="BH78" s="283"/>
      <c r="BI78" s="283"/>
      <c r="BJ78" s="176"/>
      <c r="BK78" s="283" t="s">
        <v>54</v>
      </c>
      <c r="BL78" s="283"/>
      <c r="BM78" s="283"/>
      <c r="BN78" s="176"/>
      <c r="BO78" s="283" t="s">
        <v>55</v>
      </c>
      <c r="BP78" s="283"/>
      <c r="BQ78" s="283"/>
      <c r="BR78" s="176"/>
      <c r="BS78" s="283" t="s">
        <v>56</v>
      </c>
      <c r="BT78" s="283"/>
      <c r="BU78" s="283"/>
      <c r="BV78" s="176"/>
      <c r="BW78" s="283" t="s">
        <v>57</v>
      </c>
      <c r="BX78" s="283"/>
      <c r="BY78" s="283"/>
      <c r="BZ78" s="176"/>
      <c r="CA78" s="284" t="s">
        <v>58</v>
      </c>
      <c r="CB78" s="284"/>
      <c r="CC78" s="284"/>
      <c r="CD78" s="176"/>
      <c r="CE78" s="283" t="s">
        <v>59</v>
      </c>
      <c r="CF78" s="283"/>
      <c r="CG78" s="283"/>
      <c r="CH78" s="176"/>
      <c r="CI78" s="283" t="s">
        <v>74</v>
      </c>
      <c r="CJ78" s="283"/>
      <c r="CK78" s="283"/>
      <c r="CL78" s="176"/>
      <c r="CM78" s="284" t="s">
        <v>60</v>
      </c>
      <c r="CN78" s="284"/>
      <c r="CO78" s="284"/>
      <c r="CP78" s="176"/>
      <c r="CQ78" s="283" t="s">
        <v>61</v>
      </c>
      <c r="CR78" s="283"/>
      <c r="CS78" s="283"/>
      <c r="CT78" s="176"/>
      <c r="CU78" s="284" t="s">
        <v>62</v>
      </c>
      <c r="CV78" s="284"/>
      <c r="CW78" s="284"/>
      <c r="CX78" s="176"/>
      <c r="CY78" s="289" t="s">
        <v>63</v>
      </c>
      <c r="CZ78" s="289"/>
      <c r="DA78" s="289"/>
      <c r="DB78" s="176"/>
      <c r="DC78" s="283" t="s">
        <v>64</v>
      </c>
      <c r="DD78" s="283"/>
      <c r="DE78" s="283"/>
      <c r="DF78" s="176"/>
      <c r="DG78" s="283" t="s">
        <v>65</v>
      </c>
      <c r="DH78" s="283"/>
      <c r="DI78" s="283"/>
      <c r="DJ78" s="176"/>
      <c r="DK78" s="289" t="s">
        <v>66</v>
      </c>
      <c r="DL78" s="289"/>
      <c r="DM78" s="289"/>
      <c r="DN78" s="176"/>
      <c r="DO78" s="283" t="s">
        <v>67</v>
      </c>
      <c r="DP78" s="283"/>
      <c r="DQ78" s="283"/>
      <c r="DR78" s="176"/>
      <c r="DS78" s="283" t="s">
        <v>68</v>
      </c>
      <c r="DT78" s="283"/>
      <c r="DU78" s="283"/>
      <c r="DV78" s="176"/>
      <c r="DW78" s="283" t="s">
        <v>69</v>
      </c>
      <c r="DX78" s="283"/>
      <c r="DY78" s="283"/>
      <c r="DZ78" s="176"/>
      <c r="EA78" s="283" t="s">
        <v>377</v>
      </c>
      <c r="EB78" s="283"/>
      <c r="EC78" s="283"/>
      <c r="ED78" s="176"/>
      <c r="EE78" s="283"/>
      <c r="EF78" s="283"/>
      <c r="EG78" s="283"/>
      <c r="EH78" s="176"/>
      <c r="EI78" s="283"/>
      <c r="EJ78" s="283"/>
      <c r="EK78" s="283"/>
      <c r="EL78" s="176"/>
      <c r="EM78" s="289"/>
      <c r="EN78" s="289"/>
      <c r="EO78" s="289"/>
      <c r="EP78" s="176"/>
      <c r="EQ78" s="283" t="s">
        <v>67</v>
      </c>
      <c r="ER78" s="283"/>
      <c r="ES78" s="283"/>
      <c r="ET78" s="176"/>
      <c r="EU78" s="283" t="s">
        <v>68</v>
      </c>
      <c r="EV78" s="283"/>
      <c r="EW78" s="283"/>
      <c r="EX78" s="176"/>
      <c r="EY78" s="283" t="s">
        <v>69</v>
      </c>
      <c r="EZ78" s="283"/>
      <c r="FA78" s="283"/>
      <c r="FB78" s="176"/>
      <c r="FC78" s="16"/>
      <c r="FD78" s="16"/>
      <c r="FE78" s="16"/>
      <c r="FF78" s="176"/>
      <c r="FG78" s="16"/>
      <c r="FH78" s="16"/>
      <c r="FI78" s="16"/>
      <c r="FJ78" s="176"/>
      <c r="FL78" s="210" t="s">
        <v>300</v>
      </c>
    </row>
    <row r="79" spans="1:168" ht="18">
      <c r="A79" s="96"/>
      <c r="B79" s="178" t="s">
        <v>70</v>
      </c>
      <c r="C79" s="179"/>
      <c r="D79" s="179"/>
      <c r="E79" s="180"/>
      <c r="F79" s="178"/>
      <c r="G79" s="179"/>
      <c r="H79" s="179"/>
      <c r="I79" s="180"/>
      <c r="J79" s="178"/>
      <c r="K79" s="179"/>
      <c r="L79" s="179"/>
      <c r="M79" s="180"/>
      <c r="N79" s="178"/>
      <c r="O79" s="179"/>
      <c r="P79" s="179"/>
      <c r="Q79" s="180"/>
      <c r="R79" s="178"/>
      <c r="S79" s="179"/>
      <c r="T79" s="179"/>
      <c r="U79" s="180"/>
      <c r="V79" s="178"/>
      <c r="W79" s="179"/>
      <c r="X79" s="179"/>
      <c r="Y79" s="180"/>
      <c r="Z79" s="178"/>
      <c r="AA79" s="179"/>
      <c r="AB79" s="179"/>
      <c r="AC79" s="180"/>
      <c r="AD79" s="178"/>
      <c r="AE79" s="179"/>
      <c r="AF79" s="179"/>
      <c r="AG79" s="180"/>
      <c r="AH79" s="178"/>
      <c r="AI79" s="179"/>
      <c r="AJ79" s="179"/>
      <c r="AK79" s="180"/>
      <c r="AL79" s="178"/>
      <c r="AM79" s="179"/>
      <c r="AN79" s="179"/>
      <c r="AO79" s="180"/>
      <c r="AP79" s="178"/>
      <c r="AQ79" s="179"/>
      <c r="AR79" s="179"/>
      <c r="AS79" s="180"/>
      <c r="AT79" s="178"/>
      <c r="AU79" s="179"/>
      <c r="AV79" s="179"/>
      <c r="AW79" s="180"/>
      <c r="AX79" s="178"/>
      <c r="AY79" s="179"/>
      <c r="AZ79" s="179"/>
      <c r="BA79" s="180"/>
      <c r="BB79" s="178"/>
      <c r="BC79" s="179"/>
      <c r="BD79" s="179"/>
      <c r="BE79" s="180"/>
      <c r="BF79" s="178"/>
      <c r="BG79" s="179"/>
      <c r="BH79" s="179"/>
      <c r="BI79" s="180"/>
      <c r="BJ79" s="178"/>
      <c r="BK79" s="179"/>
      <c r="BL79" s="179"/>
      <c r="BM79" s="180"/>
      <c r="BN79" s="178"/>
      <c r="BO79" s="179"/>
      <c r="BP79" s="179"/>
      <c r="BQ79" s="180"/>
      <c r="BR79" s="178"/>
      <c r="BS79" s="179"/>
      <c r="BT79" s="179"/>
      <c r="BU79" s="180"/>
      <c r="BV79" s="178"/>
      <c r="BW79" s="179"/>
      <c r="BX79" s="179"/>
      <c r="BY79" s="180"/>
      <c r="BZ79" s="178"/>
      <c r="CA79" s="179"/>
      <c r="CB79" s="179"/>
      <c r="CC79" s="180"/>
      <c r="CD79" s="178"/>
      <c r="CE79" s="179"/>
      <c r="CF79" s="179"/>
      <c r="CG79" s="180"/>
      <c r="CH79" s="178"/>
      <c r="CI79" s="177"/>
      <c r="CJ79" s="177"/>
      <c r="CK79" s="177"/>
      <c r="CL79" s="178"/>
      <c r="CM79" s="177"/>
      <c r="CN79" s="177"/>
      <c r="CO79" s="177"/>
      <c r="CP79" s="178"/>
      <c r="CQ79" s="179"/>
      <c r="CR79" s="179"/>
      <c r="CS79" s="180"/>
      <c r="CT79" s="178"/>
      <c r="CU79" s="179"/>
      <c r="CV79" s="179"/>
      <c r="CW79" s="180"/>
      <c r="CX79" s="178"/>
      <c r="CY79" s="179"/>
      <c r="CZ79" s="179"/>
      <c r="DA79" s="180"/>
      <c r="DB79" s="178"/>
      <c r="DC79" s="179"/>
      <c r="DD79" s="179"/>
      <c r="DE79" s="180"/>
      <c r="DF79" s="178"/>
      <c r="DG79" s="179"/>
      <c r="DH79" s="179"/>
      <c r="DI79" s="180"/>
      <c r="DJ79" s="178"/>
      <c r="DK79" s="179"/>
      <c r="DL79" s="179"/>
      <c r="DM79" s="180"/>
      <c r="DN79" s="178"/>
      <c r="DO79" s="179"/>
      <c r="DP79" s="179"/>
      <c r="DQ79" s="180"/>
      <c r="DR79" s="178"/>
      <c r="DS79" s="179"/>
      <c r="DT79" s="179"/>
      <c r="DU79" s="180"/>
      <c r="DV79" s="178"/>
      <c r="DW79" s="179"/>
      <c r="DX79" s="179"/>
      <c r="DY79" s="180"/>
      <c r="DZ79" s="178"/>
      <c r="EA79" s="179"/>
      <c r="EB79" s="179"/>
      <c r="EC79" s="180"/>
      <c r="ED79" s="178"/>
      <c r="EE79" s="179"/>
      <c r="EF79" s="179"/>
      <c r="EG79" s="180"/>
      <c r="EH79" s="178"/>
      <c r="EI79" s="179"/>
      <c r="EJ79" s="179"/>
      <c r="EK79" s="180"/>
      <c r="EL79" s="178"/>
      <c r="EM79" s="179"/>
      <c r="EN79" s="179"/>
      <c r="EO79" s="180"/>
      <c r="EP79" s="178"/>
      <c r="EQ79" s="179"/>
      <c r="ER79" s="179"/>
      <c r="ES79" s="180"/>
      <c r="ET79" s="178"/>
      <c r="EU79" s="179"/>
      <c r="EV79" s="179"/>
      <c r="EW79" s="180"/>
      <c r="EX79" s="178"/>
      <c r="EY79" s="179"/>
      <c r="EZ79" s="179"/>
      <c r="FA79" s="180"/>
      <c r="FB79" s="178"/>
      <c r="FC79" s="179"/>
      <c r="FD79" s="179"/>
      <c r="FE79" s="180"/>
      <c r="FF79" s="178"/>
      <c r="FG79" s="179"/>
      <c r="FH79" s="179"/>
      <c r="FI79" s="180"/>
      <c r="FJ79" s="178"/>
      <c r="FL79" s="16"/>
    </row>
    <row r="80" spans="1:168" ht="18">
      <c r="A80" s="96"/>
      <c r="B80" s="178"/>
      <c r="C80" s="191" t="s">
        <v>71</v>
      </c>
      <c r="D80" s="191" t="s">
        <v>236</v>
      </c>
      <c r="E80" s="191" t="s">
        <v>72</v>
      </c>
      <c r="F80" s="192"/>
      <c r="G80" s="191" t="s">
        <v>71</v>
      </c>
      <c r="H80" s="191" t="s">
        <v>236</v>
      </c>
      <c r="I80" s="191" t="s">
        <v>72</v>
      </c>
      <c r="J80" s="192"/>
      <c r="K80" s="191" t="s">
        <v>71</v>
      </c>
      <c r="L80" s="191" t="s">
        <v>236</v>
      </c>
      <c r="M80" s="191" t="s">
        <v>72</v>
      </c>
      <c r="N80" s="192"/>
      <c r="O80" s="191" t="s">
        <v>71</v>
      </c>
      <c r="P80" s="191" t="s">
        <v>236</v>
      </c>
      <c r="Q80" s="191" t="s">
        <v>72</v>
      </c>
      <c r="R80" s="192"/>
      <c r="S80" s="191" t="s">
        <v>71</v>
      </c>
      <c r="T80" s="191" t="s">
        <v>236</v>
      </c>
      <c r="U80" s="191" t="s">
        <v>72</v>
      </c>
      <c r="V80" s="192"/>
      <c r="W80" s="191" t="s">
        <v>71</v>
      </c>
      <c r="X80" s="191" t="s">
        <v>236</v>
      </c>
      <c r="Y80" s="191" t="s">
        <v>72</v>
      </c>
      <c r="Z80" s="192"/>
      <c r="AA80" s="191" t="s">
        <v>71</v>
      </c>
      <c r="AB80" s="191" t="s">
        <v>236</v>
      </c>
      <c r="AC80" s="191" t="s">
        <v>72</v>
      </c>
      <c r="AD80" s="192"/>
      <c r="AE80" s="191" t="s">
        <v>71</v>
      </c>
      <c r="AF80" s="191" t="s">
        <v>236</v>
      </c>
      <c r="AG80" s="191" t="s">
        <v>72</v>
      </c>
      <c r="AH80" s="192"/>
      <c r="AI80" s="191" t="s">
        <v>71</v>
      </c>
      <c r="AJ80" s="191" t="s">
        <v>236</v>
      </c>
      <c r="AK80" s="191" t="s">
        <v>72</v>
      </c>
      <c r="AL80" s="192"/>
      <c r="AM80" s="191" t="s">
        <v>71</v>
      </c>
      <c r="AN80" s="191" t="s">
        <v>236</v>
      </c>
      <c r="AO80" s="191" t="s">
        <v>72</v>
      </c>
      <c r="AP80" s="192"/>
      <c r="AQ80" s="191" t="s">
        <v>71</v>
      </c>
      <c r="AR80" s="191" t="s">
        <v>236</v>
      </c>
      <c r="AS80" s="191" t="s">
        <v>72</v>
      </c>
      <c r="AT80" s="192"/>
      <c r="AU80" s="191" t="s">
        <v>71</v>
      </c>
      <c r="AV80" s="191" t="s">
        <v>236</v>
      </c>
      <c r="AW80" s="191" t="s">
        <v>72</v>
      </c>
      <c r="AX80" s="192"/>
      <c r="AY80" s="191" t="s">
        <v>71</v>
      </c>
      <c r="AZ80" s="191" t="s">
        <v>236</v>
      </c>
      <c r="BA80" s="191" t="s">
        <v>72</v>
      </c>
      <c r="BB80" s="192"/>
      <c r="BC80" s="191" t="s">
        <v>71</v>
      </c>
      <c r="BD80" s="191" t="s">
        <v>236</v>
      </c>
      <c r="BE80" s="191" t="s">
        <v>72</v>
      </c>
      <c r="BF80" s="192"/>
      <c r="BG80" s="191" t="s">
        <v>71</v>
      </c>
      <c r="BH80" s="191" t="s">
        <v>236</v>
      </c>
      <c r="BI80" s="191" t="s">
        <v>72</v>
      </c>
      <c r="BJ80" s="192"/>
      <c r="BK80" s="191" t="s">
        <v>71</v>
      </c>
      <c r="BL80" s="191" t="s">
        <v>236</v>
      </c>
      <c r="BM80" s="191" t="s">
        <v>72</v>
      </c>
      <c r="BN80" s="192"/>
      <c r="BO80" s="191" t="s">
        <v>71</v>
      </c>
      <c r="BP80" s="191" t="s">
        <v>236</v>
      </c>
      <c r="BQ80" s="191" t="s">
        <v>72</v>
      </c>
      <c r="BR80" s="192"/>
      <c r="BS80" s="191" t="s">
        <v>71</v>
      </c>
      <c r="BT80" s="191" t="s">
        <v>236</v>
      </c>
      <c r="BU80" s="191" t="s">
        <v>72</v>
      </c>
      <c r="BV80" s="192"/>
      <c r="BW80" s="191" t="s">
        <v>71</v>
      </c>
      <c r="BX80" s="191" t="s">
        <v>236</v>
      </c>
      <c r="BY80" s="191" t="s">
        <v>72</v>
      </c>
      <c r="BZ80" s="192"/>
      <c r="CA80" s="191" t="s">
        <v>71</v>
      </c>
      <c r="CB80" s="191" t="s">
        <v>236</v>
      </c>
      <c r="CC80" s="191" t="s">
        <v>72</v>
      </c>
      <c r="CD80" s="192"/>
      <c r="CE80" s="191" t="s">
        <v>71</v>
      </c>
      <c r="CF80" s="191" t="s">
        <v>236</v>
      </c>
      <c r="CG80" s="191" t="s">
        <v>72</v>
      </c>
      <c r="CH80" s="192"/>
      <c r="CI80" s="191" t="s">
        <v>71</v>
      </c>
      <c r="CJ80" s="191" t="s">
        <v>236</v>
      </c>
      <c r="CK80" s="191" t="s">
        <v>72</v>
      </c>
      <c r="CL80" s="192"/>
      <c r="CM80" s="191" t="s">
        <v>71</v>
      </c>
      <c r="CN80" s="191" t="s">
        <v>236</v>
      </c>
      <c r="CO80" s="191" t="s">
        <v>72</v>
      </c>
      <c r="CP80" s="192"/>
      <c r="CQ80" s="191" t="s">
        <v>71</v>
      </c>
      <c r="CR80" s="191" t="s">
        <v>236</v>
      </c>
      <c r="CS80" s="191" t="s">
        <v>72</v>
      </c>
      <c r="CT80" s="192"/>
      <c r="CU80" s="191" t="s">
        <v>71</v>
      </c>
      <c r="CV80" s="191" t="s">
        <v>236</v>
      </c>
      <c r="CW80" s="191" t="s">
        <v>72</v>
      </c>
      <c r="CX80" s="192"/>
      <c r="CY80" s="191" t="s">
        <v>71</v>
      </c>
      <c r="CZ80" s="191" t="s">
        <v>236</v>
      </c>
      <c r="DA80" s="191" t="s">
        <v>72</v>
      </c>
      <c r="DB80" s="192"/>
      <c r="DC80" s="191" t="s">
        <v>71</v>
      </c>
      <c r="DD80" s="191" t="s">
        <v>236</v>
      </c>
      <c r="DE80" s="191" t="s">
        <v>72</v>
      </c>
      <c r="DF80" s="192"/>
      <c r="DG80" s="191" t="s">
        <v>71</v>
      </c>
      <c r="DH80" s="191" t="s">
        <v>236</v>
      </c>
      <c r="DI80" s="191" t="s">
        <v>72</v>
      </c>
      <c r="DJ80" s="192"/>
      <c r="DK80" s="191" t="s">
        <v>71</v>
      </c>
      <c r="DL80" s="191" t="s">
        <v>236</v>
      </c>
      <c r="DM80" s="191" t="s">
        <v>72</v>
      </c>
      <c r="DN80" s="192"/>
      <c r="DO80" s="191" t="s">
        <v>71</v>
      </c>
      <c r="DP80" s="191" t="s">
        <v>236</v>
      </c>
      <c r="DQ80" s="191" t="s">
        <v>72</v>
      </c>
      <c r="DR80" s="192"/>
      <c r="DS80" s="191" t="s">
        <v>71</v>
      </c>
      <c r="DT80" s="191" t="s">
        <v>236</v>
      </c>
      <c r="DU80" s="191" t="s">
        <v>72</v>
      </c>
      <c r="DV80" s="192"/>
      <c r="DW80" s="191" t="s">
        <v>71</v>
      </c>
      <c r="DX80" s="191" t="s">
        <v>236</v>
      </c>
      <c r="DY80" s="191" t="s">
        <v>72</v>
      </c>
      <c r="DZ80" s="192"/>
      <c r="EA80" s="191" t="s">
        <v>71</v>
      </c>
      <c r="EB80" s="191" t="s">
        <v>236</v>
      </c>
      <c r="EC80" s="191" t="s">
        <v>72</v>
      </c>
      <c r="ED80" s="192"/>
      <c r="EE80" s="191" t="s">
        <v>71</v>
      </c>
      <c r="EF80" s="191" t="s">
        <v>236</v>
      </c>
      <c r="EG80" s="191" t="s">
        <v>72</v>
      </c>
      <c r="EH80" s="192"/>
      <c r="EI80" s="191" t="s">
        <v>71</v>
      </c>
      <c r="EJ80" s="191" t="s">
        <v>236</v>
      </c>
      <c r="EK80" s="191" t="s">
        <v>72</v>
      </c>
      <c r="EL80" s="192"/>
      <c r="EM80" s="191" t="s">
        <v>71</v>
      </c>
      <c r="EN80" s="191" t="s">
        <v>236</v>
      </c>
      <c r="EO80" s="191" t="s">
        <v>72</v>
      </c>
      <c r="EP80" s="192"/>
      <c r="EQ80" s="191" t="s">
        <v>71</v>
      </c>
      <c r="ER80" s="191" t="s">
        <v>236</v>
      </c>
      <c r="ES80" s="191" t="s">
        <v>72</v>
      </c>
      <c r="ET80" s="192"/>
      <c r="EU80" s="191" t="s">
        <v>71</v>
      </c>
      <c r="EV80" s="191" t="s">
        <v>236</v>
      </c>
      <c r="EW80" s="191" t="s">
        <v>72</v>
      </c>
      <c r="EX80" s="192"/>
      <c r="EY80" s="191" t="s">
        <v>71</v>
      </c>
      <c r="EZ80" s="191" t="s">
        <v>236</v>
      </c>
      <c r="FA80" s="191" t="s">
        <v>72</v>
      </c>
      <c r="FB80" s="192"/>
      <c r="FC80" s="191" t="s">
        <v>71</v>
      </c>
      <c r="FD80" s="191" t="s">
        <v>236</v>
      </c>
      <c r="FE80" s="191" t="s">
        <v>72</v>
      </c>
      <c r="FF80" s="192"/>
      <c r="FG80" s="191" t="s">
        <v>71</v>
      </c>
      <c r="FH80" s="191" t="s">
        <v>236</v>
      </c>
      <c r="FI80" s="191" t="s">
        <v>72</v>
      </c>
      <c r="FJ80" s="192"/>
      <c r="FL80" s="16"/>
    </row>
    <row r="81" spans="1:168" ht="15.75">
      <c r="A81" s="95" t="s">
        <v>318</v>
      </c>
      <c r="B81" s="181"/>
      <c r="C81" s="184"/>
      <c r="D81" s="184"/>
      <c r="E81" s="185"/>
      <c r="F81" s="186"/>
      <c r="G81" s="190"/>
      <c r="H81" s="190"/>
      <c r="I81" s="185"/>
      <c r="J81" s="186"/>
      <c r="K81" s="190"/>
      <c r="L81" s="190"/>
      <c r="M81" s="185"/>
      <c r="N81" s="186"/>
      <c r="O81" s="190"/>
      <c r="P81" s="190"/>
      <c r="Q81" s="185"/>
      <c r="R81" s="186"/>
      <c r="S81" s="190"/>
      <c r="T81" s="190"/>
      <c r="U81" s="185"/>
      <c r="V81" s="186"/>
      <c r="W81" s="190"/>
      <c r="X81" s="190"/>
      <c r="Y81" s="185"/>
      <c r="Z81" s="186"/>
      <c r="AA81" s="190"/>
      <c r="AB81" s="190"/>
      <c r="AC81" s="185"/>
      <c r="AD81" s="186"/>
      <c r="AE81" s="190"/>
      <c r="AF81" s="190"/>
      <c r="AG81" s="185"/>
      <c r="AH81" s="186"/>
      <c r="AI81" s="190"/>
      <c r="AJ81" s="190"/>
      <c r="AK81" s="185"/>
      <c r="AL81" s="186"/>
      <c r="AM81" s="190"/>
      <c r="AN81" s="190"/>
      <c r="AO81" s="185"/>
      <c r="AP81" s="186"/>
      <c r="AQ81" s="190"/>
      <c r="AR81" s="190"/>
      <c r="AS81" s="185"/>
      <c r="AT81" s="186"/>
      <c r="AU81" s="190"/>
      <c r="AV81" s="190"/>
      <c r="AW81" s="185"/>
      <c r="AX81" s="186"/>
      <c r="AY81" s="190"/>
      <c r="AZ81" s="190"/>
      <c r="BA81" s="185"/>
      <c r="BB81" s="186"/>
      <c r="BC81" s="190"/>
      <c r="BD81" s="190"/>
      <c r="BE81" s="185"/>
      <c r="BF81" s="186"/>
      <c r="BG81" s="190"/>
      <c r="BH81" s="190"/>
      <c r="BI81" s="185"/>
      <c r="BJ81" s="186"/>
      <c r="BK81" s="190"/>
      <c r="BL81" s="190"/>
      <c r="BM81" s="185"/>
      <c r="BN81" s="186"/>
      <c r="BO81" s="190"/>
      <c r="BP81" s="190"/>
      <c r="BQ81" s="185"/>
      <c r="BR81" s="186"/>
      <c r="BS81" s="190"/>
      <c r="BT81" s="190"/>
      <c r="BU81" s="185"/>
      <c r="BV81" s="186"/>
      <c r="BW81" s="190"/>
      <c r="BX81" s="190"/>
      <c r="BY81" s="185"/>
      <c r="BZ81" s="186"/>
      <c r="CA81" s="190"/>
      <c r="CB81" s="190"/>
      <c r="CC81" s="185"/>
      <c r="CD81" s="186"/>
      <c r="CE81" s="190"/>
      <c r="CF81" s="190"/>
      <c r="CG81" s="185"/>
      <c r="CH81" s="186"/>
      <c r="CI81" s="190"/>
      <c r="CJ81" s="190"/>
      <c r="CK81" s="185"/>
      <c r="CL81" s="186"/>
      <c r="CM81" s="190"/>
      <c r="CN81" s="190"/>
      <c r="CO81" s="185"/>
      <c r="CP81" s="186"/>
      <c r="CQ81" s="190"/>
      <c r="CR81" s="190"/>
      <c r="CS81" s="185"/>
      <c r="CT81" s="186"/>
      <c r="CU81" s="190"/>
      <c r="CV81" s="190"/>
      <c r="CW81" s="185"/>
      <c r="CX81" s="186"/>
      <c r="CY81" s="190"/>
      <c r="CZ81" s="190"/>
      <c r="DA81" s="185"/>
      <c r="DB81" s="186"/>
      <c r="DC81" s="190"/>
      <c r="DD81" s="190"/>
      <c r="DE81" s="185"/>
      <c r="DF81" s="186"/>
      <c r="DG81" s="190"/>
      <c r="DH81" s="190"/>
      <c r="DI81" s="185"/>
      <c r="DJ81" s="186"/>
      <c r="DK81" s="190"/>
      <c r="DL81" s="190"/>
      <c r="DM81" s="185"/>
      <c r="DN81" s="186"/>
      <c r="DO81" s="190"/>
      <c r="DP81" s="190"/>
      <c r="DQ81" s="185"/>
      <c r="DR81" s="186"/>
      <c r="DS81" s="190"/>
      <c r="DT81" s="190"/>
      <c r="DU81" s="185"/>
      <c r="DV81" s="186"/>
      <c r="DW81" s="190"/>
      <c r="DX81" s="190"/>
      <c r="DY81" s="185"/>
      <c r="DZ81" s="186"/>
      <c r="EA81" s="190"/>
      <c r="EB81" s="190"/>
      <c r="EC81" s="185"/>
      <c r="ED81" s="186"/>
      <c r="EE81" s="190"/>
      <c r="EF81" s="190"/>
      <c r="EG81" s="185"/>
      <c r="EH81" s="186"/>
      <c r="EI81" s="190"/>
      <c r="EJ81" s="190"/>
      <c r="EK81" s="185"/>
      <c r="EL81" s="186"/>
      <c r="EM81" s="190"/>
      <c r="EN81" s="190"/>
      <c r="EO81" s="185"/>
      <c r="EP81" s="186"/>
      <c r="EQ81" s="190"/>
      <c r="ER81" s="190"/>
      <c r="ES81" s="185"/>
      <c r="ET81" s="186"/>
      <c r="EU81" s="190"/>
      <c r="EV81" s="190"/>
      <c r="EW81" s="185"/>
      <c r="EX81" s="186"/>
      <c r="EY81" s="190"/>
      <c r="EZ81" s="190"/>
      <c r="FA81" s="185"/>
      <c r="FB81" s="186"/>
      <c r="FC81" s="184"/>
      <c r="FD81" s="184"/>
      <c r="FE81" s="185"/>
      <c r="FF81" s="186"/>
      <c r="FG81" s="184"/>
      <c r="FH81" s="184"/>
      <c r="FI81" s="185"/>
      <c r="FJ81" s="186"/>
      <c r="FL81" s="219">
        <f>FL74</f>
        <v>0</v>
      </c>
    </row>
    <row r="82" spans="1:168" ht="15.75">
      <c r="A82" s="99" t="s">
        <v>239</v>
      </c>
      <c r="B82" s="181"/>
      <c r="C82" s="184">
        <f>'ALVAREZ '!N17</f>
        <v>0</v>
      </c>
      <c r="D82" s="184"/>
      <c r="E82" s="184">
        <f>E81+C82</f>
        <v>0</v>
      </c>
      <c r="F82" s="186"/>
      <c r="G82" s="190">
        <f>'AMBROGGIO '!N17</f>
        <v>0</v>
      </c>
      <c r="H82" s="190"/>
      <c r="I82" s="184">
        <f>I81+G82</f>
        <v>0</v>
      </c>
      <c r="J82" s="186"/>
      <c r="K82" s="184">
        <f>'BARRA '!N17</f>
        <v>0</v>
      </c>
      <c r="L82" s="190"/>
      <c r="M82" s="184">
        <f>M81+K82</f>
        <v>0</v>
      </c>
      <c r="N82" s="186"/>
      <c r="O82" s="184">
        <f>BIOLMOL!N17</f>
        <v>0</v>
      </c>
      <c r="P82" s="190"/>
      <c r="Q82" s="184">
        <f>Q81+O82</f>
        <v>0</v>
      </c>
      <c r="R82" s="186"/>
      <c r="S82" s="184">
        <f>BIGNANTE!N17</f>
        <v>0</v>
      </c>
      <c r="T82" s="190"/>
      <c r="U82" s="184">
        <f>U81+S82</f>
        <v>0</v>
      </c>
      <c r="V82" s="186"/>
      <c r="W82" s="184">
        <f>'BISIG-DITAMO'!N17</f>
        <v>0</v>
      </c>
      <c r="X82" s="190"/>
      <c r="Y82" s="184">
        <f>Y81+W82</f>
        <v>0</v>
      </c>
      <c r="Z82" s="186"/>
      <c r="AA82" s="184">
        <f>CARRIZO!N17</f>
        <v>0</v>
      </c>
      <c r="AB82" s="190"/>
      <c r="AC82" s="184">
        <f>AC81+AA82</f>
        <v>0</v>
      </c>
      <c r="AD82" s="186"/>
      <c r="AE82" s="184">
        <f>CECCHINI!N17</f>
        <v>0</v>
      </c>
      <c r="AF82" s="190"/>
      <c r="AG82" s="184">
        <f>AG81+AE82</f>
        <v>0</v>
      </c>
      <c r="AH82" s="186"/>
      <c r="AI82" s="184">
        <f>CELEJ!N17</f>
        <v>0</v>
      </c>
      <c r="AJ82" s="190"/>
      <c r="AK82" s="184">
        <f>AK81+AI82</f>
        <v>0</v>
      </c>
      <c r="AL82" s="186"/>
      <c r="AM82" s="184">
        <f>CONTIN!N17</f>
        <v>0</v>
      </c>
      <c r="AN82" s="190"/>
      <c r="AO82" s="184">
        <f>AO81+AM82</f>
        <v>0</v>
      </c>
      <c r="AP82" s="186"/>
      <c r="AQ82" s="184">
        <f>CULTIVO!N17</f>
        <v>0</v>
      </c>
      <c r="AR82" s="190"/>
      <c r="AS82" s="184">
        <f>AS81+AQ82</f>
        <v>0</v>
      </c>
      <c r="AT82" s="186"/>
      <c r="AU82" s="184">
        <f>DEGANO!N17</f>
        <v>0</v>
      </c>
      <c r="AV82" s="190"/>
      <c r="AW82" s="184">
        <f>AW81+AU82</f>
        <v>0</v>
      </c>
      <c r="AX82" s="186"/>
      <c r="AY82" s="184">
        <f>FABRO!N17</f>
        <v>0</v>
      </c>
      <c r="AZ82" s="190"/>
      <c r="BA82" s="184">
        <f>BA81+AY82</f>
        <v>0</v>
      </c>
      <c r="BB82" s="186"/>
      <c r="BC82" s="184">
        <f>FANANI!N17</f>
        <v>0</v>
      </c>
      <c r="BD82" s="190"/>
      <c r="BE82" s="184">
        <f>BE81+BC82</f>
        <v>0</v>
      </c>
      <c r="BF82" s="186"/>
      <c r="BG82" s="184">
        <f>FIDELIO!N17</f>
        <v>0</v>
      </c>
      <c r="BH82" s="190"/>
      <c r="BI82" s="184">
        <f>BI81+BG82</f>
        <v>0</v>
      </c>
      <c r="BJ82" s="186"/>
      <c r="BK82" s="184">
        <f>GALIANO!N17</f>
        <v>0</v>
      </c>
      <c r="BL82" s="190"/>
      <c r="BM82" s="184">
        <f>BM81+BK82</f>
        <v>0</v>
      </c>
      <c r="BN82" s="186"/>
      <c r="BO82" s="184">
        <f>GARBARINO!N17</f>
        <v>0</v>
      </c>
      <c r="BP82" s="190"/>
      <c r="BQ82" s="184">
        <f>BQ81+BO82</f>
        <v>0</v>
      </c>
      <c r="BR82" s="186"/>
      <c r="BS82" s="184">
        <f>GIL!N17</f>
        <v>0</v>
      </c>
      <c r="BT82" s="190"/>
      <c r="BU82" s="184">
        <f>BU81+BS82</f>
        <v>0</v>
      </c>
      <c r="BV82" s="186"/>
      <c r="BW82" s="184">
        <f>GOLDRAIJ!N17</f>
        <v>0</v>
      </c>
      <c r="BX82" s="190"/>
      <c r="BY82" s="184">
        <f>BY81+BW82</f>
        <v>0</v>
      </c>
      <c r="BZ82" s="186"/>
      <c r="CA82" s="184">
        <f>GUIDO!N17</f>
        <v>0</v>
      </c>
      <c r="CB82" s="190"/>
      <c r="CC82" s="184">
        <f>CC81+CA82</f>
        <v>0</v>
      </c>
      <c r="CD82" s="186"/>
      <c r="CE82" s="184">
        <f>IRAZOQUI!N17</f>
        <v>0</v>
      </c>
      <c r="CF82" s="190"/>
      <c r="CG82" s="184">
        <f>CG81+CE82</f>
        <v>0</v>
      </c>
      <c r="CH82" s="186"/>
      <c r="CI82" s="184">
        <f>LOPEZ!N17</f>
        <v>0</v>
      </c>
      <c r="CJ82" s="190"/>
      <c r="CK82" s="184">
        <f>CK81+CI82</f>
        <v>0</v>
      </c>
      <c r="CL82" s="186"/>
      <c r="CM82" s="184">
        <f>MONTI!N17</f>
        <v>0</v>
      </c>
      <c r="CN82" s="190"/>
      <c r="CO82" s="184">
        <f>CO81+CM82</f>
        <v>0</v>
      </c>
      <c r="CP82" s="186"/>
      <c r="CQ82" s="184">
        <f>MONTICH!N17</f>
        <v>0</v>
      </c>
      <c r="CR82" s="190"/>
      <c r="CS82" s="184">
        <f>CS81+CQ82</f>
        <v>0</v>
      </c>
      <c r="CT82" s="186"/>
      <c r="CU82" s="184">
        <f>OLIVEIRA!N17</f>
        <v>0</v>
      </c>
      <c r="CV82" s="190"/>
      <c r="CW82" s="184">
        <f>CW81+CU82</f>
        <v>0</v>
      </c>
      <c r="CX82" s="186"/>
      <c r="CY82" s="184">
        <f>PRUCCA!N17</f>
        <v>0</v>
      </c>
      <c r="CZ82" s="190"/>
      <c r="DA82" s="184">
        <f>DA81+CY82</f>
        <v>0</v>
      </c>
      <c r="DB82" s="186"/>
      <c r="DC82" s="184">
        <f>ROMERO!N17</f>
        <v>0</v>
      </c>
      <c r="DD82" s="190"/>
      <c r="DE82" s="184">
        <f>DE81+DC82</f>
        <v>0</v>
      </c>
      <c r="DF82" s="186"/>
      <c r="DG82" s="184">
        <f>SMANIA!N17</f>
        <v>0</v>
      </c>
      <c r="DH82" s="190"/>
      <c r="DI82" s="184">
        <f>DI81+DG82</f>
        <v>0</v>
      </c>
      <c r="DJ82" s="186"/>
      <c r="DK82" s="184">
        <f>SOSA!N17</f>
        <v>0</v>
      </c>
      <c r="DL82" s="190"/>
      <c r="DM82" s="184">
        <f>DM81+DK82</f>
        <v>0</v>
      </c>
      <c r="DN82" s="186"/>
      <c r="DO82" s="184">
        <f>VALDEZ!N17</f>
        <v>0</v>
      </c>
      <c r="DP82" s="190"/>
      <c r="DQ82" s="184">
        <f>DQ81+DO82</f>
        <v>0</v>
      </c>
      <c r="DR82" s="186"/>
      <c r="DS82" s="184">
        <f>VILCAES!N17</f>
        <v>0</v>
      </c>
      <c r="DT82" s="190"/>
      <c r="DU82" s="184">
        <f>DU81+DS82</f>
        <v>0</v>
      </c>
      <c r="DV82" s="186"/>
      <c r="DW82" s="184">
        <f>WILKE!N17</f>
        <v>0</v>
      </c>
      <c r="DX82" s="190"/>
      <c r="DY82" s="184">
        <f>DY81+DW82</f>
        <v>0</v>
      </c>
      <c r="DZ82" s="186"/>
      <c r="EA82" s="184">
        <f>PROTEINA!N17</f>
        <v>0</v>
      </c>
      <c r="EB82" s="190"/>
      <c r="EC82" s="184">
        <f>EC81+EA82</f>
        <v>0</v>
      </c>
      <c r="ED82" s="186"/>
      <c r="EE82" s="190" t="e">
        <f>+#REF!</f>
        <v>#REF!</v>
      </c>
      <c r="EF82" s="190"/>
      <c r="EG82" s="184" t="e">
        <f>EG81+EE82</f>
        <v>#REF!</v>
      </c>
      <c r="EH82" s="186"/>
      <c r="EI82" s="190" t="e">
        <f>+#REF!</f>
        <v>#REF!</v>
      </c>
      <c r="EJ82" s="190"/>
      <c r="EK82" s="184" t="e">
        <f>EK81+EI82</f>
        <v>#REF!</v>
      </c>
      <c r="EL82" s="186"/>
      <c r="EM82" s="190" t="e">
        <f>+#REF!</f>
        <v>#REF!</v>
      </c>
      <c r="EN82" s="190"/>
      <c r="EO82" s="184" t="e">
        <f>EO81+EM82</f>
        <v>#REF!</v>
      </c>
      <c r="EP82" s="186"/>
      <c r="EQ82" s="190" t="e">
        <f>+#REF!</f>
        <v>#REF!</v>
      </c>
      <c r="ER82" s="190"/>
      <c r="ES82" s="184" t="e">
        <f>ES81+EQ82</f>
        <v>#REF!</v>
      </c>
      <c r="ET82" s="186"/>
      <c r="EU82" s="190" t="e">
        <f>+#REF!</f>
        <v>#REF!</v>
      </c>
      <c r="EV82" s="190"/>
      <c r="EW82" s="184" t="e">
        <f>EW81+EU82</f>
        <v>#REF!</v>
      </c>
      <c r="EX82" s="186"/>
      <c r="EY82" s="190" t="e">
        <f>+#REF!</f>
        <v>#REF!</v>
      </c>
      <c r="EZ82" s="190"/>
      <c r="FA82" s="184" t="e">
        <f>FA81+EY82</f>
        <v>#REF!</v>
      </c>
      <c r="FB82" s="186"/>
      <c r="FC82" s="184"/>
      <c r="FD82" s="184"/>
      <c r="FE82" s="184"/>
      <c r="FF82" s="186"/>
      <c r="FG82" s="184"/>
      <c r="FH82" s="184"/>
      <c r="FI82" s="184"/>
      <c r="FJ82" s="186"/>
      <c r="FL82" s="199"/>
    </row>
    <row r="83" spans="1:168" ht="15.75">
      <c r="A83" s="99" t="s">
        <v>73</v>
      </c>
      <c r="B83" s="181"/>
      <c r="C83" s="187"/>
      <c r="D83" s="184"/>
      <c r="E83" s="185">
        <f>E82*1.02</f>
        <v>0</v>
      </c>
      <c r="F83" s="186"/>
      <c r="G83" s="193"/>
      <c r="H83" s="190"/>
      <c r="I83" s="185">
        <f>I82*1.02</f>
        <v>0</v>
      </c>
      <c r="J83" s="186"/>
      <c r="K83" s="193"/>
      <c r="L83" s="190"/>
      <c r="M83" s="185">
        <f>M82*1.02</f>
        <v>0</v>
      </c>
      <c r="N83" s="186"/>
      <c r="O83" s="193"/>
      <c r="P83" s="190"/>
      <c r="Q83" s="185">
        <f>Q82*1.02</f>
        <v>0</v>
      </c>
      <c r="R83" s="186"/>
      <c r="S83" s="193"/>
      <c r="T83" s="190"/>
      <c r="U83" s="185">
        <f>U82*1.02</f>
        <v>0</v>
      </c>
      <c r="V83" s="186"/>
      <c r="W83" s="193"/>
      <c r="X83" s="190"/>
      <c r="Y83" s="185">
        <f>Y82*1.02</f>
        <v>0</v>
      </c>
      <c r="Z83" s="186"/>
      <c r="AA83" s="193"/>
      <c r="AB83" s="190"/>
      <c r="AC83" s="185">
        <f>AC82*1.02</f>
        <v>0</v>
      </c>
      <c r="AD83" s="186"/>
      <c r="AE83" s="193"/>
      <c r="AF83" s="190"/>
      <c r="AG83" s="185">
        <f>AG82*1.02</f>
        <v>0</v>
      </c>
      <c r="AH83" s="186"/>
      <c r="AI83" s="193"/>
      <c r="AJ83" s="190"/>
      <c r="AK83" s="185">
        <f>AK82*1.02</f>
        <v>0</v>
      </c>
      <c r="AL83" s="186"/>
      <c r="AM83" s="193"/>
      <c r="AN83" s="190"/>
      <c r="AO83" s="185">
        <f>AO82*1.02</f>
        <v>0</v>
      </c>
      <c r="AP83" s="186"/>
      <c r="AQ83" s="193"/>
      <c r="AR83" s="190"/>
      <c r="AS83" s="185">
        <f>AS82*1.02</f>
        <v>0</v>
      </c>
      <c r="AT83" s="186"/>
      <c r="AU83" s="193"/>
      <c r="AV83" s="190"/>
      <c r="AW83" s="185">
        <f>AW82*1.02</f>
        <v>0</v>
      </c>
      <c r="AX83" s="186"/>
      <c r="AY83" s="193"/>
      <c r="AZ83" s="190"/>
      <c r="BA83" s="185">
        <f>BA82*1.02</f>
        <v>0</v>
      </c>
      <c r="BB83" s="186"/>
      <c r="BC83" s="193"/>
      <c r="BD83" s="190"/>
      <c r="BE83" s="185">
        <f>BE82*1.02</f>
        <v>0</v>
      </c>
      <c r="BF83" s="186"/>
      <c r="BG83" s="193"/>
      <c r="BH83" s="190"/>
      <c r="BI83" s="185">
        <f>BI82*1.02</f>
        <v>0</v>
      </c>
      <c r="BJ83" s="186"/>
      <c r="BK83" s="193"/>
      <c r="BL83" s="190"/>
      <c r="BM83" s="185">
        <f>BM82*1.02</f>
        <v>0</v>
      </c>
      <c r="BN83" s="186"/>
      <c r="BO83" s="193"/>
      <c r="BP83" s="190"/>
      <c r="BQ83" s="185">
        <f>BQ82*1.02</f>
        <v>0</v>
      </c>
      <c r="BR83" s="186"/>
      <c r="BS83" s="193"/>
      <c r="BT83" s="190"/>
      <c r="BU83" s="185">
        <f>BU82*1.02</f>
        <v>0</v>
      </c>
      <c r="BV83" s="186"/>
      <c r="BW83" s="193"/>
      <c r="BX83" s="190"/>
      <c r="BY83" s="185">
        <f>BY82*1.02</f>
        <v>0</v>
      </c>
      <c r="BZ83" s="186"/>
      <c r="CA83" s="193"/>
      <c r="CB83" s="190"/>
      <c r="CC83" s="185">
        <f>CC82*1.02</f>
        <v>0</v>
      </c>
      <c r="CD83" s="186"/>
      <c r="CE83" s="193"/>
      <c r="CF83" s="190"/>
      <c r="CG83" s="185">
        <f>CG82*1.02</f>
        <v>0</v>
      </c>
      <c r="CH83" s="186"/>
      <c r="CI83" s="193"/>
      <c r="CJ83" s="190"/>
      <c r="CK83" s="185">
        <f>CK82*1.02</f>
        <v>0</v>
      </c>
      <c r="CL83" s="186"/>
      <c r="CM83" s="193"/>
      <c r="CN83" s="190"/>
      <c r="CO83" s="185">
        <f>CO82*1.02</f>
        <v>0</v>
      </c>
      <c r="CP83" s="186"/>
      <c r="CQ83" s="193"/>
      <c r="CR83" s="190"/>
      <c r="CS83" s="185">
        <f>CS82*1.02</f>
        <v>0</v>
      </c>
      <c r="CT83" s="186"/>
      <c r="CU83" s="193"/>
      <c r="CV83" s="190"/>
      <c r="CW83" s="185">
        <f>CW82*1.02</f>
        <v>0</v>
      </c>
      <c r="CX83" s="186"/>
      <c r="CY83" s="193"/>
      <c r="CZ83" s="190"/>
      <c r="DA83" s="185">
        <f>DA82*1.02</f>
        <v>0</v>
      </c>
      <c r="DB83" s="186"/>
      <c r="DC83" s="193"/>
      <c r="DD83" s="190"/>
      <c r="DE83" s="185">
        <f>DE82*1.02</f>
        <v>0</v>
      </c>
      <c r="DF83" s="186"/>
      <c r="DG83" s="193"/>
      <c r="DH83" s="190"/>
      <c r="DI83" s="185">
        <f>DI82*1.02</f>
        <v>0</v>
      </c>
      <c r="DJ83" s="186"/>
      <c r="DK83" s="193"/>
      <c r="DL83" s="190"/>
      <c r="DM83" s="185">
        <f>DM82*1.02</f>
        <v>0</v>
      </c>
      <c r="DN83" s="186"/>
      <c r="DO83" s="193"/>
      <c r="DP83" s="190"/>
      <c r="DQ83" s="185">
        <f>DQ82*1.02</f>
        <v>0</v>
      </c>
      <c r="DR83" s="186"/>
      <c r="DS83" s="193"/>
      <c r="DT83" s="190"/>
      <c r="DU83" s="185">
        <f>DU82*1.02</f>
        <v>0</v>
      </c>
      <c r="DV83" s="186"/>
      <c r="DW83" s="193"/>
      <c r="DX83" s="190"/>
      <c r="DY83" s="185">
        <f>DY82*1.02</f>
        <v>0</v>
      </c>
      <c r="DZ83" s="186"/>
      <c r="EA83" s="193"/>
      <c r="EB83" s="190"/>
      <c r="EC83" s="185">
        <f>EC82*1.02</f>
        <v>0</v>
      </c>
      <c r="ED83" s="186"/>
      <c r="EE83" s="193"/>
      <c r="EF83" s="190"/>
      <c r="EG83" s="185" t="e">
        <f>EG82*1.02</f>
        <v>#REF!</v>
      </c>
      <c r="EH83" s="186"/>
      <c r="EI83" s="193"/>
      <c r="EJ83" s="190"/>
      <c r="EK83" s="185" t="e">
        <f>EK82*1.02</f>
        <v>#REF!</v>
      </c>
      <c r="EL83" s="186"/>
      <c r="EM83" s="193"/>
      <c r="EN83" s="190"/>
      <c r="EO83" s="185" t="e">
        <f>EO82*1.02</f>
        <v>#REF!</v>
      </c>
      <c r="EP83" s="186"/>
      <c r="EQ83" s="193"/>
      <c r="ER83" s="190"/>
      <c r="ES83" s="185" t="e">
        <f>ES82*1.02</f>
        <v>#REF!</v>
      </c>
      <c r="ET83" s="186"/>
      <c r="EU83" s="193"/>
      <c r="EV83" s="190"/>
      <c r="EW83" s="185" t="e">
        <f>EW82*1.02</f>
        <v>#REF!</v>
      </c>
      <c r="EX83" s="186"/>
      <c r="EY83" s="193"/>
      <c r="EZ83" s="190"/>
      <c r="FA83" s="185" t="e">
        <f>FA82*1.02</f>
        <v>#REF!</v>
      </c>
      <c r="FB83" s="186"/>
      <c r="FC83" s="187"/>
      <c r="FD83" s="184"/>
      <c r="FE83" s="185"/>
      <c r="FF83" s="186"/>
      <c r="FG83" s="187"/>
      <c r="FH83" s="184"/>
      <c r="FI83" s="185"/>
      <c r="FJ83" s="186"/>
      <c r="FL83" s="199"/>
    </row>
    <row r="84" spans="1:168" ht="15.75">
      <c r="A84" s="98" t="s">
        <v>240</v>
      </c>
      <c r="B84" s="181"/>
      <c r="C84" s="184"/>
      <c r="D84" s="184">
        <f>'ALVAREZ '!AL28</f>
        <v>0</v>
      </c>
      <c r="E84" s="184">
        <f>E83-D84</f>
        <v>0</v>
      </c>
      <c r="F84" s="186"/>
      <c r="G84" s="190"/>
      <c r="H84" s="190">
        <f>'AMBROGGIO '!AL28</f>
        <v>0</v>
      </c>
      <c r="I84" s="184">
        <f>I83-H84</f>
        <v>0</v>
      </c>
      <c r="J84" s="186"/>
      <c r="K84" s="190"/>
      <c r="L84" s="184">
        <f>'BARRA '!AL28</f>
        <v>0</v>
      </c>
      <c r="M84" s="184">
        <f>M83-L84</f>
        <v>0</v>
      </c>
      <c r="N84" s="186"/>
      <c r="O84" s="190"/>
      <c r="P84" s="184">
        <f>BIOLMOL!AL28</f>
        <v>0</v>
      </c>
      <c r="Q84" s="184">
        <f>Q83-P84</f>
        <v>0</v>
      </c>
      <c r="R84" s="186"/>
      <c r="S84" s="190"/>
      <c r="T84" s="184">
        <f>BIGNANTE!AL28</f>
        <v>0</v>
      </c>
      <c r="U84" s="184">
        <f>U83-T84</f>
        <v>0</v>
      </c>
      <c r="V84" s="186"/>
      <c r="W84" s="190"/>
      <c r="X84" s="184">
        <f>'BISIG-DITAMO'!AL28</f>
        <v>0</v>
      </c>
      <c r="Y84" s="184">
        <f>Y83-X84</f>
        <v>0</v>
      </c>
      <c r="Z84" s="186"/>
      <c r="AA84" s="190"/>
      <c r="AB84" s="184">
        <f>CARRIZO!AL28</f>
        <v>0</v>
      </c>
      <c r="AC84" s="184">
        <f>AC83-AB84</f>
        <v>0</v>
      </c>
      <c r="AD84" s="186"/>
      <c r="AE84" s="190"/>
      <c r="AF84" s="184">
        <f>CECCHINI!AL28</f>
        <v>0</v>
      </c>
      <c r="AG84" s="184">
        <f>AG83-AF84</f>
        <v>0</v>
      </c>
      <c r="AH84" s="186"/>
      <c r="AI84" s="190"/>
      <c r="AJ84" s="184">
        <f>CELEJ!AL28</f>
        <v>0</v>
      </c>
      <c r="AK84" s="184">
        <f>AK83-AJ84</f>
        <v>0</v>
      </c>
      <c r="AL84" s="186"/>
      <c r="AM84" s="190"/>
      <c r="AN84" s="184">
        <f>CONTIN!AL28</f>
        <v>0</v>
      </c>
      <c r="AO84" s="184">
        <f>AO83-AN84</f>
        <v>0</v>
      </c>
      <c r="AP84" s="186"/>
      <c r="AQ84" s="190"/>
      <c r="AR84" s="184">
        <f>CULTIVO!AL28</f>
        <v>0</v>
      </c>
      <c r="AS84" s="184">
        <f>AS83-AR84</f>
        <v>0</v>
      </c>
      <c r="AT84" s="186"/>
      <c r="AU84" s="190"/>
      <c r="AV84" s="184">
        <f>DEGANO!AL28</f>
        <v>0</v>
      </c>
      <c r="AW84" s="184">
        <f>AW83-AV84</f>
        <v>0</v>
      </c>
      <c r="AX84" s="186"/>
      <c r="AY84" s="190"/>
      <c r="AZ84" s="190">
        <f>FABRO!AL28</f>
        <v>0</v>
      </c>
      <c r="BA84" s="184">
        <f>BA83-AZ84</f>
        <v>0</v>
      </c>
      <c r="BB84" s="186"/>
      <c r="BC84" s="190"/>
      <c r="BD84" s="190">
        <f>FANANI!AL28</f>
        <v>0</v>
      </c>
      <c r="BE84" s="184">
        <f>BE83-BD84</f>
        <v>0</v>
      </c>
      <c r="BF84" s="186"/>
      <c r="BG84" s="190"/>
      <c r="BH84" s="190">
        <f>FIDELIO!AL28</f>
        <v>0</v>
      </c>
      <c r="BI84" s="184">
        <f>BI83-BH84</f>
        <v>0</v>
      </c>
      <c r="BJ84" s="186"/>
      <c r="BK84" s="190"/>
      <c r="BL84" s="190">
        <f>GALIANO!AL28</f>
        <v>0</v>
      </c>
      <c r="BM84" s="184">
        <f>BM83-BL84</f>
        <v>0</v>
      </c>
      <c r="BN84" s="186"/>
      <c r="BO84" s="190"/>
      <c r="BP84" s="190">
        <f>GARBARINO!AL28</f>
        <v>0</v>
      </c>
      <c r="BQ84" s="184">
        <f>BQ83-BP84</f>
        <v>0</v>
      </c>
      <c r="BR84" s="186"/>
      <c r="BS84" s="190"/>
      <c r="BT84" s="190">
        <f>GIL!AL28</f>
        <v>0</v>
      </c>
      <c r="BU84" s="184">
        <f>BU83-BT84</f>
        <v>0</v>
      </c>
      <c r="BV84" s="186"/>
      <c r="BW84" s="190"/>
      <c r="BX84" s="190">
        <f>GOLDRAIJ!AL28</f>
        <v>0</v>
      </c>
      <c r="BY84" s="184">
        <f>BY83-BX84</f>
        <v>0</v>
      </c>
      <c r="BZ84" s="186"/>
      <c r="CA84" s="190"/>
      <c r="CB84" s="190">
        <f>GUIDO!AL28</f>
        <v>0</v>
      </c>
      <c r="CC84" s="184">
        <f>CC83-CB84</f>
        <v>0</v>
      </c>
      <c r="CD84" s="186"/>
      <c r="CE84" s="190"/>
      <c r="CF84" s="190">
        <f>IRAZOQUI!AL28</f>
        <v>0</v>
      </c>
      <c r="CG84" s="184">
        <f>CG83-CF84</f>
        <v>0</v>
      </c>
      <c r="CH84" s="186"/>
      <c r="CI84" s="190"/>
      <c r="CJ84" s="190">
        <f>LOPEZ!AL28</f>
        <v>0</v>
      </c>
      <c r="CK84" s="184">
        <f>CK83-CJ84</f>
        <v>0</v>
      </c>
      <c r="CL84" s="186"/>
      <c r="CM84" s="190"/>
      <c r="CN84" s="190">
        <f>MONTI!AL28</f>
        <v>0</v>
      </c>
      <c r="CO84" s="184">
        <f>CO83-CN84</f>
        <v>0</v>
      </c>
      <c r="CP84" s="186"/>
      <c r="CQ84" s="190"/>
      <c r="CR84" s="190">
        <f>MONTICH!AL28</f>
        <v>0</v>
      </c>
      <c r="CS84" s="184">
        <f>CS83-CR84</f>
        <v>0</v>
      </c>
      <c r="CT84" s="186"/>
      <c r="CU84" s="190"/>
      <c r="CV84" s="190">
        <f>OLIVEIRA!AL28</f>
        <v>0</v>
      </c>
      <c r="CW84" s="184">
        <f>CW83-CV84</f>
        <v>0</v>
      </c>
      <c r="CX84" s="186"/>
      <c r="CY84" s="190"/>
      <c r="CZ84" s="190">
        <f>PRUCCA!AL28</f>
        <v>0</v>
      </c>
      <c r="DA84" s="184">
        <f>DA83-CZ84</f>
        <v>0</v>
      </c>
      <c r="DB84" s="186"/>
      <c r="DC84" s="190"/>
      <c r="DD84" s="190">
        <f>ROMERO!AL28</f>
        <v>0</v>
      </c>
      <c r="DE84" s="184">
        <f>DE83-DD84</f>
        <v>0</v>
      </c>
      <c r="DF84" s="186"/>
      <c r="DG84" s="190"/>
      <c r="DH84" s="190">
        <f>SMANIA!AL28</f>
        <v>0</v>
      </c>
      <c r="DI84" s="184">
        <f>DI83-DH84</f>
        <v>0</v>
      </c>
      <c r="DJ84" s="186"/>
      <c r="DK84" s="190"/>
      <c r="DL84" s="190">
        <f>SOSA!AL28</f>
        <v>0</v>
      </c>
      <c r="DM84" s="184">
        <f>DM83-DL84</f>
        <v>0</v>
      </c>
      <c r="DN84" s="186"/>
      <c r="DO84" s="190"/>
      <c r="DP84" s="190">
        <f>VALDEZ!AL28</f>
        <v>0</v>
      </c>
      <c r="DQ84" s="184">
        <f>DQ83-DP84</f>
        <v>0</v>
      </c>
      <c r="DR84" s="186"/>
      <c r="DS84" s="190"/>
      <c r="DT84" s="190">
        <f>VILCAES!AL28</f>
        <v>0</v>
      </c>
      <c r="DU84" s="184">
        <f>DU83-DT84</f>
        <v>0</v>
      </c>
      <c r="DV84" s="186"/>
      <c r="DW84" s="190"/>
      <c r="DX84" s="190">
        <f>WILKE!AL28</f>
        <v>0</v>
      </c>
      <c r="DY84" s="184">
        <f>DY83-DX84</f>
        <v>0</v>
      </c>
      <c r="DZ84" s="186"/>
      <c r="EA84" s="190"/>
      <c r="EB84" s="190">
        <f>PROTEINA!AL28</f>
        <v>0</v>
      </c>
      <c r="EC84" s="184">
        <f>EC83-EB84</f>
        <v>0</v>
      </c>
      <c r="ED84" s="186"/>
      <c r="EE84" s="190"/>
      <c r="EF84" s="190" t="e">
        <f>+#REF!</f>
        <v>#REF!</v>
      </c>
      <c r="EG84" s="184" t="e">
        <f>EG83-EF84</f>
        <v>#REF!</v>
      </c>
      <c r="EH84" s="186"/>
      <c r="EI84" s="190"/>
      <c r="EJ84" s="190" t="e">
        <f>+#REF!</f>
        <v>#REF!</v>
      </c>
      <c r="EK84" s="184" t="e">
        <f>EK83-EJ84</f>
        <v>#REF!</v>
      </c>
      <c r="EL84" s="186"/>
      <c r="EM84" s="190"/>
      <c r="EN84" s="190" t="e">
        <f>+#REF!</f>
        <v>#REF!</v>
      </c>
      <c r="EO84" s="184" t="e">
        <f>EO83-EN84</f>
        <v>#REF!</v>
      </c>
      <c r="EP84" s="186"/>
      <c r="EQ84" s="190"/>
      <c r="ER84" s="190" t="e">
        <f>+#REF!</f>
        <v>#REF!</v>
      </c>
      <c r="ES84" s="184" t="e">
        <f>ES83-ER84</f>
        <v>#REF!</v>
      </c>
      <c r="ET84" s="186"/>
      <c r="EU84" s="190"/>
      <c r="EV84" s="190" t="e">
        <f>+#REF!</f>
        <v>#REF!</v>
      </c>
      <c r="EW84" s="184" t="e">
        <f>EW83-EV84</f>
        <v>#REF!</v>
      </c>
      <c r="EX84" s="186"/>
      <c r="EY84" s="190"/>
      <c r="EZ84" s="190" t="e">
        <f>+#REF!</f>
        <v>#REF!</v>
      </c>
      <c r="FA84" s="184" t="e">
        <f>FA83-EZ84</f>
        <v>#REF!</v>
      </c>
      <c r="FB84" s="186"/>
      <c r="FC84" s="184"/>
      <c r="FD84" s="184"/>
      <c r="FE84" s="184"/>
      <c r="FF84" s="186"/>
      <c r="FG84" s="184"/>
      <c r="FH84" s="184"/>
      <c r="FI84" s="184"/>
      <c r="FJ84" s="186"/>
      <c r="FL84" s="199"/>
    </row>
    <row r="85" spans="1:168" ht="15.75">
      <c r="A85" s="98" t="s">
        <v>241</v>
      </c>
      <c r="B85" s="181"/>
      <c r="C85" s="184"/>
      <c r="D85" s="184">
        <f>'ALVAREZ '!AK73</f>
        <v>0</v>
      </c>
      <c r="E85" s="184">
        <f>E84-D85</f>
        <v>0</v>
      </c>
      <c r="F85" s="186"/>
      <c r="G85" s="190"/>
      <c r="H85" s="190">
        <f>'AMBROGGIO '!AK73</f>
        <v>0</v>
      </c>
      <c r="I85" s="184">
        <f>I84-H85</f>
        <v>0</v>
      </c>
      <c r="J85" s="186"/>
      <c r="K85" s="190"/>
      <c r="L85" s="184">
        <f>'BARRA '!AK73</f>
        <v>0</v>
      </c>
      <c r="M85" s="184">
        <f>M84-L85</f>
        <v>0</v>
      </c>
      <c r="N85" s="186"/>
      <c r="O85" s="190"/>
      <c r="P85" s="184">
        <f>BIOLMOL!AK73</f>
        <v>0</v>
      </c>
      <c r="Q85" s="184">
        <f>Q84-P85</f>
        <v>0</v>
      </c>
      <c r="R85" s="186"/>
      <c r="S85" s="190"/>
      <c r="T85" s="184">
        <f>BIGNANTE!AK73</f>
        <v>0</v>
      </c>
      <c r="U85" s="184">
        <f>U84-T85</f>
        <v>0</v>
      </c>
      <c r="V85" s="186"/>
      <c r="W85" s="190"/>
      <c r="X85" s="184">
        <f>'BISIG-DITAMO'!AK73</f>
        <v>0</v>
      </c>
      <c r="Y85" s="184">
        <f>Y84-X85</f>
        <v>0</v>
      </c>
      <c r="Z85" s="186"/>
      <c r="AA85" s="190"/>
      <c r="AB85" s="184">
        <f>CARRIZO!AK73</f>
        <v>0</v>
      </c>
      <c r="AC85" s="184">
        <f>AC84-AB85</f>
        <v>0</v>
      </c>
      <c r="AD85" s="186"/>
      <c r="AE85" s="190"/>
      <c r="AF85" s="184">
        <f>CECCHINI!AK73</f>
        <v>0</v>
      </c>
      <c r="AG85" s="184">
        <f>AG84-AF85</f>
        <v>0</v>
      </c>
      <c r="AH85" s="186"/>
      <c r="AI85" s="190"/>
      <c r="AJ85" s="184">
        <f>CELEJ!AK73</f>
        <v>0</v>
      </c>
      <c r="AK85" s="184">
        <f>AK84-AJ85</f>
        <v>0</v>
      </c>
      <c r="AL85" s="186"/>
      <c r="AM85" s="190"/>
      <c r="AN85" s="184">
        <f>CONTIN!AK73</f>
        <v>0</v>
      </c>
      <c r="AO85" s="184">
        <f>AO84-AN85</f>
        <v>0</v>
      </c>
      <c r="AP85" s="186"/>
      <c r="AQ85" s="190"/>
      <c r="AR85" s="184">
        <f>CULTIVO!AK73</f>
        <v>0</v>
      </c>
      <c r="AS85" s="184">
        <f>AS84-AR85</f>
        <v>0</v>
      </c>
      <c r="AT85" s="186"/>
      <c r="AU85" s="190"/>
      <c r="AV85" s="184">
        <f>DEGANO!AK73</f>
        <v>0</v>
      </c>
      <c r="AW85" s="184">
        <f>AW84-AV85</f>
        <v>0</v>
      </c>
      <c r="AX85" s="186"/>
      <c r="AY85" s="190"/>
      <c r="AZ85" s="190">
        <f>FABRO!AK73</f>
        <v>0</v>
      </c>
      <c r="BA85" s="184">
        <f>BA84-AZ85</f>
        <v>0</v>
      </c>
      <c r="BB85" s="186"/>
      <c r="BC85" s="190"/>
      <c r="BD85" s="190">
        <f>FANANI!AK73</f>
        <v>0</v>
      </c>
      <c r="BE85" s="184">
        <f>BE84-BD85</f>
        <v>0</v>
      </c>
      <c r="BF85" s="186"/>
      <c r="BG85" s="190"/>
      <c r="BH85" s="190">
        <f>FIDELIO!AK73</f>
        <v>0</v>
      </c>
      <c r="BI85" s="184">
        <f>BI84-BH85</f>
        <v>0</v>
      </c>
      <c r="BJ85" s="186"/>
      <c r="BK85" s="190"/>
      <c r="BL85" s="190">
        <f>GALIANO!AK73</f>
        <v>0</v>
      </c>
      <c r="BM85" s="184">
        <f>BM84-BL85</f>
        <v>0</v>
      </c>
      <c r="BN85" s="186"/>
      <c r="BO85" s="190"/>
      <c r="BP85" s="190">
        <f>GARBARINO!AK73</f>
        <v>0</v>
      </c>
      <c r="BQ85" s="184">
        <f>BQ84-BP85</f>
        <v>0</v>
      </c>
      <c r="BR85" s="186"/>
      <c r="BS85" s="190"/>
      <c r="BT85" s="190">
        <f>GIL!AK73</f>
        <v>0</v>
      </c>
      <c r="BU85" s="184">
        <f>BU84-BT85</f>
        <v>0</v>
      </c>
      <c r="BV85" s="186"/>
      <c r="BW85" s="190"/>
      <c r="BX85" s="190">
        <f>GOLDRAIJ!AK73</f>
        <v>0</v>
      </c>
      <c r="BY85" s="184">
        <f>BY84-BX85</f>
        <v>0</v>
      </c>
      <c r="BZ85" s="186"/>
      <c r="CA85" s="190"/>
      <c r="CB85" s="190">
        <f>GUIDO!AK73</f>
        <v>0</v>
      </c>
      <c r="CC85" s="184">
        <f>CC84-CB85</f>
        <v>0</v>
      </c>
      <c r="CD85" s="186"/>
      <c r="CE85" s="190"/>
      <c r="CF85" s="190">
        <f>IRAZOQUI!AK73</f>
        <v>0</v>
      </c>
      <c r="CG85" s="184">
        <f>CG84-CF85</f>
        <v>0</v>
      </c>
      <c r="CH85" s="186"/>
      <c r="CI85" s="190"/>
      <c r="CJ85" s="190">
        <f>LOPEZ!AK73</f>
        <v>0</v>
      </c>
      <c r="CK85" s="184">
        <f>CK84-CJ85</f>
        <v>0</v>
      </c>
      <c r="CL85" s="186"/>
      <c r="CM85" s="190"/>
      <c r="CN85" s="190">
        <f>MONTI!AK73</f>
        <v>0</v>
      </c>
      <c r="CO85" s="184">
        <f>CO84-CN85</f>
        <v>0</v>
      </c>
      <c r="CP85" s="186"/>
      <c r="CQ85" s="190"/>
      <c r="CR85" s="190">
        <f>MONTICH!AK73</f>
        <v>0</v>
      </c>
      <c r="CS85" s="184">
        <f>CS84-CR85</f>
        <v>0</v>
      </c>
      <c r="CT85" s="186"/>
      <c r="CU85" s="190"/>
      <c r="CV85" s="190">
        <f>OLIVEIRA!AK73</f>
        <v>0</v>
      </c>
      <c r="CW85" s="184">
        <f>CW84-CV85</f>
        <v>0</v>
      </c>
      <c r="CX85" s="186"/>
      <c r="CY85" s="190"/>
      <c r="CZ85" s="190">
        <f>PRUCCA!AK73</f>
        <v>0</v>
      </c>
      <c r="DA85" s="184">
        <f>DA84-CZ85</f>
        <v>0</v>
      </c>
      <c r="DB85" s="186"/>
      <c r="DC85" s="190"/>
      <c r="DD85" s="190">
        <f>ROMERO!AK73</f>
        <v>0</v>
      </c>
      <c r="DE85" s="184">
        <f>DE84-DD85</f>
        <v>0</v>
      </c>
      <c r="DF85" s="186"/>
      <c r="DG85" s="190"/>
      <c r="DH85" s="190">
        <f>SMANIA!AK73</f>
        <v>0</v>
      </c>
      <c r="DI85" s="184">
        <f>DI84-DH85</f>
        <v>0</v>
      </c>
      <c r="DJ85" s="186"/>
      <c r="DK85" s="190"/>
      <c r="DL85" s="190">
        <f>SOSA!AK73</f>
        <v>0</v>
      </c>
      <c r="DM85" s="184">
        <f>DM84-DL85</f>
        <v>0</v>
      </c>
      <c r="DN85" s="186"/>
      <c r="DO85" s="190"/>
      <c r="DP85" s="190">
        <f>VALDEZ!AK73</f>
        <v>0</v>
      </c>
      <c r="DQ85" s="184">
        <f>DQ84-DP85</f>
        <v>0</v>
      </c>
      <c r="DR85" s="186"/>
      <c r="DS85" s="190"/>
      <c r="DT85" s="190">
        <f>VILCAES!AK73</f>
        <v>0</v>
      </c>
      <c r="DU85" s="184">
        <f>DU84-DT85</f>
        <v>0</v>
      </c>
      <c r="DV85" s="186"/>
      <c r="DW85" s="190"/>
      <c r="DX85" s="190">
        <f>WILKE!AK73</f>
        <v>0</v>
      </c>
      <c r="DY85" s="184">
        <f>DY84-DX85</f>
        <v>0</v>
      </c>
      <c r="DZ85" s="186"/>
      <c r="EA85" s="190"/>
      <c r="EB85" s="190">
        <f>PROTEINA!AK73</f>
        <v>0</v>
      </c>
      <c r="EC85" s="184">
        <f>EC84-EB85</f>
        <v>0</v>
      </c>
      <c r="ED85" s="186"/>
      <c r="EE85" s="190"/>
      <c r="EF85" s="190" t="e">
        <f>+#REF!</f>
        <v>#REF!</v>
      </c>
      <c r="EG85" s="184" t="e">
        <f>EG84-EF85</f>
        <v>#REF!</v>
      </c>
      <c r="EH85" s="186"/>
      <c r="EI85" s="190"/>
      <c r="EJ85" s="190" t="e">
        <f>+#REF!</f>
        <v>#REF!</v>
      </c>
      <c r="EK85" s="184" t="e">
        <f>EK84-EJ85</f>
        <v>#REF!</v>
      </c>
      <c r="EL85" s="186"/>
      <c r="EM85" s="190"/>
      <c r="EN85" s="190" t="e">
        <f>+#REF!</f>
        <v>#REF!</v>
      </c>
      <c r="EO85" s="184" t="e">
        <f>EO84-EN85</f>
        <v>#REF!</v>
      </c>
      <c r="EP85" s="186"/>
      <c r="EQ85" s="190"/>
      <c r="ER85" s="190" t="e">
        <f>+#REF!</f>
        <v>#REF!</v>
      </c>
      <c r="ES85" s="184" t="e">
        <f>ES84-ER85</f>
        <v>#REF!</v>
      </c>
      <c r="ET85" s="186"/>
      <c r="EU85" s="190"/>
      <c r="EV85" s="190" t="e">
        <f>+#REF!</f>
        <v>#REF!</v>
      </c>
      <c r="EW85" s="184" t="e">
        <f>EW84-EV85</f>
        <v>#REF!</v>
      </c>
      <c r="EX85" s="186"/>
      <c r="EY85" s="190"/>
      <c r="EZ85" s="190" t="e">
        <f>+#REF!</f>
        <v>#REF!</v>
      </c>
      <c r="FA85" s="184" t="e">
        <f>FA84-EZ85</f>
        <v>#REF!</v>
      </c>
      <c r="FB85" s="186"/>
      <c r="FC85" s="184"/>
      <c r="FD85" s="184"/>
      <c r="FE85" s="184"/>
      <c r="FF85" s="186"/>
      <c r="FG85" s="184"/>
      <c r="FH85" s="184"/>
      <c r="FI85" s="184"/>
      <c r="FJ85" s="186"/>
      <c r="FL85" s="199"/>
    </row>
    <row r="86" spans="1:168" ht="15.75">
      <c r="A86" s="98" t="s">
        <v>242</v>
      </c>
      <c r="B86" s="181"/>
      <c r="C86" s="184"/>
      <c r="D86" s="184">
        <f>'ALVAREZ '!AK81</f>
        <v>0</v>
      </c>
      <c r="E86" s="184">
        <f>E85-D86</f>
        <v>0</v>
      </c>
      <c r="F86" s="186"/>
      <c r="G86" s="190"/>
      <c r="H86" s="190">
        <f>'AMBROGGIO '!AK81</f>
        <v>0</v>
      </c>
      <c r="I86" s="184">
        <f>I85-H86</f>
        <v>0</v>
      </c>
      <c r="J86" s="186"/>
      <c r="K86" s="190"/>
      <c r="L86" s="184">
        <f>'BARRA '!AK81</f>
        <v>0</v>
      </c>
      <c r="M86" s="184">
        <f>M85-L86</f>
        <v>0</v>
      </c>
      <c r="N86" s="186"/>
      <c r="O86" s="190"/>
      <c r="P86" s="184">
        <f>BIOLMOL!AK81</f>
        <v>0</v>
      </c>
      <c r="Q86" s="184">
        <f>Q85-P86</f>
        <v>0</v>
      </c>
      <c r="R86" s="186"/>
      <c r="S86" s="190"/>
      <c r="T86" s="184">
        <f>BIGNANTE!AK81</f>
        <v>0</v>
      </c>
      <c r="U86" s="184">
        <f>U85-T86</f>
        <v>0</v>
      </c>
      <c r="V86" s="186"/>
      <c r="W86" s="190"/>
      <c r="X86" s="184">
        <f>'BISIG-DITAMO'!AK81</f>
        <v>0</v>
      </c>
      <c r="Y86" s="184">
        <f>Y85-X86</f>
        <v>0</v>
      </c>
      <c r="Z86" s="186"/>
      <c r="AA86" s="190"/>
      <c r="AB86" s="184">
        <f>CARRIZO!AK81</f>
        <v>0</v>
      </c>
      <c r="AC86" s="184">
        <f>AC85-AB86</f>
        <v>0</v>
      </c>
      <c r="AD86" s="186"/>
      <c r="AE86" s="190"/>
      <c r="AF86" s="184">
        <f>CECCHINI!AK81</f>
        <v>0</v>
      </c>
      <c r="AG86" s="184">
        <f>AG85-AF86</f>
        <v>0</v>
      </c>
      <c r="AH86" s="186"/>
      <c r="AI86" s="190"/>
      <c r="AJ86" s="184">
        <f>CELEJ!AK81</f>
        <v>0</v>
      </c>
      <c r="AK86" s="184">
        <f>AK85-AJ86</f>
        <v>0</v>
      </c>
      <c r="AL86" s="186"/>
      <c r="AM86" s="190"/>
      <c r="AN86" s="184">
        <f>CONTIN!AK81</f>
        <v>0</v>
      </c>
      <c r="AO86" s="184">
        <f>AO85-AN86</f>
        <v>0</v>
      </c>
      <c r="AP86" s="186"/>
      <c r="AQ86" s="190"/>
      <c r="AR86" s="184">
        <f>CULTIVO!AK81</f>
        <v>0</v>
      </c>
      <c r="AS86" s="184">
        <f>AS85-AR86</f>
        <v>0</v>
      </c>
      <c r="AT86" s="186"/>
      <c r="AU86" s="190"/>
      <c r="AV86" s="184">
        <f>DEGANO!AK81</f>
        <v>0</v>
      </c>
      <c r="AW86" s="184">
        <f>AW85-AV86</f>
        <v>0</v>
      </c>
      <c r="AX86" s="186"/>
      <c r="AY86" s="190"/>
      <c r="AZ86" s="190">
        <f>FABRO!AK81</f>
        <v>0</v>
      </c>
      <c r="BA86" s="184">
        <f>BA85-AZ86</f>
        <v>0</v>
      </c>
      <c r="BB86" s="186"/>
      <c r="BC86" s="190"/>
      <c r="BD86" s="190">
        <f>FANANI!AK81</f>
        <v>0</v>
      </c>
      <c r="BE86" s="184">
        <f>BE85-BD86</f>
        <v>0</v>
      </c>
      <c r="BF86" s="186"/>
      <c r="BG86" s="190"/>
      <c r="BH86" s="190">
        <f>FIDELIO!AK81</f>
        <v>0</v>
      </c>
      <c r="BI86" s="184">
        <f>BI85-BH86</f>
        <v>0</v>
      </c>
      <c r="BJ86" s="186"/>
      <c r="BK86" s="190"/>
      <c r="BL86" s="190">
        <f>GALIANO!AK81</f>
        <v>0</v>
      </c>
      <c r="BM86" s="184">
        <f>BM85-BL86</f>
        <v>0</v>
      </c>
      <c r="BN86" s="186"/>
      <c r="BO86" s="190"/>
      <c r="BP86" s="190">
        <f>GARBARINO!AK81</f>
        <v>0</v>
      </c>
      <c r="BQ86" s="184">
        <f>BQ85-BP86</f>
        <v>0</v>
      </c>
      <c r="BR86" s="186"/>
      <c r="BS86" s="190"/>
      <c r="BT86" s="190">
        <f>GIL!AK81</f>
        <v>0</v>
      </c>
      <c r="BU86" s="184">
        <f>BU85-BT86</f>
        <v>0</v>
      </c>
      <c r="BV86" s="186"/>
      <c r="BW86" s="190"/>
      <c r="BX86" s="190">
        <f>GOLDRAIJ!AK81</f>
        <v>0</v>
      </c>
      <c r="BY86" s="184">
        <f>BY85-BX86</f>
        <v>0</v>
      </c>
      <c r="BZ86" s="186"/>
      <c r="CA86" s="190"/>
      <c r="CB86" s="190">
        <f>GUIDO!AK81</f>
        <v>0</v>
      </c>
      <c r="CC86" s="184">
        <f>CC85-CB86</f>
        <v>0</v>
      </c>
      <c r="CD86" s="186"/>
      <c r="CE86" s="190"/>
      <c r="CF86" s="190">
        <f>IRAZOQUI!AK81</f>
        <v>0</v>
      </c>
      <c r="CG86" s="184">
        <f>CG85-CF86</f>
        <v>0</v>
      </c>
      <c r="CH86" s="186"/>
      <c r="CI86" s="190"/>
      <c r="CJ86" s="190">
        <f>LOPEZ!AK81</f>
        <v>0</v>
      </c>
      <c r="CK86" s="184">
        <f>CK85-CJ86</f>
        <v>0</v>
      </c>
      <c r="CL86" s="186"/>
      <c r="CM86" s="190"/>
      <c r="CN86" s="190">
        <f>MONTI!AK81</f>
        <v>0</v>
      </c>
      <c r="CO86" s="184">
        <f>CO85-CN86</f>
        <v>0</v>
      </c>
      <c r="CP86" s="186"/>
      <c r="CQ86" s="190"/>
      <c r="CR86" s="190">
        <f>MONTICH!AK81</f>
        <v>0</v>
      </c>
      <c r="CS86" s="184">
        <f>CS85-CR86</f>
        <v>0</v>
      </c>
      <c r="CT86" s="186"/>
      <c r="CU86" s="190"/>
      <c r="CV86" s="190">
        <f>OLIVEIRA!AK81</f>
        <v>0</v>
      </c>
      <c r="CW86" s="184">
        <f>CW85-CV86</f>
        <v>0</v>
      </c>
      <c r="CX86" s="186"/>
      <c r="CY86" s="190"/>
      <c r="CZ86" s="190">
        <f>PRUCCA!AK81</f>
        <v>0</v>
      </c>
      <c r="DA86" s="184">
        <f>DA85-CZ86</f>
        <v>0</v>
      </c>
      <c r="DB86" s="186"/>
      <c r="DC86" s="190"/>
      <c r="DD86" s="190">
        <f>ROMERO!AK81</f>
        <v>0</v>
      </c>
      <c r="DE86" s="184">
        <f>DE85-DD86</f>
        <v>0</v>
      </c>
      <c r="DF86" s="186"/>
      <c r="DG86" s="190"/>
      <c r="DH86" s="190">
        <f>SMANIA!AK81</f>
        <v>0</v>
      </c>
      <c r="DI86" s="184">
        <f>DI85-DH86</f>
        <v>0</v>
      </c>
      <c r="DJ86" s="186"/>
      <c r="DK86" s="190"/>
      <c r="DL86" s="190">
        <f>SOSA!AK81</f>
        <v>0</v>
      </c>
      <c r="DM86" s="184">
        <f>DM85-DL86</f>
        <v>0</v>
      </c>
      <c r="DN86" s="186"/>
      <c r="DO86" s="190"/>
      <c r="DP86" s="190">
        <f>VALDEZ!AK81</f>
        <v>0</v>
      </c>
      <c r="DQ86" s="184">
        <f>DQ85-DP86</f>
        <v>0</v>
      </c>
      <c r="DR86" s="186"/>
      <c r="DS86" s="190"/>
      <c r="DT86" s="190">
        <f>VILCAES!AK81</f>
        <v>0</v>
      </c>
      <c r="DU86" s="184">
        <f>DU85-DT86</f>
        <v>0</v>
      </c>
      <c r="DV86" s="186"/>
      <c r="DW86" s="190"/>
      <c r="DX86" s="190">
        <f>WILKE!AK81</f>
        <v>0</v>
      </c>
      <c r="DY86" s="184">
        <f>DY85-DX86</f>
        <v>0</v>
      </c>
      <c r="DZ86" s="186"/>
      <c r="EA86" s="190"/>
      <c r="EB86" s="190">
        <f>PROTEINA!AK81</f>
        <v>0</v>
      </c>
      <c r="EC86" s="184">
        <f>EC85-EB86</f>
        <v>0</v>
      </c>
      <c r="ED86" s="186"/>
      <c r="EE86" s="190"/>
      <c r="EF86" s="190" t="e">
        <f>+#REF!</f>
        <v>#REF!</v>
      </c>
      <c r="EG86" s="184" t="e">
        <f>EG85-EF86</f>
        <v>#REF!</v>
      </c>
      <c r="EH86" s="186"/>
      <c r="EI86" s="190"/>
      <c r="EJ86" s="190" t="e">
        <f>+#REF!</f>
        <v>#REF!</v>
      </c>
      <c r="EK86" s="184" t="e">
        <f>EK85-EJ86</f>
        <v>#REF!</v>
      </c>
      <c r="EL86" s="186"/>
      <c r="EM86" s="190"/>
      <c r="EN86" s="190" t="e">
        <f>+#REF!</f>
        <v>#REF!</v>
      </c>
      <c r="EO86" s="184" t="e">
        <f>EO85-EN86</f>
        <v>#REF!</v>
      </c>
      <c r="EP86" s="186"/>
      <c r="EQ86" s="190"/>
      <c r="ER86" s="190" t="e">
        <f>+#REF!</f>
        <v>#REF!</v>
      </c>
      <c r="ES86" s="184" t="e">
        <f>ES85-ER86</f>
        <v>#REF!</v>
      </c>
      <c r="ET86" s="186"/>
      <c r="EU86" s="190"/>
      <c r="EV86" s="190" t="e">
        <f>+#REF!</f>
        <v>#REF!</v>
      </c>
      <c r="EW86" s="184" t="e">
        <f>EW85-EV86</f>
        <v>#REF!</v>
      </c>
      <c r="EX86" s="186"/>
      <c r="EY86" s="190"/>
      <c r="EZ86" s="190" t="e">
        <f>+#REF!</f>
        <v>#REF!</v>
      </c>
      <c r="FA86" s="184" t="e">
        <f>FA85-EZ86</f>
        <v>#REF!</v>
      </c>
      <c r="FB86" s="186"/>
      <c r="FC86" s="184"/>
      <c r="FD86" s="184"/>
      <c r="FE86" s="184"/>
      <c r="FF86" s="186"/>
      <c r="FG86" s="184"/>
      <c r="FH86" s="184"/>
      <c r="FI86" s="184"/>
      <c r="FJ86" s="186"/>
      <c r="FL86" s="199"/>
    </row>
    <row r="87" spans="1:168" ht="15.75">
      <c r="A87" s="100" t="s">
        <v>243</v>
      </c>
      <c r="B87" s="181"/>
      <c r="C87" s="184"/>
      <c r="D87" s="184">
        <f>'ALVAREZ '!AK99</f>
        <v>0</v>
      </c>
      <c r="E87" s="184">
        <f>E86-D87</f>
        <v>0</v>
      </c>
      <c r="F87" s="186"/>
      <c r="G87" s="190"/>
      <c r="H87" s="190">
        <f>'AMBROGGIO '!AK99</f>
        <v>0</v>
      </c>
      <c r="I87" s="184">
        <f>I86-H87</f>
        <v>0</v>
      </c>
      <c r="J87" s="186"/>
      <c r="K87" s="190"/>
      <c r="L87" s="184">
        <f>'BARRA '!AK99</f>
        <v>0</v>
      </c>
      <c r="M87" s="184">
        <f>M86-L87</f>
        <v>0</v>
      </c>
      <c r="N87" s="186"/>
      <c r="O87" s="190"/>
      <c r="P87" s="184">
        <f>BIOLMOL!AK99</f>
        <v>0</v>
      </c>
      <c r="Q87" s="184">
        <f>Q86-P87</f>
        <v>0</v>
      </c>
      <c r="R87" s="186"/>
      <c r="S87" s="190"/>
      <c r="T87" s="184">
        <f>BIGNANTE!AK99</f>
        <v>0</v>
      </c>
      <c r="U87" s="184">
        <f>U86-T87</f>
        <v>0</v>
      </c>
      <c r="V87" s="186"/>
      <c r="W87" s="190"/>
      <c r="X87" s="184">
        <f>'BISIG-DITAMO'!AK99</f>
        <v>0</v>
      </c>
      <c r="Y87" s="184">
        <f>Y86-X87</f>
        <v>0</v>
      </c>
      <c r="Z87" s="186"/>
      <c r="AA87" s="190"/>
      <c r="AB87" s="184">
        <f>CARRIZO!AK99</f>
        <v>0</v>
      </c>
      <c r="AC87" s="184">
        <f>AC86-AB87</f>
        <v>0</v>
      </c>
      <c r="AD87" s="186"/>
      <c r="AE87" s="190"/>
      <c r="AF87" s="184">
        <f>CECCHINI!AK99</f>
        <v>0</v>
      </c>
      <c r="AG87" s="184">
        <f>AG86-AF87</f>
        <v>0</v>
      </c>
      <c r="AH87" s="186"/>
      <c r="AI87" s="190"/>
      <c r="AJ87" s="184">
        <f>CELEJ!AK99</f>
        <v>0</v>
      </c>
      <c r="AK87" s="184">
        <f>AK86-AJ87</f>
        <v>0</v>
      </c>
      <c r="AL87" s="186"/>
      <c r="AM87" s="190"/>
      <c r="AN87" s="184">
        <f>CONTIN!AK99</f>
        <v>0</v>
      </c>
      <c r="AO87" s="184">
        <f>AO86-AN87</f>
        <v>0</v>
      </c>
      <c r="AP87" s="186"/>
      <c r="AQ87" s="190"/>
      <c r="AR87" s="184">
        <f>CULTIVO!AK99</f>
        <v>0</v>
      </c>
      <c r="AS87" s="184">
        <f>AS86-AR87</f>
        <v>0</v>
      </c>
      <c r="AT87" s="186"/>
      <c r="AU87" s="190"/>
      <c r="AV87" s="184">
        <f>DEGANO!AK99</f>
        <v>0</v>
      </c>
      <c r="AW87" s="184">
        <f>AW86-AV87</f>
        <v>0</v>
      </c>
      <c r="AX87" s="186"/>
      <c r="AY87" s="190"/>
      <c r="AZ87" s="190">
        <f>FABRO!AK99</f>
        <v>0</v>
      </c>
      <c r="BA87" s="184">
        <f>BA86-AZ87</f>
        <v>0</v>
      </c>
      <c r="BB87" s="186"/>
      <c r="BC87" s="190"/>
      <c r="BD87" s="190">
        <f>FANANI!AK99</f>
        <v>0</v>
      </c>
      <c r="BE87" s="184">
        <f>BE86-BD87</f>
        <v>0</v>
      </c>
      <c r="BF87" s="186"/>
      <c r="BG87" s="190"/>
      <c r="BH87" s="190">
        <f>FIDELIO!AK99</f>
        <v>0</v>
      </c>
      <c r="BI87" s="184">
        <f>BI86-BH87</f>
        <v>0</v>
      </c>
      <c r="BJ87" s="186"/>
      <c r="BK87" s="190"/>
      <c r="BL87" s="190">
        <f>GALIANO!AK99</f>
        <v>0</v>
      </c>
      <c r="BM87" s="184">
        <f>BM86-BL87</f>
        <v>0</v>
      </c>
      <c r="BN87" s="186"/>
      <c r="BO87" s="190"/>
      <c r="BP87" s="190">
        <f>GARBARINO!AK99</f>
        <v>0</v>
      </c>
      <c r="BQ87" s="184">
        <f>BQ86-BP87</f>
        <v>0</v>
      </c>
      <c r="BR87" s="186"/>
      <c r="BS87" s="190"/>
      <c r="BT87" s="190">
        <f>GIL!AK99</f>
        <v>0</v>
      </c>
      <c r="BU87" s="184">
        <f>BU86-BT87</f>
        <v>0</v>
      </c>
      <c r="BV87" s="186"/>
      <c r="BW87" s="190"/>
      <c r="BX87" s="190">
        <f>GOLDRAIJ!AK99</f>
        <v>0</v>
      </c>
      <c r="BY87" s="184">
        <f>BY86-BX87</f>
        <v>0</v>
      </c>
      <c r="BZ87" s="186"/>
      <c r="CA87" s="190"/>
      <c r="CB87" s="190">
        <f>GUIDO!AK99</f>
        <v>0</v>
      </c>
      <c r="CC87" s="184">
        <f>CC86-CB87</f>
        <v>0</v>
      </c>
      <c r="CD87" s="186"/>
      <c r="CE87" s="190"/>
      <c r="CF87" s="190">
        <f>IRAZOQUI!AK99</f>
        <v>0</v>
      </c>
      <c r="CG87" s="184">
        <f>CG86-CF87</f>
        <v>0</v>
      </c>
      <c r="CH87" s="186"/>
      <c r="CI87" s="190"/>
      <c r="CJ87" s="190">
        <f>LOPEZ!AK99</f>
        <v>0</v>
      </c>
      <c r="CK87" s="184">
        <f>CK86-CJ87</f>
        <v>0</v>
      </c>
      <c r="CL87" s="186"/>
      <c r="CM87" s="190"/>
      <c r="CN87" s="190">
        <f>MONTI!AK99</f>
        <v>0</v>
      </c>
      <c r="CO87" s="184">
        <f>CO86-CN87</f>
        <v>0</v>
      </c>
      <c r="CP87" s="186"/>
      <c r="CQ87" s="190"/>
      <c r="CR87" s="190">
        <f>MONTICH!AK99</f>
        <v>0</v>
      </c>
      <c r="CS87" s="184">
        <f>CS86-CR87</f>
        <v>0</v>
      </c>
      <c r="CT87" s="186"/>
      <c r="CU87" s="190"/>
      <c r="CV87" s="190">
        <f>OLIVEIRA!AK99</f>
        <v>0</v>
      </c>
      <c r="CW87" s="184">
        <f>CW86-CV87</f>
        <v>0</v>
      </c>
      <c r="CX87" s="186"/>
      <c r="CY87" s="190"/>
      <c r="CZ87" s="190">
        <f>PRUCCA!AK99</f>
        <v>0</v>
      </c>
      <c r="DA87" s="184">
        <f>DA86-CZ87</f>
        <v>0</v>
      </c>
      <c r="DB87" s="186"/>
      <c r="DC87" s="190"/>
      <c r="DD87" s="190">
        <f>ROMERO!AK99</f>
        <v>0</v>
      </c>
      <c r="DE87" s="184">
        <f>DE86-DD87</f>
        <v>0</v>
      </c>
      <c r="DF87" s="186"/>
      <c r="DG87" s="190"/>
      <c r="DH87" s="190">
        <f>SMANIA!AK99</f>
        <v>0</v>
      </c>
      <c r="DI87" s="184">
        <f>DI86-DH87</f>
        <v>0</v>
      </c>
      <c r="DJ87" s="186"/>
      <c r="DK87" s="190"/>
      <c r="DL87" s="190">
        <f>SOSA!AK99</f>
        <v>0</v>
      </c>
      <c r="DM87" s="184">
        <f>DM86-DL87</f>
        <v>0</v>
      </c>
      <c r="DN87" s="186"/>
      <c r="DO87" s="190"/>
      <c r="DP87" s="190">
        <f>VALDEZ!AK99</f>
        <v>0</v>
      </c>
      <c r="DQ87" s="184">
        <f>DQ86-DP87</f>
        <v>0</v>
      </c>
      <c r="DR87" s="186"/>
      <c r="DS87" s="190"/>
      <c r="DT87" s="190">
        <f>VILCAES!AK99</f>
        <v>0</v>
      </c>
      <c r="DU87" s="184">
        <f>DU86-DT87</f>
        <v>0</v>
      </c>
      <c r="DV87" s="186"/>
      <c r="DW87" s="190"/>
      <c r="DX87" s="190">
        <f>WILKE!AK99</f>
        <v>0</v>
      </c>
      <c r="DY87" s="184">
        <f>DY86-DX87</f>
        <v>0</v>
      </c>
      <c r="DZ87" s="186"/>
      <c r="EA87" s="190"/>
      <c r="EB87" s="190">
        <f>PROTEINA!AK99</f>
        <v>0</v>
      </c>
      <c r="EC87" s="184">
        <f>EC86-EB87</f>
        <v>0</v>
      </c>
      <c r="ED87" s="186"/>
      <c r="EE87" s="190"/>
      <c r="EF87" s="190" t="e">
        <f>+#REF!</f>
        <v>#REF!</v>
      </c>
      <c r="EG87" s="184" t="e">
        <f>EG86-EF87</f>
        <v>#REF!</v>
      </c>
      <c r="EH87" s="186"/>
      <c r="EI87" s="190"/>
      <c r="EJ87" s="190" t="e">
        <f>+#REF!</f>
        <v>#REF!</v>
      </c>
      <c r="EK87" s="184" t="e">
        <f>EK86-EJ87</f>
        <v>#REF!</v>
      </c>
      <c r="EL87" s="186"/>
      <c r="EM87" s="190"/>
      <c r="EN87" s="190" t="e">
        <f>+#REF!</f>
        <v>#REF!</v>
      </c>
      <c r="EO87" s="184" t="e">
        <f>EO86-EN87</f>
        <v>#REF!</v>
      </c>
      <c r="EP87" s="186"/>
      <c r="EQ87" s="190"/>
      <c r="ER87" s="190" t="e">
        <f>+#REF!</f>
        <v>#REF!</v>
      </c>
      <c r="ES87" s="184" t="e">
        <f>ES86-ER87</f>
        <v>#REF!</v>
      </c>
      <c r="ET87" s="186"/>
      <c r="EU87" s="190"/>
      <c r="EV87" s="190" t="e">
        <f>+#REF!</f>
        <v>#REF!</v>
      </c>
      <c r="EW87" s="184" t="e">
        <f>EW86-EV87</f>
        <v>#REF!</v>
      </c>
      <c r="EX87" s="186"/>
      <c r="EY87" s="190"/>
      <c r="EZ87" s="190" t="e">
        <f>+#REF!</f>
        <v>#REF!</v>
      </c>
      <c r="FA87" s="184" t="e">
        <f>FA86-EZ87</f>
        <v>#REF!</v>
      </c>
      <c r="FB87" s="186"/>
      <c r="FC87" s="184"/>
      <c r="FD87" s="184"/>
      <c r="FE87" s="184"/>
      <c r="FF87" s="186"/>
      <c r="FG87" s="184"/>
      <c r="FH87" s="184"/>
      <c r="FI87" s="184"/>
      <c r="FJ87" s="186"/>
      <c r="FL87" s="199" t="e">
        <f>SUM(D87,H87,L87,P87,T87,X87,AB87,AF87,AJ87,AN87,AR87,AV87,#REF!,AZ87,BD87,BH87,BL87,BP87,BT87,BX87,CB87,CF87,#REF!,CJ87,CN87,CR87,CV87,CZ87,DD87,DH87,DL87,DP87,DT87,DX87,EB87,EF87,EJ87,EN87,ER87,EV87,EZ87)</f>
        <v>#REF!</v>
      </c>
    </row>
    <row r="88" spans="1:168" ht="15.75">
      <c r="A88" s="17"/>
      <c r="B88" s="181"/>
      <c r="C88" s="184"/>
      <c r="D88" s="184"/>
      <c r="E88" s="184"/>
      <c r="F88" s="186"/>
      <c r="G88" s="184"/>
      <c r="H88" s="184"/>
      <c r="I88" s="184"/>
      <c r="J88" s="186"/>
      <c r="K88" s="184"/>
      <c r="L88" s="184"/>
      <c r="M88" s="184"/>
      <c r="N88" s="186"/>
      <c r="O88" s="184"/>
      <c r="P88" s="184"/>
      <c r="Q88" s="184"/>
      <c r="R88" s="186"/>
      <c r="S88" s="184"/>
      <c r="T88" s="184"/>
      <c r="U88" s="184"/>
      <c r="V88" s="186"/>
      <c r="W88" s="184"/>
      <c r="X88" s="184"/>
      <c r="Y88" s="184"/>
      <c r="Z88" s="186"/>
      <c r="AA88" s="184"/>
      <c r="AB88" s="184"/>
      <c r="AC88" s="184"/>
      <c r="AD88" s="186"/>
      <c r="AE88" s="184"/>
      <c r="AF88" s="184"/>
      <c r="AG88" s="184"/>
      <c r="AH88" s="186"/>
      <c r="AI88" s="184"/>
      <c r="AJ88" s="184"/>
      <c r="AK88" s="184"/>
      <c r="AL88" s="186"/>
      <c r="AM88" s="184"/>
      <c r="AN88" s="184"/>
      <c r="AO88" s="184"/>
      <c r="AP88" s="186"/>
      <c r="AQ88" s="184"/>
      <c r="AR88" s="184"/>
      <c r="AS88" s="184"/>
      <c r="AT88" s="186"/>
      <c r="AU88" s="184"/>
      <c r="AV88" s="184"/>
      <c r="AW88" s="184"/>
      <c r="AX88" s="186"/>
      <c r="AY88" s="184"/>
      <c r="AZ88" s="184"/>
      <c r="BA88" s="184"/>
      <c r="BB88" s="186"/>
      <c r="BC88" s="184"/>
      <c r="BD88" s="184"/>
      <c r="BE88" s="184"/>
      <c r="BF88" s="186"/>
      <c r="BG88" s="184"/>
      <c r="BH88" s="184"/>
      <c r="BI88" s="184"/>
      <c r="BJ88" s="186"/>
      <c r="BK88" s="184"/>
      <c r="BL88" s="184"/>
      <c r="BM88" s="184"/>
      <c r="BN88" s="186"/>
      <c r="BO88" s="184"/>
      <c r="BP88" s="184"/>
      <c r="BQ88" s="184"/>
      <c r="BR88" s="186"/>
      <c r="BS88" s="184"/>
      <c r="BT88" s="184"/>
      <c r="BU88" s="184"/>
      <c r="BV88" s="186"/>
      <c r="BW88" s="184"/>
      <c r="BX88" s="184"/>
      <c r="BY88" s="184"/>
      <c r="BZ88" s="186"/>
      <c r="CA88" s="184"/>
      <c r="CB88" s="184"/>
      <c r="CC88" s="184"/>
      <c r="CD88" s="186"/>
      <c r="CE88" s="184"/>
      <c r="CF88" s="184"/>
      <c r="CG88" s="184"/>
      <c r="CH88" s="186"/>
      <c r="CI88" s="184"/>
      <c r="CJ88" s="184"/>
      <c r="CK88" s="184"/>
      <c r="CL88" s="186"/>
      <c r="CM88" s="184"/>
      <c r="CN88" s="184"/>
      <c r="CO88" s="184"/>
      <c r="CP88" s="186"/>
      <c r="CQ88" s="184"/>
      <c r="CR88" s="184"/>
      <c r="CS88" s="184"/>
      <c r="CT88" s="186"/>
      <c r="CU88" s="184"/>
      <c r="CV88" s="184"/>
      <c r="CW88" s="184"/>
      <c r="CX88" s="186"/>
      <c r="CY88" s="184"/>
      <c r="CZ88" s="184"/>
      <c r="DA88" s="184"/>
      <c r="DB88" s="186"/>
      <c r="DC88" s="184"/>
      <c r="DD88" s="184"/>
      <c r="DE88" s="184"/>
      <c r="DF88" s="186"/>
      <c r="DG88" s="184"/>
      <c r="DH88" s="184"/>
      <c r="DI88" s="184"/>
      <c r="DJ88" s="186"/>
      <c r="DK88" s="184"/>
      <c r="DL88" s="184"/>
      <c r="DM88" s="184"/>
      <c r="DN88" s="186"/>
      <c r="DO88" s="184"/>
      <c r="DP88" s="184"/>
      <c r="DQ88" s="184"/>
      <c r="DR88" s="186"/>
      <c r="DS88" s="184"/>
      <c r="DT88" s="184"/>
      <c r="DU88" s="184"/>
      <c r="DV88" s="186"/>
      <c r="DW88" s="184"/>
      <c r="DX88" s="184"/>
      <c r="DY88" s="184"/>
      <c r="DZ88" s="186"/>
      <c r="EA88" s="184"/>
      <c r="EB88" s="184"/>
      <c r="EC88" s="184"/>
      <c r="ED88" s="186"/>
      <c r="EE88" s="184"/>
      <c r="EF88" s="184"/>
      <c r="EG88" s="184"/>
      <c r="EH88" s="186"/>
      <c r="EI88" s="184"/>
      <c r="EJ88" s="184"/>
      <c r="EK88" s="184"/>
      <c r="EL88" s="186"/>
      <c r="EM88" s="184"/>
      <c r="EN88" s="184"/>
      <c r="EO88" s="184"/>
      <c r="EP88" s="186"/>
      <c r="EQ88" s="184"/>
      <c r="ER88" s="184"/>
      <c r="ES88" s="184"/>
      <c r="ET88" s="186"/>
      <c r="EU88" s="184"/>
      <c r="EV88" s="184"/>
      <c r="EW88" s="184"/>
      <c r="EX88" s="186"/>
      <c r="EY88" s="184"/>
      <c r="EZ88" s="184"/>
      <c r="FA88" s="184"/>
      <c r="FB88" s="186"/>
      <c r="FC88" s="184"/>
      <c r="FD88" s="184"/>
      <c r="FE88" s="184"/>
      <c r="FF88" s="186"/>
      <c r="FG88" s="184"/>
      <c r="FH88" s="184"/>
      <c r="FI88" s="184"/>
      <c r="FJ88" s="186"/>
      <c r="FL88" s="199"/>
    </row>
    <row r="89" spans="1:168" ht="15.75">
      <c r="A89" s="17"/>
      <c r="B89" s="181"/>
      <c r="C89" s="184"/>
      <c r="D89" s="184"/>
      <c r="E89" s="184"/>
      <c r="F89" s="186"/>
      <c r="G89" s="184"/>
      <c r="H89" s="184"/>
      <c r="I89" s="184"/>
      <c r="J89" s="186"/>
      <c r="K89" s="184"/>
      <c r="L89" s="184"/>
      <c r="M89" s="184"/>
      <c r="N89" s="186"/>
      <c r="O89" s="184"/>
      <c r="P89" s="184"/>
      <c r="Q89" s="184"/>
      <c r="R89" s="186"/>
      <c r="S89" s="184"/>
      <c r="T89" s="184"/>
      <c r="U89" s="184"/>
      <c r="V89" s="186"/>
      <c r="W89" s="184"/>
      <c r="X89" s="184"/>
      <c r="Y89" s="184"/>
      <c r="Z89" s="186"/>
      <c r="AA89" s="184"/>
      <c r="AB89" s="184"/>
      <c r="AC89" s="184"/>
      <c r="AD89" s="186"/>
      <c r="AE89" s="184"/>
      <c r="AF89" s="184"/>
      <c r="AG89" s="184"/>
      <c r="AH89" s="186"/>
      <c r="AI89" s="184"/>
      <c r="AJ89" s="184"/>
      <c r="AK89" s="184"/>
      <c r="AL89" s="186"/>
      <c r="AM89" s="184"/>
      <c r="AN89" s="184"/>
      <c r="AO89" s="184"/>
      <c r="AP89" s="186"/>
      <c r="AQ89" s="184"/>
      <c r="AR89" s="184"/>
      <c r="AS89" s="184"/>
      <c r="AT89" s="186"/>
      <c r="AU89" s="184"/>
      <c r="AV89" s="184"/>
      <c r="AW89" s="184"/>
      <c r="AX89" s="186"/>
      <c r="AY89" s="184"/>
      <c r="AZ89" s="184"/>
      <c r="BA89" s="184"/>
      <c r="BB89" s="186"/>
      <c r="BC89" s="184"/>
      <c r="BD89" s="184"/>
      <c r="BE89" s="184"/>
      <c r="BF89" s="186"/>
      <c r="BG89" s="184"/>
      <c r="BH89" s="184"/>
      <c r="BI89" s="184"/>
      <c r="BJ89" s="186"/>
      <c r="BK89" s="184"/>
      <c r="BL89" s="184"/>
      <c r="BM89" s="184"/>
      <c r="BN89" s="186"/>
      <c r="BO89" s="184"/>
      <c r="BP89" s="184"/>
      <c r="BQ89" s="184"/>
      <c r="BR89" s="186"/>
      <c r="BS89" s="184"/>
      <c r="BT89" s="184"/>
      <c r="BU89" s="184"/>
      <c r="BV89" s="186"/>
      <c r="BW89" s="184"/>
      <c r="BX89" s="184"/>
      <c r="BY89" s="184"/>
      <c r="BZ89" s="186"/>
      <c r="CA89" s="184"/>
      <c r="CB89" s="184"/>
      <c r="CC89" s="184"/>
      <c r="CD89" s="186"/>
      <c r="CE89" s="184"/>
      <c r="CF89" s="184"/>
      <c r="CG89" s="184"/>
      <c r="CH89" s="186"/>
      <c r="CI89" s="184"/>
      <c r="CJ89" s="184"/>
      <c r="CK89" s="184"/>
      <c r="CL89" s="186"/>
      <c r="CM89" s="184"/>
      <c r="CN89" s="184"/>
      <c r="CO89" s="184"/>
      <c r="CP89" s="186"/>
      <c r="CQ89" s="184"/>
      <c r="CR89" s="184"/>
      <c r="CS89" s="184"/>
      <c r="CT89" s="186"/>
      <c r="CU89" s="184"/>
      <c r="CV89" s="184"/>
      <c r="CW89" s="184"/>
      <c r="CX89" s="186"/>
      <c r="CY89" s="184"/>
      <c r="CZ89" s="184"/>
      <c r="DA89" s="184"/>
      <c r="DB89" s="186"/>
      <c r="DC89" s="184"/>
      <c r="DD89" s="184"/>
      <c r="DE89" s="184"/>
      <c r="DF89" s="186"/>
      <c r="DG89" s="184"/>
      <c r="DH89" s="184"/>
      <c r="DI89" s="184"/>
      <c r="DJ89" s="186"/>
      <c r="DK89" s="184"/>
      <c r="DL89" s="184"/>
      <c r="DM89" s="184"/>
      <c r="DN89" s="186"/>
      <c r="DO89" s="184"/>
      <c r="DP89" s="184"/>
      <c r="DQ89" s="184"/>
      <c r="DR89" s="186"/>
      <c r="DS89" s="184"/>
      <c r="DT89" s="184"/>
      <c r="DU89" s="184"/>
      <c r="DV89" s="186"/>
      <c r="DW89" s="184"/>
      <c r="DX89" s="184"/>
      <c r="DY89" s="184"/>
      <c r="DZ89" s="186"/>
      <c r="EA89" s="184"/>
      <c r="EB89" s="184"/>
      <c r="EC89" s="184"/>
      <c r="ED89" s="186"/>
      <c r="EE89" s="184"/>
      <c r="EF89" s="184"/>
      <c r="EG89" s="184"/>
      <c r="EH89" s="186"/>
      <c r="EI89" s="184"/>
      <c r="EJ89" s="184"/>
      <c r="EK89" s="184"/>
      <c r="EL89" s="186"/>
      <c r="EM89" s="184"/>
      <c r="EN89" s="184"/>
      <c r="EO89" s="184"/>
      <c r="EP89" s="186"/>
      <c r="EQ89" s="184"/>
      <c r="ER89" s="184"/>
      <c r="ES89" s="184"/>
      <c r="ET89" s="186"/>
      <c r="EU89" s="184"/>
      <c r="EV89" s="184"/>
      <c r="EW89" s="184"/>
      <c r="EX89" s="186"/>
      <c r="EY89" s="184"/>
      <c r="EZ89" s="184"/>
      <c r="FA89" s="184"/>
      <c r="FB89" s="186"/>
      <c r="FC89" s="184"/>
      <c r="FD89" s="184"/>
      <c r="FE89" s="184"/>
      <c r="FF89" s="186"/>
      <c r="FG89" s="184"/>
      <c r="FH89" s="184"/>
      <c r="FI89" s="184"/>
      <c r="FJ89" s="186"/>
      <c r="FL89" s="199">
        <f>U90</f>
        <v>0</v>
      </c>
    </row>
    <row r="90" spans="1:168" ht="15.75">
      <c r="A90" s="95" t="s">
        <v>319</v>
      </c>
      <c r="B90" s="181"/>
      <c r="C90" s="184"/>
      <c r="D90" s="188"/>
      <c r="E90" s="189">
        <f>E87</f>
        <v>0</v>
      </c>
      <c r="F90" s="186"/>
      <c r="G90" s="184"/>
      <c r="H90" s="188"/>
      <c r="I90" s="189">
        <f>I87</f>
        <v>0</v>
      </c>
      <c r="J90" s="186"/>
      <c r="K90" s="184"/>
      <c r="L90" s="188"/>
      <c r="M90" s="189">
        <f>M87</f>
        <v>0</v>
      </c>
      <c r="N90" s="186"/>
      <c r="O90" s="184"/>
      <c r="P90" s="188"/>
      <c r="Q90" s="189">
        <f>Q87</f>
        <v>0</v>
      </c>
      <c r="R90" s="186"/>
      <c r="S90" s="184"/>
      <c r="T90" s="188"/>
      <c r="U90" s="189">
        <f>U87</f>
        <v>0</v>
      </c>
      <c r="V90" s="186"/>
      <c r="W90" s="184"/>
      <c r="X90" s="188"/>
      <c r="Y90" s="189">
        <f>Y87</f>
        <v>0</v>
      </c>
      <c r="Z90" s="186"/>
      <c r="AA90" s="184"/>
      <c r="AB90" s="188"/>
      <c r="AC90" s="189">
        <f>AC87</f>
        <v>0</v>
      </c>
      <c r="AD90" s="186"/>
      <c r="AE90" s="184"/>
      <c r="AF90" s="188"/>
      <c r="AG90" s="189">
        <f>AG87</f>
        <v>0</v>
      </c>
      <c r="AH90" s="186"/>
      <c r="AI90" s="184"/>
      <c r="AJ90" s="188"/>
      <c r="AK90" s="189">
        <f>AK87</f>
        <v>0</v>
      </c>
      <c r="AL90" s="186"/>
      <c r="AM90" s="184"/>
      <c r="AN90" s="188"/>
      <c r="AO90" s="189">
        <f>AO87</f>
        <v>0</v>
      </c>
      <c r="AP90" s="186"/>
      <c r="AQ90" s="184"/>
      <c r="AR90" s="188"/>
      <c r="AS90" s="189">
        <f>AS87</f>
        <v>0</v>
      </c>
      <c r="AT90" s="186"/>
      <c r="AU90" s="184"/>
      <c r="AV90" s="188"/>
      <c r="AW90" s="189">
        <f>AW87</f>
        <v>0</v>
      </c>
      <c r="AX90" s="186"/>
      <c r="AY90" s="184"/>
      <c r="AZ90" s="188"/>
      <c r="BA90" s="189">
        <f>BA87</f>
        <v>0</v>
      </c>
      <c r="BB90" s="186"/>
      <c r="BC90" s="184"/>
      <c r="BD90" s="188"/>
      <c r="BE90" s="189">
        <f>BE87</f>
        <v>0</v>
      </c>
      <c r="BF90" s="186"/>
      <c r="BG90" s="184"/>
      <c r="BH90" s="188"/>
      <c r="BI90" s="189">
        <f>BI87</f>
        <v>0</v>
      </c>
      <c r="BJ90" s="186"/>
      <c r="BK90" s="184"/>
      <c r="BL90" s="188"/>
      <c r="BM90" s="189">
        <f>BM87</f>
        <v>0</v>
      </c>
      <c r="BN90" s="186"/>
      <c r="BO90" s="184"/>
      <c r="BP90" s="188"/>
      <c r="BQ90" s="189">
        <f>BQ87</f>
        <v>0</v>
      </c>
      <c r="BR90" s="186"/>
      <c r="BS90" s="184"/>
      <c r="BT90" s="188"/>
      <c r="BU90" s="189">
        <f>BU87</f>
        <v>0</v>
      </c>
      <c r="BV90" s="186"/>
      <c r="BW90" s="184"/>
      <c r="BX90" s="188"/>
      <c r="BY90" s="189">
        <f>BY87</f>
        <v>0</v>
      </c>
      <c r="BZ90" s="186"/>
      <c r="CA90" s="184"/>
      <c r="CB90" s="188"/>
      <c r="CC90" s="189">
        <f>CC87</f>
        <v>0</v>
      </c>
      <c r="CD90" s="186"/>
      <c r="CE90" s="184"/>
      <c r="CF90" s="188"/>
      <c r="CG90" s="189">
        <f>CG87</f>
        <v>0</v>
      </c>
      <c r="CH90" s="186"/>
      <c r="CI90" s="184"/>
      <c r="CJ90" s="188"/>
      <c r="CK90" s="189">
        <f>CK87</f>
        <v>0</v>
      </c>
      <c r="CL90" s="186"/>
      <c r="CM90" s="184"/>
      <c r="CN90" s="188"/>
      <c r="CO90" s="189">
        <f>CO87</f>
        <v>0</v>
      </c>
      <c r="CP90" s="186"/>
      <c r="CQ90" s="184"/>
      <c r="CR90" s="188"/>
      <c r="CS90" s="189">
        <f>CS87</f>
        <v>0</v>
      </c>
      <c r="CT90" s="186"/>
      <c r="CU90" s="184"/>
      <c r="CV90" s="188"/>
      <c r="CW90" s="189">
        <f>CW87</f>
        <v>0</v>
      </c>
      <c r="CX90" s="186"/>
      <c r="CY90" s="184"/>
      <c r="CZ90" s="188"/>
      <c r="DA90" s="189">
        <f>DA87</f>
        <v>0</v>
      </c>
      <c r="DB90" s="186"/>
      <c r="DC90" s="184"/>
      <c r="DD90" s="188"/>
      <c r="DE90" s="189">
        <f>DE87</f>
        <v>0</v>
      </c>
      <c r="DF90" s="186"/>
      <c r="DG90" s="184"/>
      <c r="DH90" s="188"/>
      <c r="DI90" s="189">
        <f>DI87</f>
        <v>0</v>
      </c>
      <c r="DJ90" s="186"/>
      <c r="DK90" s="184"/>
      <c r="DL90" s="188"/>
      <c r="DM90" s="189">
        <f>DM87</f>
        <v>0</v>
      </c>
      <c r="DN90" s="186"/>
      <c r="DO90" s="184"/>
      <c r="DP90" s="188"/>
      <c r="DQ90" s="189">
        <f>DQ87</f>
        <v>0</v>
      </c>
      <c r="DR90" s="186"/>
      <c r="DS90" s="184"/>
      <c r="DT90" s="188"/>
      <c r="DU90" s="189">
        <f>DU87</f>
        <v>0</v>
      </c>
      <c r="DV90" s="186"/>
      <c r="DW90" s="184"/>
      <c r="DX90" s="188"/>
      <c r="DY90" s="189">
        <f>DY87</f>
        <v>0</v>
      </c>
      <c r="DZ90" s="186"/>
      <c r="EA90" s="184"/>
      <c r="EB90" s="188"/>
      <c r="EC90" s="189">
        <f>EC87</f>
        <v>0</v>
      </c>
      <c r="ED90" s="186"/>
      <c r="EE90" s="184"/>
      <c r="EF90" s="188"/>
      <c r="EG90" s="189" t="e">
        <f>EG87</f>
        <v>#REF!</v>
      </c>
      <c r="EH90" s="186"/>
      <c r="EI90" s="184"/>
      <c r="EJ90" s="188"/>
      <c r="EK90" s="189" t="e">
        <f>EK87</f>
        <v>#REF!</v>
      </c>
      <c r="EL90" s="186"/>
      <c r="EM90" s="184"/>
      <c r="EN90" s="188"/>
      <c r="EO90" s="189" t="e">
        <f>EO87</f>
        <v>#REF!</v>
      </c>
      <c r="EP90" s="186"/>
      <c r="EQ90" s="184"/>
      <c r="ER90" s="188"/>
      <c r="ES90" s="189" t="e">
        <f>ES87</f>
        <v>#REF!</v>
      </c>
      <c r="ET90" s="186"/>
      <c r="EU90" s="184"/>
      <c r="EV90" s="188"/>
      <c r="EW90" s="189" t="e">
        <f>EW87</f>
        <v>#REF!</v>
      </c>
      <c r="EX90" s="186"/>
      <c r="EY90" s="184"/>
      <c r="EZ90" s="188"/>
      <c r="FA90" s="189" t="e">
        <f>FA87</f>
        <v>#REF!</v>
      </c>
      <c r="FB90" s="186"/>
      <c r="FC90" s="184"/>
      <c r="FD90" s="188"/>
      <c r="FE90" s="189"/>
      <c r="FF90" s="186"/>
      <c r="FG90" s="184"/>
      <c r="FH90" s="188"/>
      <c r="FI90" s="189"/>
      <c r="FJ90" s="186"/>
      <c r="FL90" s="219" t="e">
        <f>SUM(FL81:FL89)</f>
        <v>#REF!</v>
      </c>
    </row>
    <row r="91" spans="1:168">
      <c r="FL91" s="12"/>
    </row>
  </sheetData>
  <mergeCells count="234">
    <mergeCell ref="DS78:DU78"/>
    <mergeCell ref="DW78:DY78"/>
    <mergeCell ref="EA78:EC78"/>
    <mergeCell ref="EE78:EG78"/>
    <mergeCell ref="EI78:EK78"/>
    <mergeCell ref="EM78:EO78"/>
    <mergeCell ref="EQ78:ES78"/>
    <mergeCell ref="EU78:EW78"/>
    <mergeCell ref="EY78:FA78"/>
    <mergeCell ref="CI78:CK78"/>
    <mergeCell ref="CM78:CO78"/>
    <mergeCell ref="CQ78:CS78"/>
    <mergeCell ref="CU78:CW78"/>
    <mergeCell ref="CY78:DA78"/>
    <mergeCell ref="DC78:DE78"/>
    <mergeCell ref="DG78:DI78"/>
    <mergeCell ref="DK78:DM78"/>
    <mergeCell ref="DO78:DQ78"/>
    <mergeCell ref="EQ63:ES63"/>
    <mergeCell ref="EU63:EW63"/>
    <mergeCell ref="EY63:FA63"/>
    <mergeCell ref="C78:E78"/>
    <mergeCell ref="G78:I78"/>
    <mergeCell ref="K78:M78"/>
    <mergeCell ref="O78:Q78"/>
    <mergeCell ref="S78:U78"/>
    <mergeCell ref="W78:Y78"/>
    <mergeCell ref="AA78:AC78"/>
    <mergeCell ref="AE78:AG78"/>
    <mergeCell ref="AI78:AK78"/>
    <mergeCell ref="AM78:AO78"/>
    <mergeCell ref="AQ78:AS78"/>
    <mergeCell ref="AU78:AW78"/>
    <mergeCell ref="AY78:BA78"/>
    <mergeCell ref="BC78:BE78"/>
    <mergeCell ref="BG78:BI78"/>
    <mergeCell ref="BK78:BM78"/>
    <mergeCell ref="BO78:BQ78"/>
    <mergeCell ref="BS78:BU78"/>
    <mergeCell ref="BW78:BY78"/>
    <mergeCell ref="CA78:CC78"/>
    <mergeCell ref="CE78:CG78"/>
    <mergeCell ref="DG63:DI63"/>
    <mergeCell ref="DK63:DM63"/>
    <mergeCell ref="DO63:DQ63"/>
    <mergeCell ref="DS63:DU63"/>
    <mergeCell ref="DW63:DY63"/>
    <mergeCell ref="EA63:EC63"/>
    <mergeCell ref="EE63:EG63"/>
    <mergeCell ref="EI63:EK63"/>
    <mergeCell ref="EM63:EO63"/>
    <mergeCell ref="BW63:BY63"/>
    <mergeCell ref="CA63:CC63"/>
    <mergeCell ref="CE63:CG63"/>
    <mergeCell ref="CI63:CK63"/>
    <mergeCell ref="CM63:CO63"/>
    <mergeCell ref="CQ63:CS63"/>
    <mergeCell ref="CU63:CW63"/>
    <mergeCell ref="CY63:DA63"/>
    <mergeCell ref="DC63:DE63"/>
    <mergeCell ref="AM63:AO63"/>
    <mergeCell ref="AQ63:AS63"/>
    <mergeCell ref="AU63:AW63"/>
    <mergeCell ref="AY63:BA63"/>
    <mergeCell ref="BC63:BE63"/>
    <mergeCell ref="BG63:BI63"/>
    <mergeCell ref="BK63:BM63"/>
    <mergeCell ref="BO63:BQ63"/>
    <mergeCell ref="BS63:BU63"/>
    <mergeCell ref="C63:E63"/>
    <mergeCell ref="G63:I63"/>
    <mergeCell ref="K63:M63"/>
    <mergeCell ref="O63:Q63"/>
    <mergeCell ref="S63:U63"/>
    <mergeCell ref="W63:Y63"/>
    <mergeCell ref="AA63:AC63"/>
    <mergeCell ref="AE63:AG63"/>
    <mergeCell ref="AI63:AK63"/>
    <mergeCell ref="DS48:DU48"/>
    <mergeCell ref="DW48:DY48"/>
    <mergeCell ref="EA48:EC48"/>
    <mergeCell ref="EE48:EG48"/>
    <mergeCell ref="EI48:EK48"/>
    <mergeCell ref="EM48:EO48"/>
    <mergeCell ref="EQ48:ES48"/>
    <mergeCell ref="EU48:EW48"/>
    <mergeCell ref="EY48:FA48"/>
    <mergeCell ref="CI48:CK48"/>
    <mergeCell ref="CM48:CO48"/>
    <mergeCell ref="CQ48:CS48"/>
    <mergeCell ref="CU48:CW48"/>
    <mergeCell ref="CY48:DA48"/>
    <mergeCell ref="DC48:DE48"/>
    <mergeCell ref="DG48:DI48"/>
    <mergeCell ref="DK48:DM48"/>
    <mergeCell ref="DO48:DQ48"/>
    <mergeCell ref="EQ33:ES33"/>
    <mergeCell ref="EU33:EW33"/>
    <mergeCell ref="EY33:FA33"/>
    <mergeCell ref="C48:E48"/>
    <mergeCell ref="G48:I48"/>
    <mergeCell ref="K48:M48"/>
    <mergeCell ref="O48:Q48"/>
    <mergeCell ref="S48:U48"/>
    <mergeCell ref="W48:Y48"/>
    <mergeCell ref="AA48:AC48"/>
    <mergeCell ref="AE48:AG48"/>
    <mergeCell ref="AI48:AK48"/>
    <mergeCell ref="AM48:AO48"/>
    <mergeCell ref="AQ48:AS48"/>
    <mergeCell ref="AU48:AW48"/>
    <mergeCell ref="AY48:BA48"/>
    <mergeCell ref="BC48:BE48"/>
    <mergeCell ref="BG48:BI48"/>
    <mergeCell ref="BK48:BM48"/>
    <mergeCell ref="BO48:BQ48"/>
    <mergeCell ref="BS48:BU48"/>
    <mergeCell ref="BW48:BY48"/>
    <mergeCell ref="CA48:CC48"/>
    <mergeCell ref="CE48:CG48"/>
    <mergeCell ref="DG33:DI33"/>
    <mergeCell ref="DK33:DM33"/>
    <mergeCell ref="DO33:DQ33"/>
    <mergeCell ref="DS33:DU33"/>
    <mergeCell ref="DW33:DY33"/>
    <mergeCell ref="EA33:EC33"/>
    <mergeCell ref="EE33:EG33"/>
    <mergeCell ref="EI33:EK33"/>
    <mergeCell ref="EM33:EO33"/>
    <mergeCell ref="BW33:BY33"/>
    <mergeCell ref="CA33:CC33"/>
    <mergeCell ref="CE33:CG33"/>
    <mergeCell ref="CI33:CK33"/>
    <mergeCell ref="CM33:CO33"/>
    <mergeCell ref="CQ33:CS33"/>
    <mergeCell ref="CU33:CW33"/>
    <mergeCell ref="CY33:DA33"/>
    <mergeCell ref="DC33:DE33"/>
    <mergeCell ref="AM33:AO33"/>
    <mergeCell ref="AQ33:AS33"/>
    <mergeCell ref="AU33:AW33"/>
    <mergeCell ref="AY33:BA33"/>
    <mergeCell ref="BC33:BE33"/>
    <mergeCell ref="BG33:BI33"/>
    <mergeCell ref="BK33:BM33"/>
    <mergeCell ref="BO33:BQ33"/>
    <mergeCell ref="BS33:BU33"/>
    <mergeCell ref="C33:E33"/>
    <mergeCell ref="G33:I33"/>
    <mergeCell ref="K33:M33"/>
    <mergeCell ref="O33:Q33"/>
    <mergeCell ref="S33:U33"/>
    <mergeCell ref="W33:Y33"/>
    <mergeCell ref="AA33:AC33"/>
    <mergeCell ref="AE33:AG33"/>
    <mergeCell ref="AI33:AK33"/>
    <mergeCell ref="DS18:DU18"/>
    <mergeCell ref="DW18:DY18"/>
    <mergeCell ref="EA18:EC18"/>
    <mergeCell ref="EE18:EG18"/>
    <mergeCell ref="EI18:EK18"/>
    <mergeCell ref="EM18:EO18"/>
    <mergeCell ref="EQ18:ES18"/>
    <mergeCell ref="EU18:EW18"/>
    <mergeCell ref="EY18:FA18"/>
    <mergeCell ref="CI18:CK18"/>
    <mergeCell ref="CM18:CO18"/>
    <mergeCell ref="CQ18:CS18"/>
    <mergeCell ref="CU18:CW18"/>
    <mergeCell ref="CY18:DA18"/>
    <mergeCell ref="DC18:DE18"/>
    <mergeCell ref="DG18:DI18"/>
    <mergeCell ref="DK18:DM18"/>
    <mergeCell ref="DO18:DQ18"/>
    <mergeCell ref="EQ3:ES3"/>
    <mergeCell ref="EU3:EW3"/>
    <mergeCell ref="EY3:FA3"/>
    <mergeCell ref="C18:E18"/>
    <mergeCell ref="G18:I18"/>
    <mergeCell ref="K18:M18"/>
    <mergeCell ref="O18:Q18"/>
    <mergeCell ref="S18:U18"/>
    <mergeCell ref="W18:Y18"/>
    <mergeCell ref="AA18:AC18"/>
    <mergeCell ref="AE18:AG18"/>
    <mergeCell ref="AI18:AK18"/>
    <mergeCell ref="AM18:AO18"/>
    <mergeCell ref="AQ18:AS18"/>
    <mergeCell ref="AU18:AW18"/>
    <mergeCell ref="AY18:BA18"/>
    <mergeCell ref="BC18:BE18"/>
    <mergeCell ref="BG18:BI18"/>
    <mergeCell ref="BK18:BM18"/>
    <mergeCell ref="BO18:BQ18"/>
    <mergeCell ref="BS18:BU18"/>
    <mergeCell ref="BW18:BY18"/>
    <mergeCell ref="CA18:CC18"/>
    <mergeCell ref="CE18:CG18"/>
    <mergeCell ref="DG3:DI3"/>
    <mergeCell ref="DK3:DM3"/>
    <mergeCell ref="DO3:DQ3"/>
    <mergeCell ref="DS3:DU3"/>
    <mergeCell ref="DW3:DY3"/>
    <mergeCell ref="EA3:EC3"/>
    <mergeCell ref="EE3:EG3"/>
    <mergeCell ref="EI3:EK3"/>
    <mergeCell ref="EM3:EO3"/>
    <mergeCell ref="BW3:BY3"/>
    <mergeCell ref="CA3:CC3"/>
    <mergeCell ref="CE3:CG3"/>
    <mergeCell ref="CI3:CK3"/>
    <mergeCell ref="CM3:CO3"/>
    <mergeCell ref="CQ3:CS3"/>
    <mergeCell ref="CU3:CW3"/>
    <mergeCell ref="CY3:DA3"/>
    <mergeCell ref="DC3:DE3"/>
    <mergeCell ref="AM3:AO3"/>
    <mergeCell ref="AQ3:AS3"/>
    <mergeCell ref="AU3:AW3"/>
    <mergeCell ref="AY3:BA3"/>
    <mergeCell ref="BC3:BE3"/>
    <mergeCell ref="BG3:BI3"/>
    <mergeCell ref="BK3:BM3"/>
    <mergeCell ref="BO3:BQ3"/>
    <mergeCell ref="BS3:BU3"/>
    <mergeCell ref="C3:E3"/>
    <mergeCell ref="G3:I3"/>
    <mergeCell ref="K3:M3"/>
    <mergeCell ref="O3:Q3"/>
    <mergeCell ref="S3:U3"/>
    <mergeCell ref="W3:Y3"/>
    <mergeCell ref="AA3:AC3"/>
    <mergeCell ref="AE3:AG3"/>
    <mergeCell ref="AI3:AK3"/>
  </mergeCells>
  <phoneticPr fontId="22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6" sqref="J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4" max="14" width="12.7109375" bestFit="1" customWidth="1"/>
    <col min="15" max="15" width="15.28515625" bestFit="1" customWidth="1"/>
    <col min="16" max="17" width="12.7109375" bestFit="1" customWidth="1"/>
    <col min="20" max="20" width="12.7109375" bestFit="1" customWidth="1"/>
    <col min="22" max="22" width="12.7109375" bestFit="1" customWidth="1"/>
    <col min="25" max="26" width="12.7109375" bestFit="1" customWidth="1"/>
  </cols>
  <sheetData>
    <row r="1" spans="1:15" ht="31.5">
      <c r="A1" s="267" t="s">
        <v>263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>
        <v>10</v>
      </c>
      <c r="J25" s="81">
        <f>+Costos!K20</f>
        <v>18.96</v>
      </c>
      <c r="K25" s="82">
        <f>B25*I25*G25</f>
        <v>11376</v>
      </c>
      <c r="L25" s="73">
        <v>5</v>
      </c>
      <c r="M25" s="81">
        <f>+Costos!K20</f>
        <v>18.96</v>
      </c>
      <c r="N25" s="82">
        <f>B25*L25*M25</f>
        <v>5688</v>
      </c>
      <c r="O25" s="73">
        <v>13</v>
      </c>
      <c r="P25" s="81">
        <f>+Costos!K20</f>
        <v>18.96</v>
      </c>
      <c r="Q25" s="82">
        <f>B25*O25*P25</f>
        <v>14788.800000000001</v>
      </c>
      <c r="R25" s="73">
        <v>5</v>
      </c>
      <c r="S25" s="81">
        <f>+Costos!K20</f>
        <v>18.96</v>
      </c>
      <c r="T25" s="82">
        <f>B25*R25*S25</f>
        <v>5688</v>
      </c>
      <c r="U25" s="73"/>
      <c r="V25" s="81">
        <f>+Costos!K20</f>
        <v>18.96</v>
      </c>
      <c r="W25" s="82">
        <f>B25*U25*V25</f>
        <v>0</v>
      </c>
      <c r="X25" s="73">
        <v>8</v>
      </c>
      <c r="Y25" s="81">
        <f>+Costos!K20</f>
        <v>18.96</v>
      </c>
      <c r="Z25" s="82">
        <f>B25*X25*Y25</f>
        <v>9100.8000000000011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>
        <v>9</v>
      </c>
      <c r="J26" s="81">
        <f>+Costos!K21</f>
        <v>9.7200000000000006</v>
      </c>
      <c r="K26" s="82">
        <f>B26*I26*G26</f>
        <v>8398.08</v>
      </c>
      <c r="L26" s="74">
        <v>7</v>
      </c>
      <c r="M26" s="81">
        <f>+Costos!K21</f>
        <v>9.7200000000000006</v>
      </c>
      <c r="N26" s="82">
        <f>B26*L26*M26</f>
        <v>6531.84</v>
      </c>
      <c r="O26" s="74">
        <v>6</v>
      </c>
      <c r="P26" s="81">
        <f>+Costos!K21</f>
        <v>9.7200000000000006</v>
      </c>
      <c r="Q26" s="82">
        <f>B26*O26*P26</f>
        <v>5598.72</v>
      </c>
      <c r="R26" s="74">
        <v>8</v>
      </c>
      <c r="S26" s="81">
        <f>+Costos!K21</f>
        <v>9.7200000000000006</v>
      </c>
      <c r="T26" s="82">
        <f>B26*R26*S26</f>
        <v>7464.9600000000009</v>
      </c>
      <c r="U26" s="74"/>
      <c r="V26" s="81">
        <f>+Costos!K21</f>
        <v>9.7200000000000006</v>
      </c>
      <c r="W26" s="82">
        <f>B26*U26*V26</f>
        <v>0</v>
      </c>
      <c r="X26" s="74">
        <v>5</v>
      </c>
      <c r="Y26" s="81">
        <f>+Costos!K21</f>
        <v>9.7200000000000006</v>
      </c>
      <c r="Z26" s="82">
        <f>B26*X26*Y26</f>
        <v>4665.6000000000004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>
        <v>3</v>
      </c>
      <c r="J27" s="81">
        <f>+Costos!K22</f>
        <v>10.199999999999999</v>
      </c>
      <c r="K27" s="82">
        <f>B27*I27*G27</f>
        <v>2937.6</v>
      </c>
      <c r="L27" s="74">
        <v>2</v>
      </c>
      <c r="M27" s="81">
        <f>+Costos!K22</f>
        <v>10.199999999999999</v>
      </c>
      <c r="N27" s="82">
        <f>B27*L27*M27</f>
        <v>1958.3999999999999</v>
      </c>
      <c r="O27" s="74">
        <v>4</v>
      </c>
      <c r="P27" s="81">
        <f>+Costos!K22</f>
        <v>10.199999999999999</v>
      </c>
      <c r="Q27" s="82">
        <f>B27*O27*P27</f>
        <v>3916.7999999999997</v>
      </c>
      <c r="R27" s="74">
        <v>1</v>
      </c>
      <c r="S27" s="81">
        <f>+Costos!K22</f>
        <v>10.199999999999999</v>
      </c>
      <c r="T27" s="82">
        <f>B27*R27*S27</f>
        <v>979.19999999999993</v>
      </c>
      <c r="U27" s="74"/>
      <c r="V27" s="81">
        <f>+Costos!K22</f>
        <v>10.199999999999999</v>
      </c>
      <c r="W27" s="82">
        <f>B27*U27*V27</f>
        <v>0</v>
      </c>
      <c r="X27" s="74">
        <v>4</v>
      </c>
      <c r="Y27" s="81">
        <f>+Costos!K22</f>
        <v>10.199999999999999</v>
      </c>
      <c r="Z27" s="82">
        <f>B27*X27*Y27</f>
        <v>3916.7999999999997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22711.68</v>
      </c>
      <c r="L28" s="238"/>
      <c r="M28" s="85"/>
      <c r="N28" s="88">
        <f>SUM(N25:N27)</f>
        <v>14178.24</v>
      </c>
      <c r="O28" s="238"/>
      <c r="P28" s="85"/>
      <c r="Q28" s="88">
        <f>SUM(Q25:Q27)</f>
        <v>24304.32</v>
      </c>
      <c r="R28" s="238"/>
      <c r="S28" s="85"/>
      <c r="T28" s="88">
        <f>SUM(T25:T27)</f>
        <v>14132.160000000002</v>
      </c>
      <c r="U28" s="238"/>
      <c r="V28" s="85"/>
      <c r="W28" s="88">
        <f>SUM(W25:W27)</f>
        <v>0</v>
      </c>
      <c r="X28" s="238"/>
      <c r="Y28" s="85"/>
      <c r="Z28" s="88">
        <f>SUM(Z25:Z27)</f>
        <v>17683.2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>
        <v>1</v>
      </c>
      <c r="I35" s="89">
        <f>+Costos!G39</f>
        <v>1395.42</v>
      </c>
      <c r="J35" s="90">
        <f>H35*I35</f>
        <v>1395.42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>
        <v>1</v>
      </c>
      <c r="L36" s="89">
        <f>+Costos!F214</f>
        <v>17.100000000000001</v>
      </c>
      <c r="M36" s="239">
        <f>K36*L36</f>
        <v>17.100000000000001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>
        <v>100</v>
      </c>
      <c r="R37" s="89">
        <f>+Costos!F215</f>
        <v>34.200000000000003</v>
      </c>
      <c r="S37" s="90">
        <f t="shared" si="6"/>
        <v>3420.0000000000005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>
        <v>1</v>
      </c>
      <c r="L38" s="89">
        <f>+Costos!G214</f>
        <v>20.52</v>
      </c>
      <c r="M38" s="239">
        <f>K38*L38</f>
        <v>20.52</v>
      </c>
      <c r="N38" s="87">
        <v>1</v>
      </c>
      <c r="O38" s="89">
        <f>+Costos!G214</f>
        <v>20.52</v>
      </c>
      <c r="P38" s="90">
        <f t="shared" si="5"/>
        <v>20.52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>
        <v>1</v>
      </c>
      <c r="X38" s="89">
        <f>+Costos!G214</f>
        <v>20.52</v>
      </c>
      <c r="Y38" s="90">
        <f t="shared" si="8"/>
        <v>20.52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>
        <v>2</v>
      </c>
      <c r="X39" s="89">
        <f>+Costos!G215</f>
        <v>41.04</v>
      </c>
      <c r="Y39" s="90">
        <f t="shared" si="8"/>
        <v>82.08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>
        <v>1</v>
      </c>
      <c r="I48" s="89">
        <f>+Costos!G78</f>
        <v>1170.8670749999999</v>
      </c>
      <c r="J48" s="90">
        <f t="shared" si="4"/>
        <v>1170.8670749999999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>
        <v>1</v>
      </c>
      <c r="U59" s="89">
        <f>+Costos!G141</f>
        <v>813.86493750000011</v>
      </c>
      <c r="V59" s="90">
        <f t="shared" si="7"/>
        <v>813.86493750000011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>
        <v>1</v>
      </c>
      <c r="U61" s="89">
        <f>+Costos!G149</f>
        <v>15279.479769600002</v>
      </c>
      <c r="V61" s="90">
        <f t="shared" si="7"/>
        <v>15279.479769600002</v>
      </c>
      <c r="W61" s="87">
        <v>1</v>
      </c>
      <c r="X61" s="89">
        <f>+Costos!G149</f>
        <v>15279.479769600002</v>
      </c>
      <c r="Y61" s="90">
        <f t="shared" si="8"/>
        <v>15279.479769600002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>
        <v>1</v>
      </c>
      <c r="O65" s="89">
        <f>+Costos!G171</f>
        <v>14272.150800000003</v>
      </c>
      <c r="P65" s="90">
        <f t="shared" si="5"/>
        <v>14272.150800000003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2566.2870750000002</v>
      </c>
      <c r="K73" s="83"/>
      <c r="L73" s="84"/>
      <c r="M73" s="88">
        <f>SUM(M35:M72)</f>
        <v>37.620000000000005</v>
      </c>
      <c r="N73" s="83"/>
      <c r="O73" s="84"/>
      <c r="P73" s="88">
        <f>SUM(P35:P72)</f>
        <v>14292.670800000004</v>
      </c>
      <c r="Q73" s="83"/>
      <c r="R73" s="84"/>
      <c r="S73" s="88">
        <f>SUM(S35:S72)</f>
        <v>3420.0000000000005</v>
      </c>
      <c r="T73" s="83"/>
      <c r="U73" s="84"/>
      <c r="V73" s="88">
        <f>SUM(V35:V72)</f>
        <v>16093.344707100003</v>
      </c>
      <c r="W73" s="83"/>
      <c r="X73" s="84"/>
      <c r="Y73" s="88">
        <f>SUM(Y35:Y72)</f>
        <v>15382.079769600003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C1" activePane="topRight" state="frozen"/>
      <selection pane="topRight" activeCell="A6" sqref="A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272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216">
        <v>10000</v>
      </c>
      <c r="K6" s="216"/>
      <c r="L6" s="216"/>
      <c r="M6" s="216"/>
      <c r="N6" s="216"/>
      <c r="O6" s="61">
        <f t="shared" ref="O6:O16" si="0">SUM(C6:N6)</f>
        <v>10000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10000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0</v>
      </c>
      <c r="Q73" s="83"/>
      <c r="R73" s="84"/>
      <c r="S73" s="88">
        <f>SUM(S35:S72)</f>
        <v>0</v>
      </c>
      <c r="T73" s="83"/>
      <c r="U73" s="84"/>
      <c r="V73" s="88">
        <f>SUM(V35:V72)</f>
        <v>0</v>
      </c>
      <c r="W73" s="83"/>
      <c r="X73" s="84"/>
      <c r="Y73" s="88">
        <f>SUM(Y35:Y72)</f>
        <v>0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8" sqref="J8"/>
    </sheetView>
  </sheetViews>
  <sheetFormatPr baseColWidth="10" defaultRowHeight="15"/>
  <cols>
    <col min="1" max="1" width="34.5703125" customWidth="1"/>
    <col min="2" max="2" width="17.5703125" bestFit="1" customWidth="1"/>
    <col min="4" max="4" width="15.28515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25" max="25" width="12.7109375" bestFit="1" customWidth="1"/>
  </cols>
  <sheetData>
    <row r="1" spans="1:15" ht="31.5">
      <c r="A1" s="267" t="s">
        <v>273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85</v>
      </c>
      <c r="B6" s="215" t="s">
        <v>387</v>
      </c>
      <c r="C6" s="216"/>
      <c r="D6" s="216">
        <v>173147.66</v>
      </c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173147.66</v>
      </c>
    </row>
    <row r="7" spans="1:15">
      <c r="A7" s="215" t="s">
        <v>390</v>
      </c>
      <c r="B7" s="215"/>
      <c r="C7" s="216"/>
      <c r="D7" s="216">
        <v>32246.32</v>
      </c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32246.32</v>
      </c>
    </row>
    <row r="8" spans="1:15" ht="18.75">
      <c r="A8" s="215" t="s">
        <v>431</v>
      </c>
      <c r="B8" s="215"/>
      <c r="C8" s="216"/>
      <c r="D8" s="216"/>
      <c r="E8" s="216"/>
      <c r="F8" s="216"/>
      <c r="G8" s="216"/>
      <c r="H8" s="221"/>
      <c r="I8" s="216"/>
      <c r="J8" s="194">
        <v>75945.440000000002</v>
      </c>
      <c r="K8" s="216"/>
      <c r="L8" s="216"/>
      <c r="M8" s="216"/>
      <c r="N8" s="216"/>
      <c r="O8" s="61">
        <f t="shared" si="0"/>
        <v>75945.440000000002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205393.98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>
        <v>8</v>
      </c>
      <c r="J25" s="81">
        <f>+Costos!K20</f>
        <v>18.96</v>
      </c>
      <c r="K25" s="82">
        <f>B25*I25*G25</f>
        <v>9100.8000000000011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>
        <v>3</v>
      </c>
      <c r="Y25" s="81">
        <f>+Costos!K20</f>
        <v>18.96</v>
      </c>
      <c r="Z25" s="82">
        <f>B25*X25*Y25</f>
        <v>3412.8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>
        <v>5</v>
      </c>
      <c r="J26" s="81">
        <f>+Costos!K21</f>
        <v>9.7200000000000006</v>
      </c>
      <c r="K26" s="82">
        <f>B26*I26*G26</f>
        <v>4665.6000000000004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>
        <v>2</v>
      </c>
      <c r="Y26" s="81">
        <f>+Costos!K21</f>
        <v>9.7200000000000006</v>
      </c>
      <c r="Z26" s="82">
        <f>B26*X26*Y26</f>
        <v>1866.2400000000002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>
        <v>6</v>
      </c>
      <c r="J27" s="81">
        <f>+Costos!K22</f>
        <v>10.199999999999999</v>
      </c>
      <c r="K27" s="82">
        <f>B27*I27*G27</f>
        <v>5875.2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>
        <v>2</v>
      </c>
      <c r="Y27" s="81">
        <f>+Costos!K22</f>
        <v>10.199999999999999</v>
      </c>
      <c r="Z27" s="82">
        <f>B27*X27*Y27</f>
        <v>1958.3999999999999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19641.600000000002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7237.4400000000005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>
        <v>2</v>
      </c>
      <c r="I37" s="89">
        <f>+Costos!F215</f>
        <v>34.200000000000003</v>
      </c>
      <c r="J37" s="90">
        <f t="shared" si="4"/>
        <v>68.400000000000006</v>
      </c>
      <c r="K37" s="87">
        <v>90</v>
      </c>
      <c r="L37" s="89">
        <f>+Costos!F215</f>
        <v>34.200000000000003</v>
      </c>
      <c r="M37" s="239">
        <f>K37*L37</f>
        <v>3078.0000000000005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>
        <v>152</v>
      </c>
      <c r="X37" s="89">
        <f>+Costos!F215</f>
        <v>34.200000000000003</v>
      </c>
      <c r="Y37" s="90">
        <f t="shared" si="8"/>
        <v>5198.4000000000005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>
        <v>2</v>
      </c>
      <c r="X39" s="89">
        <f>+Costos!G215</f>
        <v>41.04</v>
      </c>
      <c r="Y39" s="90">
        <f t="shared" si="8"/>
        <v>82.08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>
        <v>1</v>
      </c>
      <c r="X57" s="89">
        <f>+Costos!G127</f>
        <v>5241.6321899999994</v>
      </c>
      <c r="Y57" s="90">
        <f t="shared" si="8"/>
        <v>5241.6321899999994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>
        <v>1</v>
      </c>
      <c r="I59" s="89">
        <f>+Costos!G141</f>
        <v>813.86493750000011</v>
      </c>
      <c r="J59" s="90">
        <f t="shared" si="4"/>
        <v>813.86493750000011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>
        <v>1</v>
      </c>
      <c r="X60" s="89">
        <f>+Costos!G142</f>
        <v>1627.7298750000002</v>
      </c>
      <c r="Y60" s="90">
        <f t="shared" si="8"/>
        <v>1627.7298750000002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>
        <v>1</v>
      </c>
      <c r="X61" s="89">
        <f>+Costos!G149</f>
        <v>15279.479769600002</v>
      </c>
      <c r="Y61" s="90">
        <f t="shared" si="8"/>
        <v>15279.479769600002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>
        <v>1</v>
      </c>
      <c r="X62" s="89">
        <f>+Costos!G156</f>
        <v>7945.2</v>
      </c>
      <c r="Y62" s="90">
        <f t="shared" si="8"/>
        <v>7945.2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882.26493750000009</v>
      </c>
      <c r="K73" s="83"/>
      <c r="L73" s="84"/>
      <c r="M73" s="88">
        <f>SUM(M35:M72)</f>
        <v>3078.0000000000005</v>
      </c>
      <c r="N73" s="83"/>
      <c r="O73" s="84"/>
      <c r="P73" s="88">
        <f>SUM(P35:P72)</f>
        <v>0</v>
      </c>
      <c r="Q73" s="83"/>
      <c r="R73" s="84"/>
      <c r="S73" s="88">
        <f>SUM(S35:S72)</f>
        <v>0</v>
      </c>
      <c r="T73" s="83"/>
      <c r="U73" s="84"/>
      <c r="V73" s="88">
        <f>SUM(V35:V72)</f>
        <v>0</v>
      </c>
      <c r="W73" s="83"/>
      <c r="X73" s="84"/>
      <c r="Y73" s="88">
        <f>SUM(Y35:Y72)</f>
        <v>35374.521834600004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>
        <v>2</v>
      </c>
      <c r="I79" s="91">
        <f>+Costos!K16</f>
        <v>3600</v>
      </c>
      <c r="J79" s="93">
        <f>H79*I79</f>
        <v>7200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>
        <v>1</v>
      </c>
      <c r="X79" s="91">
        <f>+Costos!K16</f>
        <v>3600</v>
      </c>
      <c r="Y79" s="93">
        <f>W79*X79</f>
        <v>3600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>
        <v>1</v>
      </c>
      <c r="I80" s="91">
        <f>+Costos!K17</f>
        <v>10567.199999999999</v>
      </c>
      <c r="J80" s="93">
        <f>H80*I80</f>
        <v>10567.199999999999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SUM(J78:J80)</f>
        <v>17767.199999999997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3600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7" sqref="J7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6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274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391</v>
      </c>
      <c r="B6" s="215" t="s">
        <v>131</v>
      </c>
      <c r="C6" s="216"/>
      <c r="D6" s="216"/>
      <c r="E6" s="216"/>
      <c r="F6" s="216">
        <v>25497</v>
      </c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25497</v>
      </c>
    </row>
    <row r="7" spans="1:15">
      <c r="A7" s="215" t="s">
        <v>431</v>
      </c>
      <c r="B7" s="215"/>
      <c r="C7" s="216"/>
      <c r="D7" s="216"/>
      <c r="E7" s="216"/>
      <c r="F7" s="216"/>
      <c r="G7" s="216"/>
      <c r="H7" s="216"/>
      <c r="I7" s="216"/>
      <c r="J7" s="194">
        <v>75945.440000000002</v>
      </c>
      <c r="K7" s="216"/>
      <c r="L7" s="216"/>
      <c r="M7" s="216"/>
      <c r="N7" s="216"/>
      <c r="O7" s="61">
        <f t="shared" si="0"/>
        <v>75945.440000000002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25497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3</v>
      </c>
      <c r="G25" s="81">
        <f>+Costos!K20</f>
        <v>18.96</v>
      </c>
      <c r="H25" s="82">
        <f>B25*F25*G25</f>
        <v>3412.8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3</v>
      </c>
      <c r="G26" s="81">
        <f>+Costos!K21</f>
        <v>9.7200000000000006</v>
      </c>
      <c r="H26" s="82">
        <f>B26*F26*G26</f>
        <v>2799.36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6212.16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>
        <v>1</v>
      </c>
      <c r="I37" s="89">
        <f>+Costos!F215</f>
        <v>34.200000000000003</v>
      </c>
      <c r="J37" s="90">
        <f t="shared" si="4"/>
        <v>34.200000000000003</v>
      </c>
      <c r="K37" s="87">
        <v>1</v>
      </c>
      <c r="L37" s="89">
        <f>+Costos!F215</f>
        <v>34.200000000000003</v>
      </c>
      <c r="M37" s="239">
        <f>K37*L37</f>
        <v>34.200000000000003</v>
      </c>
      <c r="N37" s="87">
        <v>50</v>
      </c>
      <c r="O37" s="89">
        <f>+Costos!F215</f>
        <v>34.200000000000003</v>
      </c>
      <c r="P37" s="90">
        <f t="shared" si="5"/>
        <v>1710.0000000000002</v>
      </c>
      <c r="Q37" s="87"/>
      <c r="R37" s="89">
        <f>+Costos!F215</f>
        <v>34.200000000000003</v>
      </c>
      <c r="S37" s="90">
        <f t="shared" si="6"/>
        <v>0</v>
      </c>
      <c r="T37" s="87">
        <v>2</v>
      </c>
      <c r="U37" s="89">
        <f>+Costos!F215</f>
        <v>34.200000000000003</v>
      </c>
      <c r="V37" s="90">
        <f t="shared" si="7"/>
        <v>68.400000000000006</v>
      </c>
      <c r="W37" s="87">
        <v>100</v>
      </c>
      <c r="X37" s="89">
        <f>+Costos!F215</f>
        <v>34.200000000000003</v>
      </c>
      <c r="Y37" s="90">
        <f t="shared" si="8"/>
        <v>3420.0000000000005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>
        <v>1</v>
      </c>
      <c r="X60" s="89">
        <f>+Costos!G142</f>
        <v>1627.7298750000002</v>
      </c>
      <c r="Y60" s="90">
        <f t="shared" si="8"/>
        <v>1627.7298750000002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34.200000000000003</v>
      </c>
      <c r="K73" s="83"/>
      <c r="L73" s="84"/>
      <c r="M73" s="88">
        <f>SUM(M35:M72)</f>
        <v>34.200000000000003</v>
      </c>
      <c r="N73" s="83"/>
      <c r="O73" s="84"/>
      <c r="P73" s="88">
        <f>SUM(P35:P72)</f>
        <v>1710.0000000000002</v>
      </c>
      <c r="Q73" s="83"/>
      <c r="R73" s="84"/>
      <c r="S73" s="88">
        <f>SUM(S35:S72)</f>
        <v>0</v>
      </c>
      <c r="T73" s="83"/>
      <c r="U73" s="84"/>
      <c r="V73" s="88">
        <f>SUM(V35:V72)</f>
        <v>68.400000000000006</v>
      </c>
      <c r="W73" s="83"/>
      <c r="X73" s="84"/>
      <c r="Y73" s="88">
        <f>SUM(Y35:Y72)</f>
        <v>5047.7298750000009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F1" activePane="topRight" state="frozen"/>
      <selection pane="topRight" activeCell="J7" sqref="J7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4" max="14" width="12.7109375" bestFit="1" customWidth="1"/>
    <col min="15" max="15" width="15.28515625" bestFit="1" customWidth="1"/>
    <col min="23" max="23" width="12.7109375" bestFit="1" customWidth="1"/>
    <col min="25" max="26" width="12.7109375" bestFit="1" customWidth="1"/>
  </cols>
  <sheetData>
    <row r="1" spans="1:15" ht="31.5">
      <c r="A1" s="267" t="s">
        <v>275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422</v>
      </c>
      <c r="B6" s="215"/>
      <c r="C6" s="216"/>
      <c r="D6" s="216"/>
      <c r="E6" s="216"/>
      <c r="F6" s="216"/>
      <c r="G6" s="216"/>
      <c r="H6" s="216">
        <v>94250</v>
      </c>
      <c r="I6" s="216"/>
      <c r="J6" s="216"/>
      <c r="K6" s="216"/>
      <c r="L6" s="216"/>
      <c r="M6" s="216"/>
      <c r="N6" s="216"/>
      <c r="O6" s="61">
        <f t="shared" ref="O6:O16" si="0">SUM(C6:N6)</f>
        <v>94250</v>
      </c>
    </row>
    <row r="7" spans="1:15">
      <c r="A7" s="215" t="s">
        <v>431</v>
      </c>
      <c r="B7" s="215"/>
      <c r="C7" s="216"/>
      <c r="D7" s="216"/>
      <c r="E7" s="216"/>
      <c r="F7" s="216"/>
      <c r="G7" s="216"/>
      <c r="H7" s="216"/>
      <c r="I7" s="216"/>
      <c r="J7" s="194">
        <v>75945.440000000002</v>
      </c>
      <c r="K7" s="216"/>
      <c r="L7" s="216"/>
      <c r="M7" s="216"/>
      <c r="N7" s="216"/>
      <c r="O7" s="61">
        <f t="shared" si="0"/>
        <v>75945.440000000002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94250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10</v>
      </c>
      <c r="G25" s="81">
        <f>+Costos!K20</f>
        <v>18.96</v>
      </c>
      <c r="H25" s="82">
        <f>B25*F25*G25</f>
        <v>11376</v>
      </c>
      <c r="I25" s="73"/>
      <c r="J25" s="81">
        <f>+Costos!K20</f>
        <v>18.96</v>
      </c>
      <c r="K25" s="82">
        <f>B25*I25*G25</f>
        <v>0</v>
      </c>
      <c r="L25" s="73">
        <v>10</v>
      </c>
      <c r="M25" s="81">
        <f>+Costos!K20</f>
        <v>18.96</v>
      </c>
      <c r="N25" s="82">
        <f>B25*L25*M25</f>
        <v>11376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>
        <v>10</v>
      </c>
      <c r="V25" s="81">
        <f>+Costos!K20</f>
        <v>18.96</v>
      </c>
      <c r="W25" s="82">
        <f>B25*U25*V25</f>
        <v>11376</v>
      </c>
      <c r="X25" s="73">
        <v>13</v>
      </c>
      <c r="Y25" s="81">
        <f>+Costos!K20</f>
        <v>18.96</v>
      </c>
      <c r="Z25" s="82">
        <f>B25*X25*Y25</f>
        <v>14788.800000000001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10</v>
      </c>
      <c r="G26" s="81">
        <f>+Costos!K21</f>
        <v>9.7200000000000006</v>
      </c>
      <c r="H26" s="82">
        <f>B26*F26*G26</f>
        <v>9331.2000000000007</v>
      </c>
      <c r="I26" s="74"/>
      <c r="J26" s="81">
        <f>+Costos!K21</f>
        <v>9.7200000000000006</v>
      </c>
      <c r="K26" s="82">
        <f>B26*I26*G26</f>
        <v>0</v>
      </c>
      <c r="L26" s="74">
        <v>8</v>
      </c>
      <c r="M26" s="81">
        <f>+Costos!K21</f>
        <v>9.7200000000000006</v>
      </c>
      <c r="N26" s="82">
        <f>B26*L26*M26</f>
        <v>7464.9600000000009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>
        <v>5</v>
      </c>
      <c r="V26" s="81">
        <f>+Costos!K21</f>
        <v>9.7200000000000006</v>
      </c>
      <c r="W26" s="82">
        <f>B26*U26*V26</f>
        <v>4665.6000000000004</v>
      </c>
      <c r="X26" s="74">
        <v>15</v>
      </c>
      <c r="Y26" s="81">
        <f>+Costos!K21</f>
        <v>9.7200000000000006</v>
      </c>
      <c r="Z26" s="82">
        <f>B26*X26*Y26</f>
        <v>13996.800000000001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>
        <v>10</v>
      </c>
      <c r="V27" s="81">
        <f>+Costos!K22</f>
        <v>10.199999999999999</v>
      </c>
      <c r="W27" s="82">
        <f>B27*U27*V27</f>
        <v>9792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20707.2</v>
      </c>
      <c r="I28" s="238"/>
      <c r="J28" s="85"/>
      <c r="K28" s="88">
        <f>SUM(K25:K27)</f>
        <v>0</v>
      </c>
      <c r="L28" s="238"/>
      <c r="M28" s="85"/>
      <c r="N28" s="88">
        <f>SUM(N25:N27)</f>
        <v>18840.96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25833.599999999999</v>
      </c>
      <c r="X28" s="238"/>
      <c r="Y28" s="85"/>
      <c r="Z28" s="88">
        <f>SUM(Z25:Z27)</f>
        <v>28785.600000000002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+Costos!G214</f>
        <v>20.52</v>
      </c>
      <c r="M36" s="90">
        <f t="shared" ref="M36:M37" si="5">K36*L36</f>
        <v>0</v>
      </c>
      <c r="N36" s="87"/>
      <c r="O36" s="89">
        <f>+Costos!F214</f>
        <v>17.100000000000001</v>
      </c>
      <c r="P36" s="90">
        <f t="shared" ref="P36:P72" si="6">N36*O36</f>
        <v>0</v>
      </c>
      <c r="Q36" s="87"/>
      <c r="R36" s="89">
        <f>+Costos!F214</f>
        <v>17.100000000000001</v>
      </c>
      <c r="S36" s="90">
        <f t="shared" ref="S36:S72" si="7">Q36*R36</f>
        <v>0</v>
      </c>
      <c r="T36" s="87"/>
      <c r="U36" s="89">
        <f>+Costos!F214</f>
        <v>17.100000000000001</v>
      </c>
      <c r="V36" s="90">
        <f t="shared" ref="V36:V72" si="8">T36*U36</f>
        <v>0</v>
      </c>
      <c r="W36" s="87"/>
      <c r="X36" s="89">
        <f>+Costos!F214</f>
        <v>17.100000000000001</v>
      </c>
      <c r="Y36" s="90">
        <f t="shared" ref="Y36:Y72" si="9">W36*X36</f>
        <v>0</v>
      </c>
      <c r="Z36" s="87"/>
      <c r="AA36" s="89">
        <f>+Costos!F214</f>
        <v>17.100000000000001</v>
      </c>
      <c r="AB36" s="90">
        <f t="shared" ref="AB36:AB72" si="10">Z36*AA36</f>
        <v>0</v>
      </c>
      <c r="AC36" s="87"/>
      <c r="AD36" s="89">
        <f>+Costos!F214</f>
        <v>17.100000000000001</v>
      </c>
      <c r="AE36" s="90">
        <f t="shared" ref="AE36:AE72" si="11">AC36*AD36</f>
        <v>0</v>
      </c>
      <c r="AF36" s="87"/>
      <c r="AG36" s="89">
        <f>+Costos!U214</f>
        <v>0</v>
      </c>
      <c r="AH36" s="90">
        <f t="shared" ref="AH36:AH72" si="12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>
        <v>20</v>
      </c>
      <c r="L37" s="89">
        <f>+Costos!G215</f>
        <v>41.04</v>
      </c>
      <c r="M37" s="90">
        <f t="shared" si="5"/>
        <v>820.8</v>
      </c>
      <c r="N37" s="87"/>
      <c r="O37" s="89">
        <f>+Costos!F215</f>
        <v>34.200000000000003</v>
      </c>
      <c r="P37" s="90">
        <f t="shared" si="6"/>
        <v>0</v>
      </c>
      <c r="Q37" s="87">
        <v>80</v>
      </c>
      <c r="R37" s="89">
        <f>+Costos!F215</f>
        <v>34.200000000000003</v>
      </c>
      <c r="S37" s="90">
        <f t="shared" si="7"/>
        <v>2736</v>
      </c>
      <c r="T37" s="87">
        <v>200</v>
      </c>
      <c r="U37" s="89">
        <f>+Costos!F215</f>
        <v>34.200000000000003</v>
      </c>
      <c r="V37" s="90">
        <f t="shared" si="8"/>
        <v>6840.0000000000009</v>
      </c>
      <c r="W37" s="87">
        <v>90</v>
      </c>
      <c r="X37" s="89">
        <f>+Costos!F215</f>
        <v>34.200000000000003</v>
      </c>
      <c r="Y37" s="90">
        <f t="shared" si="9"/>
        <v>3078.0000000000005</v>
      </c>
      <c r="Z37" s="87"/>
      <c r="AA37" s="89">
        <f>+Costos!F215</f>
        <v>34.200000000000003</v>
      </c>
      <c r="AB37" s="90">
        <f t="shared" si="10"/>
        <v>0</v>
      </c>
      <c r="AC37" s="87"/>
      <c r="AD37" s="89">
        <f>+Costos!F215</f>
        <v>34.200000000000003</v>
      </c>
      <c r="AE37" s="90">
        <f t="shared" si="11"/>
        <v>0</v>
      </c>
      <c r="AF37" s="87"/>
      <c r="AG37" s="89">
        <f>+Costos!U215</f>
        <v>0</v>
      </c>
      <c r="AH37" s="90">
        <f t="shared" si="12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6"/>
        <v>0</v>
      </c>
      <c r="Q38" s="87"/>
      <c r="R38" s="89">
        <f>+Costos!G214</f>
        <v>20.52</v>
      </c>
      <c r="S38" s="90">
        <f t="shared" si="7"/>
        <v>0</v>
      </c>
      <c r="T38" s="87"/>
      <c r="U38" s="89">
        <f>+Costos!G214</f>
        <v>20.52</v>
      </c>
      <c r="V38" s="90">
        <f t="shared" si="8"/>
        <v>0</v>
      </c>
      <c r="W38" s="87"/>
      <c r="X38" s="89">
        <f>+Costos!G214</f>
        <v>20.52</v>
      </c>
      <c r="Y38" s="90">
        <f t="shared" si="9"/>
        <v>0</v>
      </c>
      <c r="Z38" s="87"/>
      <c r="AA38" s="89">
        <f>+Costos!G214</f>
        <v>20.52</v>
      </c>
      <c r="AB38" s="90">
        <f t="shared" si="10"/>
        <v>0</v>
      </c>
      <c r="AC38" s="87"/>
      <c r="AD38" s="89">
        <f>+Costos!G214</f>
        <v>20.52</v>
      </c>
      <c r="AE38" s="90">
        <f t="shared" si="11"/>
        <v>0</v>
      </c>
      <c r="AF38" s="87"/>
      <c r="AG38" s="89">
        <f>+Costos!V214</f>
        <v>0</v>
      </c>
      <c r="AH38" s="90">
        <f t="shared" si="12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6"/>
        <v>0</v>
      </c>
      <c r="Q39" s="87"/>
      <c r="R39" s="89">
        <f>+Costos!G215</f>
        <v>41.04</v>
      </c>
      <c r="S39" s="90">
        <f t="shared" si="7"/>
        <v>0</v>
      </c>
      <c r="T39" s="87"/>
      <c r="U39" s="89">
        <f>+Costos!G215</f>
        <v>41.04</v>
      </c>
      <c r="V39" s="90">
        <f t="shared" si="8"/>
        <v>0</v>
      </c>
      <c r="W39" s="87"/>
      <c r="X39" s="89">
        <f>+Costos!G215</f>
        <v>41.04</v>
      </c>
      <c r="Y39" s="90">
        <f t="shared" si="9"/>
        <v>0</v>
      </c>
      <c r="Z39" s="87"/>
      <c r="AA39" s="89">
        <f>+Costos!G215</f>
        <v>41.04</v>
      </c>
      <c r="AB39" s="90">
        <f t="shared" si="10"/>
        <v>0</v>
      </c>
      <c r="AC39" s="87"/>
      <c r="AD39" s="89">
        <f>+Costos!G215</f>
        <v>41.04</v>
      </c>
      <c r="AE39" s="90">
        <f t="shared" si="11"/>
        <v>0</v>
      </c>
      <c r="AF39" s="87"/>
      <c r="AG39" s="89">
        <f>+Costos!V215</f>
        <v>0</v>
      </c>
      <c r="AH39" s="90">
        <f t="shared" si="12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3">K40*L40</f>
        <v>0</v>
      </c>
      <c r="N40" s="87"/>
      <c r="O40" s="89">
        <f>+Costos!G44</f>
        <v>93.277439999999984</v>
      </c>
      <c r="P40" s="90">
        <f t="shared" si="6"/>
        <v>0</v>
      </c>
      <c r="Q40" s="87"/>
      <c r="R40" s="89">
        <f>+Costos!G44</f>
        <v>93.277439999999984</v>
      </c>
      <c r="S40" s="90">
        <f t="shared" si="7"/>
        <v>0</v>
      </c>
      <c r="T40" s="87"/>
      <c r="U40" s="89">
        <f>+Costos!G44</f>
        <v>93.277439999999984</v>
      </c>
      <c r="V40" s="90">
        <f t="shared" si="8"/>
        <v>0</v>
      </c>
      <c r="W40" s="87"/>
      <c r="X40" s="89">
        <f>+Costos!G44</f>
        <v>93.277439999999984</v>
      </c>
      <c r="Y40" s="90">
        <f t="shared" si="9"/>
        <v>0</v>
      </c>
      <c r="Z40" s="87"/>
      <c r="AA40" s="89">
        <f>+Costos!G44</f>
        <v>93.277439999999984</v>
      </c>
      <c r="AB40" s="90">
        <f t="shared" si="10"/>
        <v>0</v>
      </c>
      <c r="AC40" s="87"/>
      <c r="AD40" s="89">
        <f>+Costos!G44</f>
        <v>93.277439999999984</v>
      </c>
      <c r="AE40" s="90">
        <f t="shared" si="11"/>
        <v>0</v>
      </c>
      <c r="AF40" s="87"/>
      <c r="AG40" s="89">
        <f>+Costos!V44</f>
        <v>0</v>
      </c>
      <c r="AH40" s="90">
        <f t="shared" si="12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3"/>
        <v>0</v>
      </c>
      <c r="N41" s="87"/>
      <c r="O41" s="89">
        <f>+Costos!G51</f>
        <v>333.82079999999996</v>
      </c>
      <c r="P41" s="90">
        <f t="shared" si="6"/>
        <v>0</v>
      </c>
      <c r="Q41" s="87"/>
      <c r="R41" s="89">
        <f>+Costos!G51</f>
        <v>333.82079999999996</v>
      </c>
      <c r="S41" s="90">
        <f t="shared" si="7"/>
        <v>0</v>
      </c>
      <c r="T41" s="87"/>
      <c r="U41" s="89">
        <f>+Costos!G51</f>
        <v>333.82079999999996</v>
      </c>
      <c r="V41" s="90">
        <f t="shared" si="8"/>
        <v>0</v>
      </c>
      <c r="W41" s="87"/>
      <c r="X41" s="89">
        <f>+Costos!G51</f>
        <v>333.82079999999996</v>
      </c>
      <c r="Y41" s="90">
        <f t="shared" si="9"/>
        <v>0</v>
      </c>
      <c r="Z41" s="87"/>
      <c r="AA41" s="89">
        <f>+Costos!G51</f>
        <v>333.82079999999996</v>
      </c>
      <c r="AB41" s="90">
        <f t="shared" si="10"/>
        <v>0</v>
      </c>
      <c r="AC41" s="87"/>
      <c r="AD41" s="89">
        <f>+Costos!G51</f>
        <v>333.82079999999996</v>
      </c>
      <c r="AE41" s="90">
        <f t="shared" si="11"/>
        <v>0</v>
      </c>
      <c r="AF41" s="87"/>
      <c r="AG41" s="89">
        <f>+Costos!V51</f>
        <v>0</v>
      </c>
      <c r="AH41" s="90">
        <f t="shared" si="12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3"/>
        <v>0</v>
      </c>
      <c r="N42" s="87"/>
      <c r="O42" s="89">
        <f>+Costos!G55</f>
        <v>300</v>
      </c>
      <c r="P42" s="90">
        <f t="shared" si="6"/>
        <v>0</v>
      </c>
      <c r="Q42" s="87"/>
      <c r="R42" s="89">
        <f>+Costos!G55</f>
        <v>300</v>
      </c>
      <c r="S42" s="90">
        <f t="shared" si="7"/>
        <v>0</v>
      </c>
      <c r="T42" s="87"/>
      <c r="U42" s="89">
        <f>+Costos!G55</f>
        <v>300</v>
      </c>
      <c r="V42" s="90">
        <f t="shared" si="8"/>
        <v>0</v>
      </c>
      <c r="W42" s="87"/>
      <c r="X42" s="89">
        <f>+Costos!G55</f>
        <v>300</v>
      </c>
      <c r="Y42" s="90">
        <f t="shared" si="9"/>
        <v>0</v>
      </c>
      <c r="Z42" s="87"/>
      <c r="AA42" s="89">
        <f>+Costos!G55</f>
        <v>300</v>
      </c>
      <c r="AB42" s="90">
        <f t="shared" si="10"/>
        <v>0</v>
      </c>
      <c r="AC42" s="87"/>
      <c r="AD42" s="89">
        <f>+Costos!G55</f>
        <v>300</v>
      </c>
      <c r="AE42" s="90">
        <f t="shared" si="11"/>
        <v>0</v>
      </c>
      <c r="AF42" s="87"/>
      <c r="AG42" s="89">
        <f>+Costos!V55</f>
        <v>0</v>
      </c>
      <c r="AH42" s="90">
        <f t="shared" si="12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3"/>
        <v>0</v>
      </c>
      <c r="N43" s="87"/>
      <c r="O43" s="89">
        <f>+Costos!G59</f>
        <v>413.1</v>
      </c>
      <c r="P43" s="90">
        <f t="shared" si="6"/>
        <v>0</v>
      </c>
      <c r="Q43" s="87"/>
      <c r="R43" s="89">
        <f>+Costos!G59</f>
        <v>413.1</v>
      </c>
      <c r="S43" s="90">
        <f t="shared" si="7"/>
        <v>0</v>
      </c>
      <c r="T43" s="87"/>
      <c r="U43" s="89">
        <f>+Costos!G59</f>
        <v>413.1</v>
      </c>
      <c r="V43" s="90">
        <f t="shared" si="8"/>
        <v>0</v>
      </c>
      <c r="W43" s="87"/>
      <c r="X43" s="89">
        <f>+Costos!G59</f>
        <v>413.1</v>
      </c>
      <c r="Y43" s="90">
        <f t="shared" si="9"/>
        <v>0</v>
      </c>
      <c r="Z43" s="87"/>
      <c r="AA43" s="89">
        <f>+Costos!G59</f>
        <v>413.1</v>
      </c>
      <c r="AB43" s="90">
        <f t="shared" si="10"/>
        <v>0</v>
      </c>
      <c r="AC43" s="87"/>
      <c r="AD43" s="89">
        <f>+Costos!G59</f>
        <v>413.1</v>
      </c>
      <c r="AE43" s="90">
        <f t="shared" si="11"/>
        <v>0</v>
      </c>
      <c r="AF43" s="87"/>
      <c r="AG43" s="89">
        <f>+Costos!V59</f>
        <v>0</v>
      </c>
      <c r="AH43" s="90">
        <f t="shared" si="12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3"/>
        <v>0</v>
      </c>
      <c r="N44" s="87"/>
      <c r="O44" s="89">
        <f>+Costos!G60</f>
        <v>813</v>
      </c>
      <c r="P44" s="90">
        <f t="shared" si="6"/>
        <v>0</v>
      </c>
      <c r="Q44" s="87"/>
      <c r="R44" s="89">
        <f>+Costos!G60</f>
        <v>813</v>
      </c>
      <c r="S44" s="90">
        <f t="shared" si="7"/>
        <v>0</v>
      </c>
      <c r="T44" s="87"/>
      <c r="U44" s="89">
        <f>+Costos!G60</f>
        <v>813</v>
      </c>
      <c r="V44" s="90">
        <f t="shared" si="8"/>
        <v>0</v>
      </c>
      <c r="W44" s="87"/>
      <c r="X44" s="89">
        <f>+Costos!G60</f>
        <v>813</v>
      </c>
      <c r="Y44" s="90">
        <f t="shared" si="9"/>
        <v>0</v>
      </c>
      <c r="Z44" s="87"/>
      <c r="AA44" s="89">
        <f>+Costos!G60</f>
        <v>813</v>
      </c>
      <c r="AB44" s="90">
        <f t="shared" si="10"/>
        <v>0</v>
      </c>
      <c r="AC44" s="87"/>
      <c r="AD44" s="89">
        <f>+Costos!G60</f>
        <v>813</v>
      </c>
      <c r="AE44" s="90">
        <f t="shared" si="11"/>
        <v>0</v>
      </c>
      <c r="AF44" s="87"/>
      <c r="AG44" s="89">
        <f>+Costos!V60</f>
        <v>0</v>
      </c>
      <c r="AH44" s="90">
        <f t="shared" si="12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3"/>
        <v>0</v>
      </c>
      <c r="N45" s="87"/>
      <c r="O45" s="89">
        <f>+Costos!G65</f>
        <v>493.44</v>
      </c>
      <c r="P45" s="90">
        <f t="shared" si="6"/>
        <v>0</v>
      </c>
      <c r="Q45" s="87"/>
      <c r="R45" s="89">
        <f>+Costos!G65</f>
        <v>493.44</v>
      </c>
      <c r="S45" s="90">
        <f t="shared" si="7"/>
        <v>0</v>
      </c>
      <c r="T45" s="87"/>
      <c r="U45" s="89">
        <f>+Costos!G65</f>
        <v>493.44</v>
      </c>
      <c r="V45" s="90">
        <f t="shared" si="8"/>
        <v>0</v>
      </c>
      <c r="W45" s="87"/>
      <c r="X45" s="89">
        <f>+Costos!G65</f>
        <v>493.44</v>
      </c>
      <c r="Y45" s="90">
        <f t="shared" si="9"/>
        <v>0</v>
      </c>
      <c r="Z45" s="87"/>
      <c r="AA45" s="89">
        <f>+Costos!G65</f>
        <v>493.44</v>
      </c>
      <c r="AB45" s="90">
        <f t="shared" si="10"/>
        <v>0</v>
      </c>
      <c r="AC45" s="87"/>
      <c r="AD45" s="89">
        <f>+Costos!G65</f>
        <v>493.44</v>
      </c>
      <c r="AE45" s="90">
        <f t="shared" si="11"/>
        <v>0</v>
      </c>
      <c r="AF45" s="87"/>
      <c r="AG45" s="89">
        <f>+Costos!V65</f>
        <v>0</v>
      </c>
      <c r="AH45" s="90">
        <f t="shared" si="12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3"/>
        <v>0</v>
      </c>
      <c r="N46" s="87"/>
      <c r="O46" s="89">
        <f>+Costos!G66</f>
        <v>904.8</v>
      </c>
      <c r="P46" s="90">
        <f t="shared" si="6"/>
        <v>0</v>
      </c>
      <c r="Q46" s="87"/>
      <c r="R46" s="89">
        <f>+Costos!G66</f>
        <v>904.8</v>
      </c>
      <c r="S46" s="90">
        <f t="shared" si="7"/>
        <v>0</v>
      </c>
      <c r="T46" s="87"/>
      <c r="U46" s="89">
        <f>+Costos!G66</f>
        <v>904.8</v>
      </c>
      <c r="V46" s="90">
        <f t="shared" si="8"/>
        <v>0</v>
      </c>
      <c r="W46" s="87"/>
      <c r="X46" s="89">
        <f>+Costos!G66</f>
        <v>904.8</v>
      </c>
      <c r="Y46" s="90">
        <f t="shared" si="9"/>
        <v>0</v>
      </c>
      <c r="Z46" s="87"/>
      <c r="AA46" s="89">
        <f>+Costos!G66</f>
        <v>904.8</v>
      </c>
      <c r="AB46" s="90">
        <f t="shared" si="10"/>
        <v>0</v>
      </c>
      <c r="AC46" s="87"/>
      <c r="AD46" s="89">
        <f>+Costos!G66</f>
        <v>904.8</v>
      </c>
      <c r="AE46" s="90">
        <f t="shared" si="11"/>
        <v>0</v>
      </c>
      <c r="AF46" s="87"/>
      <c r="AG46" s="89">
        <f>+Costos!V66</f>
        <v>0</v>
      </c>
      <c r="AH46" s="90">
        <f t="shared" si="12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3"/>
        <v>0</v>
      </c>
      <c r="N47" s="87"/>
      <c r="O47" s="89">
        <f>+Costos!G70</f>
        <v>2345.2449000000001</v>
      </c>
      <c r="P47" s="90">
        <f t="shared" si="6"/>
        <v>0</v>
      </c>
      <c r="Q47" s="87"/>
      <c r="R47" s="89">
        <f>+Costos!G70</f>
        <v>2345.2449000000001</v>
      </c>
      <c r="S47" s="90">
        <f t="shared" si="7"/>
        <v>0</v>
      </c>
      <c r="T47" s="87"/>
      <c r="U47" s="89">
        <f>+Costos!G70</f>
        <v>2345.2449000000001</v>
      </c>
      <c r="V47" s="90">
        <f t="shared" si="8"/>
        <v>0</v>
      </c>
      <c r="W47" s="87"/>
      <c r="X47" s="89">
        <f>+Costos!G70</f>
        <v>2345.2449000000001</v>
      </c>
      <c r="Y47" s="90">
        <f t="shared" si="9"/>
        <v>0</v>
      </c>
      <c r="Z47" s="87"/>
      <c r="AA47" s="89">
        <f>+Costos!G70</f>
        <v>2345.2449000000001</v>
      </c>
      <c r="AB47" s="90">
        <f t="shared" si="10"/>
        <v>0</v>
      </c>
      <c r="AC47" s="87"/>
      <c r="AD47" s="89">
        <f>+Costos!G70</f>
        <v>2345.2449000000001</v>
      </c>
      <c r="AE47" s="90">
        <f t="shared" si="11"/>
        <v>0</v>
      </c>
      <c r="AF47" s="87"/>
      <c r="AG47" s="89">
        <f>+Costos!V70</f>
        <v>0</v>
      </c>
      <c r="AH47" s="90">
        <f t="shared" si="12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3"/>
        <v>0</v>
      </c>
      <c r="N48" s="87"/>
      <c r="O48" s="89">
        <f>+Costos!G78</f>
        <v>1170.8670749999999</v>
      </c>
      <c r="P48" s="90">
        <f t="shared" si="6"/>
        <v>0</v>
      </c>
      <c r="Q48" s="87"/>
      <c r="R48" s="89">
        <f>+Costos!G78</f>
        <v>1170.8670749999999</v>
      </c>
      <c r="S48" s="90">
        <f t="shared" si="7"/>
        <v>0</v>
      </c>
      <c r="T48" s="87"/>
      <c r="U48" s="89">
        <f>+Costos!G78</f>
        <v>1170.8670749999999</v>
      </c>
      <c r="V48" s="90">
        <f t="shared" si="8"/>
        <v>0</v>
      </c>
      <c r="W48" s="87"/>
      <c r="X48" s="89">
        <f>+Costos!G78</f>
        <v>1170.8670749999999</v>
      </c>
      <c r="Y48" s="90">
        <f t="shared" si="9"/>
        <v>0</v>
      </c>
      <c r="Z48" s="87"/>
      <c r="AA48" s="89">
        <f>+Costos!G78</f>
        <v>1170.8670749999999</v>
      </c>
      <c r="AB48" s="90">
        <f t="shared" si="10"/>
        <v>0</v>
      </c>
      <c r="AC48" s="87"/>
      <c r="AD48" s="89">
        <f>+Costos!G78</f>
        <v>1170.8670749999999</v>
      </c>
      <c r="AE48" s="90">
        <f t="shared" si="11"/>
        <v>0</v>
      </c>
      <c r="AF48" s="87"/>
      <c r="AG48" s="89">
        <f>+Costos!V78</f>
        <v>0</v>
      </c>
      <c r="AH48" s="90">
        <f t="shared" si="12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3"/>
        <v>0</v>
      </c>
      <c r="N49" s="87"/>
      <c r="O49" s="89">
        <f>+Costos!G79</f>
        <v>2341.7341499999998</v>
      </c>
      <c r="P49" s="90">
        <f t="shared" si="6"/>
        <v>0</v>
      </c>
      <c r="Q49" s="87"/>
      <c r="R49" s="89">
        <f>+Costos!G79</f>
        <v>2341.7341499999998</v>
      </c>
      <c r="S49" s="90">
        <f t="shared" si="7"/>
        <v>0</v>
      </c>
      <c r="T49" s="87"/>
      <c r="U49" s="89">
        <f>+Costos!G79</f>
        <v>2341.7341499999998</v>
      </c>
      <c r="V49" s="90">
        <f t="shared" si="8"/>
        <v>0</v>
      </c>
      <c r="W49" s="87"/>
      <c r="X49" s="89">
        <f>+Costos!G79</f>
        <v>2341.7341499999998</v>
      </c>
      <c r="Y49" s="90">
        <f t="shared" si="9"/>
        <v>0</v>
      </c>
      <c r="Z49" s="87"/>
      <c r="AA49" s="89">
        <f>+Costos!G79</f>
        <v>2341.7341499999998</v>
      </c>
      <c r="AB49" s="90">
        <f t="shared" si="10"/>
        <v>0</v>
      </c>
      <c r="AC49" s="87"/>
      <c r="AD49" s="89">
        <f>+Costos!G79</f>
        <v>2341.7341499999998</v>
      </c>
      <c r="AE49" s="90">
        <f t="shared" si="11"/>
        <v>0</v>
      </c>
      <c r="AF49" s="87"/>
      <c r="AG49" s="89">
        <f>+Costos!V79</f>
        <v>0</v>
      </c>
      <c r="AH49" s="90">
        <f t="shared" si="12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3"/>
        <v>0</v>
      </c>
      <c r="N50" s="87"/>
      <c r="O50" s="89">
        <f>+Costos!G80</f>
        <v>4683.4682999999995</v>
      </c>
      <c r="P50" s="90">
        <f t="shared" si="6"/>
        <v>0</v>
      </c>
      <c r="Q50" s="87"/>
      <c r="R50" s="89">
        <f>+Costos!G80</f>
        <v>4683.4682999999995</v>
      </c>
      <c r="S50" s="90">
        <f t="shared" si="7"/>
        <v>0</v>
      </c>
      <c r="T50" s="87"/>
      <c r="U50" s="89">
        <f>+Costos!G80</f>
        <v>4683.4682999999995</v>
      </c>
      <c r="V50" s="90">
        <f t="shared" si="8"/>
        <v>0</v>
      </c>
      <c r="W50" s="87"/>
      <c r="X50" s="89">
        <f>+Costos!G80</f>
        <v>4683.4682999999995</v>
      </c>
      <c r="Y50" s="90">
        <f t="shared" si="9"/>
        <v>0</v>
      </c>
      <c r="Z50" s="87"/>
      <c r="AA50" s="89">
        <f>+Costos!G80</f>
        <v>4683.4682999999995</v>
      </c>
      <c r="AB50" s="90">
        <f t="shared" si="10"/>
        <v>0</v>
      </c>
      <c r="AC50" s="87"/>
      <c r="AD50" s="89">
        <f>+Costos!G80</f>
        <v>4683.4682999999995</v>
      </c>
      <c r="AE50" s="90">
        <f t="shared" si="11"/>
        <v>0</v>
      </c>
      <c r="AF50" s="87"/>
      <c r="AG50" s="89">
        <f>+Costos!V80</f>
        <v>0</v>
      </c>
      <c r="AH50" s="90">
        <f t="shared" si="12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3"/>
        <v>0</v>
      </c>
      <c r="N51" s="87"/>
      <c r="O51" s="89">
        <f>+Costos!G87</f>
        <v>649.6312200000001</v>
      </c>
      <c r="P51" s="90">
        <f t="shared" si="6"/>
        <v>0</v>
      </c>
      <c r="Q51" s="87"/>
      <c r="R51" s="89">
        <f>+Costos!G87</f>
        <v>649.6312200000001</v>
      </c>
      <c r="S51" s="90">
        <f t="shared" si="7"/>
        <v>0</v>
      </c>
      <c r="T51" s="87"/>
      <c r="U51" s="89">
        <f>+Costos!G87</f>
        <v>649.6312200000001</v>
      </c>
      <c r="V51" s="90">
        <f t="shared" si="8"/>
        <v>0</v>
      </c>
      <c r="W51" s="87"/>
      <c r="X51" s="89">
        <f>+Costos!G87</f>
        <v>649.6312200000001</v>
      </c>
      <c r="Y51" s="90">
        <f t="shared" si="9"/>
        <v>0</v>
      </c>
      <c r="Z51" s="87"/>
      <c r="AA51" s="89">
        <f>+Costos!G87</f>
        <v>649.6312200000001</v>
      </c>
      <c r="AB51" s="90">
        <f t="shared" si="10"/>
        <v>0</v>
      </c>
      <c r="AC51" s="87"/>
      <c r="AD51" s="89">
        <f>+Costos!G87</f>
        <v>649.6312200000001</v>
      </c>
      <c r="AE51" s="90">
        <f t="shared" si="11"/>
        <v>0</v>
      </c>
      <c r="AF51" s="87"/>
      <c r="AG51" s="89">
        <f>+Costos!V87</f>
        <v>0</v>
      </c>
      <c r="AH51" s="90">
        <f t="shared" si="12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3"/>
        <v>0</v>
      </c>
      <c r="N52" s="87"/>
      <c r="O52" s="89">
        <f>+Costos!G97</f>
        <v>691.6312200000001</v>
      </c>
      <c r="P52" s="90">
        <f t="shared" si="6"/>
        <v>0</v>
      </c>
      <c r="Q52" s="87">
        <v>3</v>
      </c>
      <c r="R52" s="89">
        <f>+Costos!G97</f>
        <v>691.6312200000001</v>
      </c>
      <c r="S52" s="90">
        <f t="shared" si="7"/>
        <v>2074.8936600000002</v>
      </c>
      <c r="T52" s="87"/>
      <c r="U52" s="89">
        <f>+Costos!G97</f>
        <v>691.6312200000001</v>
      </c>
      <c r="V52" s="90">
        <f t="shared" si="8"/>
        <v>0</v>
      </c>
      <c r="W52" s="87"/>
      <c r="X52" s="89">
        <f>+Costos!G97</f>
        <v>691.6312200000001</v>
      </c>
      <c r="Y52" s="90">
        <f t="shared" si="9"/>
        <v>0</v>
      </c>
      <c r="Z52" s="87"/>
      <c r="AA52" s="89">
        <f>+Costos!G97</f>
        <v>691.6312200000001</v>
      </c>
      <c r="AB52" s="90">
        <f t="shared" si="10"/>
        <v>0</v>
      </c>
      <c r="AC52" s="87"/>
      <c r="AD52" s="89">
        <f>+Costos!G97</f>
        <v>691.6312200000001</v>
      </c>
      <c r="AE52" s="90">
        <f t="shared" si="11"/>
        <v>0</v>
      </c>
      <c r="AF52" s="87"/>
      <c r="AG52" s="89">
        <f>+Costos!V97</f>
        <v>0</v>
      </c>
      <c r="AH52" s="90">
        <f t="shared" si="12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3"/>
        <v>0</v>
      </c>
      <c r="N53" s="87"/>
      <c r="O53" s="89">
        <f>+Costos!G108</f>
        <v>806.44838000000004</v>
      </c>
      <c r="P53" s="90">
        <f t="shared" si="6"/>
        <v>0</v>
      </c>
      <c r="Q53" s="87"/>
      <c r="R53" s="89">
        <f>+Costos!G108</f>
        <v>806.44838000000004</v>
      </c>
      <c r="S53" s="90">
        <f t="shared" si="7"/>
        <v>0</v>
      </c>
      <c r="T53" s="87"/>
      <c r="U53" s="89">
        <f>+Costos!G108</f>
        <v>806.44838000000004</v>
      </c>
      <c r="V53" s="90">
        <f t="shared" si="8"/>
        <v>0</v>
      </c>
      <c r="W53" s="87"/>
      <c r="X53" s="89">
        <f>+Costos!G108</f>
        <v>806.44838000000004</v>
      </c>
      <c r="Y53" s="90">
        <f t="shared" si="9"/>
        <v>0</v>
      </c>
      <c r="Z53" s="87"/>
      <c r="AA53" s="89">
        <f>+Costos!G108</f>
        <v>806.44838000000004</v>
      </c>
      <c r="AB53" s="90">
        <f t="shared" si="10"/>
        <v>0</v>
      </c>
      <c r="AC53" s="87"/>
      <c r="AD53" s="89">
        <f>+Costos!G108</f>
        <v>806.44838000000004</v>
      </c>
      <c r="AE53" s="90">
        <f t="shared" si="11"/>
        <v>0</v>
      </c>
      <c r="AF53" s="87"/>
      <c r="AG53" s="89">
        <f>+Costos!V108</f>
        <v>0</v>
      </c>
      <c r="AH53" s="90">
        <f t="shared" si="12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3"/>
        <v>0</v>
      </c>
      <c r="N54" s="87"/>
      <c r="O54" s="89">
        <f>+Costos!G119</f>
        <v>267.16683</v>
      </c>
      <c r="P54" s="90">
        <f t="shared" si="6"/>
        <v>0</v>
      </c>
      <c r="Q54" s="87">
        <v>1</v>
      </c>
      <c r="R54" s="89">
        <f>+Costos!G119</f>
        <v>267.16683</v>
      </c>
      <c r="S54" s="90">
        <f t="shared" si="7"/>
        <v>267.16683</v>
      </c>
      <c r="T54" s="87"/>
      <c r="U54" s="89">
        <f>+Costos!G119</f>
        <v>267.16683</v>
      </c>
      <c r="V54" s="90">
        <f t="shared" si="8"/>
        <v>0</v>
      </c>
      <c r="W54" s="87"/>
      <c r="X54" s="89">
        <f>+Costos!G119</f>
        <v>267.16683</v>
      </c>
      <c r="Y54" s="90">
        <f t="shared" si="9"/>
        <v>0</v>
      </c>
      <c r="Z54" s="87"/>
      <c r="AA54" s="89">
        <f>+Costos!G119</f>
        <v>267.16683</v>
      </c>
      <c r="AB54" s="90">
        <f t="shared" si="10"/>
        <v>0</v>
      </c>
      <c r="AC54" s="87"/>
      <c r="AD54" s="89">
        <f>+Costos!G119</f>
        <v>267.16683</v>
      </c>
      <c r="AE54" s="90">
        <f t="shared" si="11"/>
        <v>0</v>
      </c>
      <c r="AF54" s="87"/>
      <c r="AG54" s="89">
        <f>+Costos!V119</f>
        <v>0</v>
      </c>
      <c r="AH54" s="90">
        <f t="shared" si="12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3"/>
        <v>0</v>
      </c>
      <c r="N55" s="87"/>
      <c r="O55" s="89">
        <f>+Costos!G120</f>
        <v>534.33366000000001</v>
      </c>
      <c r="P55" s="90">
        <f t="shared" si="6"/>
        <v>0</v>
      </c>
      <c r="Q55" s="87">
        <v>1</v>
      </c>
      <c r="R55" s="89">
        <f>+Costos!G120</f>
        <v>534.33366000000001</v>
      </c>
      <c r="S55" s="90">
        <f t="shared" si="7"/>
        <v>534.33366000000001</v>
      </c>
      <c r="T55" s="87"/>
      <c r="U55" s="89">
        <f>+Costos!G120</f>
        <v>534.33366000000001</v>
      </c>
      <c r="V55" s="90">
        <f t="shared" si="8"/>
        <v>0</v>
      </c>
      <c r="W55" s="87"/>
      <c r="X55" s="89">
        <f>+Costos!G120</f>
        <v>534.33366000000001</v>
      </c>
      <c r="Y55" s="90">
        <f t="shared" si="9"/>
        <v>0</v>
      </c>
      <c r="Z55" s="87"/>
      <c r="AA55" s="89">
        <f>+Costos!G120</f>
        <v>534.33366000000001</v>
      </c>
      <c r="AB55" s="90">
        <f t="shared" si="10"/>
        <v>0</v>
      </c>
      <c r="AC55" s="87"/>
      <c r="AD55" s="89">
        <f>+Costos!G120</f>
        <v>534.33366000000001</v>
      </c>
      <c r="AE55" s="90">
        <f t="shared" si="11"/>
        <v>0</v>
      </c>
      <c r="AF55" s="87"/>
      <c r="AG55" s="89">
        <f>+Costos!V120</f>
        <v>0</v>
      </c>
      <c r="AH55" s="90">
        <f t="shared" si="12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3"/>
        <v>0</v>
      </c>
      <c r="N56" s="87"/>
      <c r="O56" s="89">
        <f>+Costos!G122</f>
        <v>2671.6682999999998</v>
      </c>
      <c r="P56" s="90">
        <f t="shared" si="6"/>
        <v>0</v>
      </c>
      <c r="Q56" s="87"/>
      <c r="R56" s="89">
        <f>+Costos!G122</f>
        <v>2671.6682999999998</v>
      </c>
      <c r="S56" s="90">
        <f t="shared" si="7"/>
        <v>0</v>
      </c>
      <c r="T56" s="87"/>
      <c r="U56" s="89">
        <f>+Costos!G122</f>
        <v>2671.6682999999998</v>
      </c>
      <c r="V56" s="90">
        <f t="shared" si="8"/>
        <v>0</v>
      </c>
      <c r="W56" s="87"/>
      <c r="X56" s="89">
        <f>+Costos!G122</f>
        <v>2671.6682999999998</v>
      </c>
      <c r="Y56" s="90">
        <f t="shared" si="9"/>
        <v>0</v>
      </c>
      <c r="Z56" s="87"/>
      <c r="AA56" s="89">
        <f>+Costos!G122</f>
        <v>2671.6682999999998</v>
      </c>
      <c r="AB56" s="90">
        <f t="shared" si="10"/>
        <v>0</v>
      </c>
      <c r="AC56" s="87"/>
      <c r="AD56" s="89">
        <f>+Costos!G122</f>
        <v>2671.6682999999998</v>
      </c>
      <c r="AE56" s="90">
        <f t="shared" si="11"/>
        <v>0</v>
      </c>
      <c r="AF56" s="87"/>
      <c r="AG56" s="89">
        <f>+Costos!V122</f>
        <v>0</v>
      </c>
      <c r="AH56" s="90">
        <f t="shared" si="12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3"/>
        <v>0</v>
      </c>
      <c r="N57" s="87"/>
      <c r="O57" s="89">
        <f>+Costos!G127</f>
        <v>5241.6321899999994</v>
      </c>
      <c r="P57" s="90">
        <f t="shared" si="6"/>
        <v>0</v>
      </c>
      <c r="Q57" s="87"/>
      <c r="R57" s="89">
        <f>+Costos!G127</f>
        <v>5241.6321899999994</v>
      </c>
      <c r="S57" s="90">
        <f t="shared" si="7"/>
        <v>0</v>
      </c>
      <c r="T57" s="87"/>
      <c r="U57" s="89">
        <f>+Costos!G127</f>
        <v>5241.6321899999994</v>
      </c>
      <c r="V57" s="90">
        <f t="shared" si="8"/>
        <v>0</v>
      </c>
      <c r="W57" s="87"/>
      <c r="X57" s="89">
        <f>+Costos!G127</f>
        <v>5241.6321899999994</v>
      </c>
      <c r="Y57" s="90">
        <f t="shared" si="9"/>
        <v>0</v>
      </c>
      <c r="Z57" s="87"/>
      <c r="AA57" s="89">
        <f>+Costos!G127</f>
        <v>5241.6321899999994</v>
      </c>
      <c r="AB57" s="90">
        <f t="shared" si="10"/>
        <v>0</v>
      </c>
      <c r="AC57" s="87"/>
      <c r="AD57" s="89">
        <f>+Costos!G127</f>
        <v>5241.6321899999994</v>
      </c>
      <c r="AE57" s="90">
        <f t="shared" si="11"/>
        <v>0</v>
      </c>
      <c r="AF57" s="87"/>
      <c r="AG57" s="89">
        <f>+Costos!V127</f>
        <v>0</v>
      </c>
      <c r="AH57" s="90">
        <f t="shared" si="12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3"/>
        <v>0</v>
      </c>
      <c r="N58" s="87"/>
      <c r="O58" s="89">
        <f>+Costos!G136</f>
        <v>135.54485400000002</v>
      </c>
      <c r="P58" s="90">
        <f t="shared" si="6"/>
        <v>0</v>
      </c>
      <c r="Q58" s="87"/>
      <c r="R58" s="89">
        <f>+Costos!G136</f>
        <v>135.54485400000002</v>
      </c>
      <c r="S58" s="90">
        <f t="shared" si="7"/>
        <v>0</v>
      </c>
      <c r="T58" s="87"/>
      <c r="U58" s="89">
        <f>+Costos!G136</f>
        <v>135.54485400000002</v>
      </c>
      <c r="V58" s="90">
        <f t="shared" si="8"/>
        <v>0</v>
      </c>
      <c r="W58" s="87"/>
      <c r="X58" s="89">
        <f>+Costos!G136</f>
        <v>135.54485400000002</v>
      </c>
      <c r="Y58" s="90">
        <f t="shared" si="9"/>
        <v>0</v>
      </c>
      <c r="Z58" s="87"/>
      <c r="AA58" s="89">
        <f>+Costos!G136</f>
        <v>135.54485400000002</v>
      </c>
      <c r="AB58" s="90">
        <f t="shared" si="10"/>
        <v>0</v>
      </c>
      <c r="AC58" s="87"/>
      <c r="AD58" s="89">
        <f>+Costos!G136</f>
        <v>135.54485400000002</v>
      </c>
      <c r="AE58" s="90">
        <f t="shared" si="11"/>
        <v>0</v>
      </c>
      <c r="AF58" s="87"/>
      <c r="AG58" s="89">
        <f>+Costos!V136</f>
        <v>0</v>
      </c>
      <c r="AH58" s="90">
        <f t="shared" si="12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3"/>
        <v>0</v>
      </c>
      <c r="N59" s="87"/>
      <c r="O59" s="89">
        <f>+Costos!G141</f>
        <v>813.86493750000011</v>
      </c>
      <c r="P59" s="90">
        <f t="shared" si="6"/>
        <v>0</v>
      </c>
      <c r="Q59" s="87"/>
      <c r="R59" s="89">
        <f>+Costos!G141</f>
        <v>813.86493750000011</v>
      </c>
      <c r="S59" s="90">
        <f t="shared" si="7"/>
        <v>0</v>
      </c>
      <c r="T59" s="87"/>
      <c r="U59" s="89">
        <f>+Costos!G141</f>
        <v>813.86493750000011</v>
      </c>
      <c r="V59" s="90">
        <f t="shared" si="8"/>
        <v>0</v>
      </c>
      <c r="W59" s="87"/>
      <c r="X59" s="89">
        <f>+Costos!G141</f>
        <v>813.86493750000011</v>
      </c>
      <c r="Y59" s="90">
        <f t="shared" si="9"/>
        <v>0</v>
      </c>
      <c r="Z59" s="87"/>
      <c r="AA59" s="89">
        <f>+Costos!G141</f>
        <v>813.86493750000011</v>
      </c>
      <c r="AB59" s="90">
        <f t="shared" si="10"/>
        <v>0</v>
      </c>
      <c r="AC59" s="87"/>
      <c r="AD59" s="89">
        <f>+Costos!G141</f>
        <v>813.86493750000011</v>
      </c>
      <c r="AE59" s="90">
        <f t="shared" si="11"/>
        <v>0</v>
      </c>
      <c r="AF59" s="87"/>
      <c r="AG59" s="89">
        <f>+Costos!V141</f>
        <v>0</v>
      </c>
      <c r="AH59" s="90">
        <f t="shared" si="12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3"/>
        <v>0</v>
      </c>
      <c r="N60" s="87"/>
      <c r="O60" s="89">
        <f>+Costos!G142</f>
        <v>1627.7298750000002</v>
      </c>
      <c r="P60" s="90">
        <f t="shared" si="6"/>
        <v>0</v>
      </c>
      <c r="Q60" s="87"/>
      <c r="R60" s="89">
        <f>+Costos!G142</f>
        <v>1627.7298750000002</v>
      </c>
      <c r="S60" s="90">
        <f t="shared" si="7"/>
        <v>0</v>
      </c>
      <c r="T60" s="87"/>
      <c r="U60" s="89">
        <f>+Costos!G142</f>
        <v>1627.7298750000002</v>
      </c>
      <c r="V60" s="90">
        <f t="shared" si="8"/>
        <v>0</v>
      </c>
      <c r="W60" s="87"/>
      <c r="X60" s="89">
        <f>+Costos!G142</f>
        <v>1627.7298750000002</v>
      </c>
      <c r="Y60" s="90">
        <f t="shared" si="9"/>
        <v>0</v>
      </c>
      <c r="Z60" s="87"/>
      <c r="AA60" s="89">
        <f>+Costos!G142</f>
        <v>1627.7298750000002</v>
      </c>
      <c r="AB60" s="90">
        <f t="shared" si="10"/>
        <v>0</v>
      </c>
      <c r="AC60" s="87"/>
      <c r="AD60" s="89">
        <f>+Costos!G142</f>
        <v>1627.7298750000002</v>
      </c>
      <c r="AE60" s="90">
        <f t="shared" si="11"/>
        <v>0</v>
      </c>
      <c r="AF60" s="87"/>
      <c r="AG60" s="89">
        <f>+Costos!V142</f>
        <v>0</v>
      </c>
      <c r="AH60" s="90">
        <f t="shared" si="12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>
        <v>1</v>
      </c>
      <c r="I61" s="89">
        <f>+Costos!G149</f>
        <v>15279.479769600002</v>
      </c>
      <c r="J61" s="90">
        <f t="shared" si="4"/>
        <v>15279.479769600002</v>
      </c>
      <c r="K61" s="87"/>
      <c r="L61" s="89">
        <f>+Costos!G149</f>
        <v>15279.479769600002</v>
      </c>
      <c r="M61" s="90">
        <f t="shared" si="13"/>
        <v>0</v>
      </c>
      <c r="N61" s="87"/>
      <c r="O61" s="89">
        <f>+Costos!G149</f>
        <v>15279.479769600002</v>
      </c>
      <c r="P61" s="90">
        <f t="shared" si="6"/>
        <v>0</v>
      </c>
      <c r="Q61" s="87"/>
      <c r="R61" s="89">
        <f>+Costos!G149</f>
        <v>15279.479769600002</v>
      </c>
      <c r="S61" s="90">
        <f t="shared" si="7"/>
        <v>0</v>
      </c>
      <c r="T61" s="87"/>
      <c r="U61" s="89">
        <f>+Costos!G149</f>
        <v>15279.479769600002</v>
      </c>
      <c r="V61" s="90">
        <f t="shared" si="8"/>
        <v>0</v>
      </c>
      <c r="W61" s="87"/>
      <c r="X61" s="89">
        <f>+Costos!G149</f>
        <v>15279.479769600002</v>
      </c>
      <c r="Y61" s="90">
        <f t="shared" si="9"/>
        <v>0</v>
      </c>
      <c r="Z61" s="87"/>
      <c r="AA61" s="89">
        <f>+Costos!G149</f>
        <v>15279.479769600002</v>
      </c>
      <c r="AB61" s="90">
        <f t="shared" si="10"/>
        <v>0</v>
      </c>
      <c r="AC61" s="87"/>
      <c r="AD61" s="89">
        <f>+Costos!G149</f>
        <v>15279.479769600002</v>
      </c>
      <c r="AE61" s="90">
        <f t="shared" si="11"/>
        <v>0</v>
      </c>
      <c r="AF61" s="87"/>
      <c r="AG61" s="89">
        <f>+Costos!V149</f>
        <v>0</v>
      </c>
      <c r="AH61" s="90">
        <f t="shared" si="12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3"/>
        <v>0</v>
      </c>
      <c r="N62" s="87"/>
      <c r="O62" s="89">
        <f>+Costos!G156</f>
        <v>7945.2</v>
      </c>
      <c r="P62" s="90">
        <f t="shared" si="6"/>
        <v>0</v>
      </c>
      <c r="Q62" s="87"/>
      <c r="R62" s="89">
        <f>+Costos!G156</f>
        <v>7945.2</v>
      </c>
      <c r="S62" s="90">
        <f t="shared" si="7"/>
        <v>0</v>
      </c>
      <c r="T62" s="87"/>
      <c r="U62" s="89">
        <f>+Costos!G156</f>
        <v>7945.2</v>
      </c>
      <c r="V62" s="90">
        <f t="shared" si="8"/>
        <v>0</v>
      </c>
      <c r="W62" s="87"/>
      <c r="X62" s="89">
        <f>+Costos!G156</f>
        <v>7945.2</v>
      </c>
      <c r="Y62" s="90">
        <f t="shared" si="9"/>
        <v>0</v>
      </c>
      <c r="Z62" s="87"/>
      <c r="AA62" s="89">
        <f>+Costos!G156</f>
        <v>7945.2</v>
      </c>
      <c r="AB62" s="90">
        <f t="shared" si="10"/>
        <v>0</v>
      </c>
      <c r="AC62" s="87"/>
      <c r="AD62" s="89">
        <f>+Costos!G156</f>
        <v>7945.2</v>
      </c>
      <c r="AE62" s="90">
        <f t="shared" si="11"/>
        <v>0</v>
      </c>
      <c r="AF62" s="87"/>
      <c r="AG62" s="89">
        <f>+Costos!V156</f>
        <v>0</v>
      </c>
      <c r="AH62" s="90">
        <f t="shared" si="12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3"/>
        <v>0</v>
      </c>
      <c r="N63" s="87"/>
      <c r="O63" s="89">
        <f>+Costos!G163</f>
        <v>937.20591000000002</v>
      </c>
      <c r="P63" s="90">
        <f t="shared" si="6"/>
        <v>0</v>
      </c>
      <c r="Q63" s="87"/>
      <c r="R63" s="89">
        <f>+Costos!G163</f>
        <v>937.20591000000002</v>
      </c>
      <c r="S63" s="90">
        <f t="shared" si="7"/>
        <v>0</v>
      </c>
      <c r="T63" s="87"/>
      <c r="U63" s="89">
        <f>+Costos!G163</f>
        <v>937.20591000000002</v>
      </c>
      <c r="V63" s="90">
        <f t="shared" si="8"/>
        <v>0</v>
      </c>
      <c r="W63" s="87"/>
      <c r="X63" s="89">
        <f>+Costos!G163</f>
        <v>937.20591000000002</v>
      </c>
      <c r="Y63" s="90">
        <f t="shared" si="9"/>
        <v>0</v>
      </c>
      <c r="Z63" s="87"/>
      <c r="AA63" s="89">
        <f>+Costos!G163</f>
        <v>937.20591000000002</v>
      </c>
      <c r="AB63" s="90">
        <f t="shared" si="10"/>
        <v>0</v>
      </c>
      <c r="AC63" s="87"/>
      <c r="AD63" s="89">
        <f>+Costos!G163</f>
        <v>937.20591000000002</v>
      </c>
      <c r="AE63" s="90">
        <f t="shared" si="11"/>
        <v>0</v>
      </c>
      <c r="AF63" s="87"/>
      <c r="AG63" s="89">
        <f>+Costos!V163</f>
        <v>0</v>
      </c>
      <c r="AH63" s="90">
        <f t="shared" si="12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3"/>
        <v>0</v>
      </c>
      <c r="N64" s="87"/>
      <c r="O64" s="89">
        <f>+Costos!G164</f>
        <v>1874.41182</v>
      </c>
      <c r="P64" s="90">
        <f t="shared" si="6"/>
        <v>0</v>
      </c>
      <c r="Q64" s="87"/>
      <c r="R64" s="89">
        <f>+Costos!G164</f>
        <v>1874.41182</v>
      </c>
      <c r="S64" s="90">
        <f t="shared" si="7"/>
        <v>0</v>
      </c>
      <c r="T64" s="87"/>
      <c r="U64" s="89">
        <f>+Costos!G164</f>
        <v>1874.41182</v>
      </c>
      <c r="V64" s="90">
        <f t="shared" si="8"/>
        <v>0</v>
      </c>
      <c r="W64" s="87"/>
      <c r="X64" s="89">
        <f>+Costos!G164</f>
        <v>1874.41182</v>
      </c>
      <c r="Y64" s="90">
        <f t="shared" si="9"/>
        <v>0</v>
      </c>
      <c r="Z64" s="87"/>
      <c r="AA64" s="89">
        <f>+Costos!G164</f>
        <v>1874.41182</v>
      </c>
      <c r="AB64" s="90">
        <f t="shared" si="10"/>
        <v>0</v>
      </c>
      <c r="AC64" s="87"/>
      <c r="AD64" s="89">
        <f>+Costos!G164</f>
        <v>1874.41182</v>
      </c>
      <c r="AE64" s="90">
        <f t="shared" si="11"/>
        <v>0</v>
      </c>
      <c r="AF64" s="87"/>
      <c r="AG64" s="89">
        <f>+Costos!V164</f>
        <v>0</v>
      </c>
      <c r="AH64" s="90">
        <f t="shared" si="12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4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3"/>
        <v>0</v>
      </c>
      <c r="N65" s="87"/>
      <c r="O65" s="89">
        <f>+Costos!G171</f>
        <v>14272.150800000003</v>
      </c>
      <c r="P65" s="90">
        <f t="shared" si="6"/>
        <v>0</v>
      </c>
      <c r="Q65" s="87"/>
      <c r="R65" s="89">
        <f>+Costos!G171</f>
        <v>14272.150800000003</v>
      </c>
      <c r="S65" s="90">
        <f t="shared" si="7"/>
        <v>0</v>
      </c>
      <c r="T65" s="87"/>
      <c r="U65" s="89">
        <f>+Costos!G171</f>
        <v>14272.150800000003</v>
      </c>
      <c r="V65" s="90">
        <f t="shared" si="8"/>
        <v>0</v>
      </c>
      <c r="W65" s="87"/>
      <c r="X65" s="89">
        <f>+Costos!G171</f>
        <v>14272.150800000003</v>
      </c>
      <c r="Y65" s="90">
        <f t="shared" si="9"/>
        <v>0</v>
      </c>
      <c r="Z65" s="87"/>
      <c r="AA65" s="89">
        <f>+Costos!G171</f>
        <v>14272.150800000003</v>
      </c>
      <c r="AB65" s="90">
        <f t="shared" si="10"/>
        <v>0</v>
      </c>
      <c r="AC65" s="87"/>
      <c r="AD65" s="89">
        <f>+Costos!G171</f>
        <v>14272.150800000003</v>
      </c>
      <c r="AE65" s="90">
        <f t="shared" si="11"/>
        <v>0</v>
      </c>
      <c r="AF65" s="87"/>
      <c r="AG65" s="89">
        <f>+Costos!V171</f>
        <v>0</v>
      </c>
      <c r="AH65" s="90">
        <f t="shared" si="12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4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3"/>
        <v>0</v>
      </c>
      <c r="N66" s="87"/>
      <c r="O66" s="89">
        <f>+Costos!G179</f>
        <v>7851.6719999999987</v>
      </c>
      <c r="P66" s="90">
        <f t="shared" si="6"/>
        <v>0</v>
      </c>
      <c r="Q66" s="87"/>
      <c r="R66" s="89">
        <f>+Costos!G179</f>
        <v>7851.6719999999987</v>
      </c>
      <c r="S66" s="90">
        <f t="shared" si="7"/>
        <v>0</v>
      </c>
      <c r="T66" s="87"/>
      <c r="U66" s="89">
        <f>+Costos!G179</f>
        <v>7851.6719999999987</v>
      </c>
      <c r="V66" s="90">
        <f t="shared" si="8"/>
        <v>0</v>
      </c>
      <c r="W66" s="87"/>
      <c r="X66" s="89">
        <f>+Costos!G179</f>
        <v>7851.6719999999987</v>
      </c>
      <c r="Y66" s="90">
        <f t="shared" si="9"/>
        <v>0</v>
      </c>
      <c r="Z66" s="87"/>
      <c r="AA66" s="89">
        <f>+Costos!G179</f>
        <v>7851.6719999999987</v>
      </c>
      <c r="AB66" s="90">
        <f t="shared" si="10"/>
        <v>0</v>
      </c>
      <c r="AC66" s="87"/>
      <c r="AD66" s="89">
        <f>+Costos!G179</f>
        <v>7851.6719999999987</v>
      </c>
      <c r="AE66" s="90">
        <f t="shared" si="11"/>
        <v>0</v>
      </c>
      <c r="AF66" s="87"/>
      <c r="AG66" s="89">
        <f>+Costos!V179</f>
        <v>0</v>
      </c>
      <c r="AH66" s="90">
        <f t="shared" si="12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4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3"/>
        <v>0</v>
      </c>
      <c r="N67" s="87"/>
      <c r="O67" s="89">
        <f>+Costos!G186</f>
        <v>17998.5393</v>
      </c>
      <c r="P67" s="90">
        <f t="shared" si="6"/>
        <v>0</v>
      </c>
      <c r="Q67" s="87"/>
      <c r="R67" s="89">
        <f>+Costos!G186</f>
        <v>17998.5393</v>
      </c>
      <c r="S67" s="90">
        <f t="shared" si="7"/>
        <v>0</v>
      </c>
      <c r="T67" s="87"/>
      <c r="U67" s="89">
        <f>+Costos!G186</f>
        <v>17998.5393</v>
      </c>
      <c r="V67" s="90">
        <f t="shared" si="8"/>
        <v>0</v>
      </c>
      <c r="W67" s="87"/>
      <c r="X67" s="89">
        <f>+Costos!G186</f>
        <v>17998.5393</v>
      </c>
      <c r="Y67" s="90">
        <f t="shared" si="9"/>
        <v>0</v>
      </c>
      <c r="Z67" s="87"/>
      <c r="AA67" s="89">
        <f>+Costos!G186</f>
        <v>17998.5393</v>
      </c>
      <c r="AB67" s="90">
        <f t="shared" si="10"/>
        <v>0</v>
      </c>
      <c r="AC67" s="87"/>
      <c r="AD67" s="89">
        <f>+Costos!G186</f>
        <v>17998.5393</v>
      </c>
      <c r="AE67" s="90">
        <f t="shared" si="11"/>
        <v>0</v>
      </c>
      <c r="AF67" s="87"/>
      <c r="AG67" s="89">
        <f>+Costos!V186</f>
        <v>0</v>
      </c>
      <c r="AH67" s="90">
        <f t="shared" si="12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4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3"/>
        <v>0</v>
      </c>
      <c r="N68" s="87"/>
      <c r="O68" s="89">
        <f>+Costos!G193</f>
        <v>1822.2219</v>
      </c>
      <c r="P68" s="90">
        <f t="shared" si="6"/>
        <v>0</v>
      </c>
      <c r="Q68" s="87"/>
      <c r="R68" s="89">
        <f>+Costos!G193</f>
        <v>1822.2219</v>
      </c>
      <c r="S68" s="90">
        <f t="shared" si="7"/>
        <v>0</v>
      </c>
      <c r="T68" s="87"/>
      <c r="U68" s="89">
        <f>+Costos!G193</f>
        <v>1822.2219</v>
      </c>
      <c r="V68" s="90">
        <f t="shared" si="8"/>
        <v>0</v>
      </c>
      <c r="W68" s="87"/>
      <c r="X68" s="89">
        <f>+Costos!G193</f>
        <v>1822.2219</v>
      </c>
      <c r="Y68" s="90">
        <f t="shared" si="9"/>
        <v>0</v>
      </c>
      <c r="Z68" s="87"/>
      <c r="AA68" s="89">
        <f>+Costos!G193</f>
        <v>1822.2219</v>
      </c>
      <c r="AB68" s="90">
        <f t="shared" si="10"/>
        <v>0</v>
      </c>
      <c r="AC68" s="87"/>
      <c r="AD68" s="89">
        <f>+Costos!G193</f>
        <v>1822.2219</v>
      </c>
      <c r="AE68" s="90">
        <f t="shared" si="11"/>
        <v>0</v>
      </c>
      <c r="AF68" s="87"/>
      <c r="AG68" s="89">
        <f>+Costos!V193</f>
        <v>0</v>
      </c>
      <c r="AH68" s="90">
        <f t="shared" si="12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4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3"/>
        <v>0</v>
      </c>
      <c r="N69" s="87"/>
      <c r="O69" s="89">
        <f>+Costos!G207</f>
        <v>3650.4</v>
      </c>
      <c r="P69" s="90">
        <f t="shared" si="6"/>
        <v>0</v>
      </c>
      <c r="Q69" s="87"/>
      <c r="R69" s="89">
        <f>+Costos!G207</f>
        <v>3650.4</v>
      </c>
      <c r="S69" s="90">
        <f t="shared" si="7"/>
        <v>0</v>
      </c>
      <c r="T69" s="87"/>
      <c r="U69" s="89">
        <f>+Costos!G207</f>
        <v>3650.4</v>
      </c>
      <c r="V69" s="90">
        <f t="shared" si="8"/>
        <v>0</v>
      </c>
      <c r="W69" s="87"/>
      <c r="X69" s="89">
        <f>+Costos!G207</f>
        <v>3650.4</v>
      </c>
      <c r="Y69" s="90">
        <f t="shared" si="9"/>
        <v>0</v>
      </c>
      <c r="Z69" s="87"/>
      <c r="AA69" s="89">
        <f>+Costos!G207</f>
        <v>3650.4</v>
      </c>
      <c r="AB69" s="90">
        <f t="shared" si="10"/>
        <v>0</v>
      </c>
      <c r="AC69" s="87"/>
      <c r="AD69" s="89">
        <f>+Costos!G207</f>
        <v>3650.4</v>
      </c>
      <c r="AE69" s="90">
        <f t="shared" si="11"/>
        <v>0</v>
      </c>
      <c r="AF69" s="87"/>
      <c r="AG69" s="89">
        <f>+Costos!V207</f>
        <v>0</v>
      </c>
      <c r="AH69" s="90">
        <f t="shared" si="12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4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3"/>
        <v>0</v>
      </c>
      <c r="N70" s="87"/>
      <c r="O70" s="89">
        <f>+Costos!G209</f>
        <v>7300.8</v>
      </c>
      <c r="P70" s="90">
        <f t="shared" si="6"/>
        <v>0</v>
      </c>
      <c r="Q70" s="87"/>
      <c r="R70" s="89">
        <f>+Costos!G209</f>
        <v>7300.8</v>
      </c>
      <c r="S70" s="90">
        <f t="shared" si="7"/>
        <v>0</v>
      </c>
      <c r="T70" s="87"/>
      <c r="U70" s="89">
        <f>+Costos!G209</f>
        <v>7300.8</v>
      </c>
      <c r="V70" s="90">
        <f t="shared" si="8"/>
        <v>0</v>
      </c>
      <c r="W70" s="87"/>
      <c r="X70" s="89">
        <f>+Costos!G209</f>
        <v>7300.8</v>
      </c>
      <c r="Y70" s="90">
        <f t="shared" si="9"/>
        <v>0</v>
      </c>
      <c r="Z70" s="87"/>
      <c r="AA70" s="89">
        <f>+Costos!G209</f>
        <v>7300.8</v>
      </c>
      <c r="AB70" s="90">
        <f t="shared" si="10"/>
        <v>0</v>
      </c>
      <c r="AC70" s="87"/>
      <c r="AD70" s="89">
        <f>+Costos!G209</f>
        <v>7300.8</v>
      </c>
      <c r="AE70" s="90">
        <f t="shared" si="11"/>
        <v>0</v>
      </c>
      <c r="AF70" s="87"/>
      <c r="AG70" s="89">
        <f>+Costos!V209</f>
        <v>0</v>
      </c>
      <c r="AH70" s="90">
        <f t="shared" si="12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4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3"/>
        <v>0</v>
      </c>
      <c r="N71" s="87"/>
      <c r="O71" s="89">
        <f>+Costos!G200</f>
        <v>468.71999999999991</v>
      </c>
      <c r="P71" s="90">
        <f t="shared" si="6"/>
        <v>0</v>
      </c>
      <c r="Q71" s="87"/>
      <c r="R71" s="89">
        <f>+Costos!G200</f>
        <v>468.71999999999991</v>
      </c>
      <c r="S71" s="90">
        <f t="shared" si="7"/>
        <v>0</v>
      </c>
      <c r="T71" s="87"/>
      <c r="U71" s="89">
        <f>+Costos!G200</f>
        <v>468.71999999999991</v>
      </c>
      <c r="V71" s="90">
        <f t="shared" si="8"/>
        <v>0</v>
      </c>
      <c r="W71" s="87"/>
      <c r="X71" s="89">
        <f>+Costos!G200</f>
        <v>468.71999999999991</v>
      </c>
      <c r="Y71" s="90">
        <f t="shared" si="9"/>
        <v>0</v>
      </c>
      <c r="Z71" s="87"/>
      <c r="AA71" s="89">
        <f>+Costos!G200</f>
        <v>468.71999999999991</v>
      </c>
      <c r="AB71" s="90">
        <f t="shared" si="10"/>
        <v>0</v>
      </c>
      <c r="AC71" s="87"/>
      <c r="AD71" s="89">
        <f>+Costos!G200</f>
        <v>468.71999999999991</v>
      </c>
      <c r="AE71" s="90">
        <f t="shared" si="11"/>
        <v>0</v>
      </c>
      <c r="AF71" s="87"/>
      <c r="AG71" s="89">
        <f>+Costos!V200</f>
        <v>0</v>
      </c>
      <c r="AH71" s="90">
        <f t="shared" si="12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4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3"/>
        <v>0</v>
      </c>
      <c r="N72" s="87"/>
      <c r="O72" s="89">
        <f>+Costos!G202</f>
        <v>937.43999999999983</v>
      </c>
      <c r="P72" s="90">
        <f t="shared" si="6"/>
        <v>0</v>
      </c>
      <c r="Q72" s="87"/>
      <c r="R72" s="89">
        <f>+Costos!G202</f>
        <v>937.43999999999983</v>
      </c>
      <c r="S72" s="90">
        <f t="shared" si="7"/>
        <v>0</v>
      </c>
      <c r="T72" s="87"/>
      <c r="U72" s="89">
        <f>+Costos!G202</f>
        <v>937.43999999999983</v>
      </c>
      <c r="V72" s="90">
        <f t="shared" si="8"/>
        <v>0</v>
      </c>
      <c r="W72" s="87"/>
      <c r="X72" s="89">
        <f>+Costos!G202</f>
        <v>937.43999999999983</v>
      </c>
      <c r="Y72" s="90">
        <f t="shared" si="9"/>
        <v>0</v>
      </c>
      <c r="Z72" s="87"/>
      <c r="AA72" s="89">
        <f>+Costos!G202</f>
        <v>937.43999999999983</v>
      </c>
      <c r="AB72" s="90">
        <f t="shared" si="10"/>
        <v>0</v>
      </c>
      <c r="AC72" s="87"/>
      <c r="AD72" s="89">
        <f>+Costos!G202</f>
        <v>937.43999999999983</v>
      </c>
      <c r="AE72" s="90">
        <f t="shared" si="11"/>
        <v>0</v>
      </c>
      <c r="AF72" s="87"/>
      <c r="AG72" s="89">
        <f>+Costos!V202</f>
        <v>0</v>
      </c>
      <c r="AH72" s="90">
        <f t="shared" si="12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15279.479769600002</v>
      </c>
      <c r="K73" s="83"/>
      <c r="L73" s="84"/>
      <c r="M73" s="88">
        <f>SUM(M35:M72)</f>
        <v>820.8</v>
      </c>
      <c r="N73" s="83"/>
      <c r="O73" s="84"/>
      <c r="P73" s="88">
        <f>SUM(P35:P72)</f>
        <v>0</v>
      </c>
      <c r="Q73" s="83"/>
      <c r="R73" s="84"/>
      <c r="S73" s="88">
        <f>SUM(S35:S72)</f>
        <v>5612.3941500000001</v>
      </c>
      <c r="T73" s="83"/>
      <c r="U73" s="84"/>
      <c r="V73" s="88">
        <f>SUM(V35:V72)</f>
        <v>6840.0000000000009</v>
      </c>
      <c r="W73" s="83"/>
      <c r="X73" s="84"/>
      <c r="Y73" s="88">
        <f>SUM(Y35:Y72)</f>
        <v>3078.0000000000005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>
        <v>3</v>
      </c>
      <c r="X79" s="91">
        <f>+Costos!K16</f>
        <v>3600</v>
      </c>
      <c r="Y79" s="93">
        <f>W79*X79</f>
        <v>10800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10800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5">H89*I89</f>
        <v>0</v>
      </c>
      <c r="K89" s="92"/>
      <c r="L89" s="91">
        <f>+Costos!L42</f>
        <v>570</v>
      </c>
      <c r="M89" s="93">
        <f t="shared" ref="M89:M98" si="16">K89*L89</f>
        <v>0</v>
      </c>
      <c r="N89" s="92"/>
      <c r="O89" s="91">
        <f>+Costos!L42</f>
        <v>570</v>
      </c>
      <c r="P89" s="93">
        <f t="shared" ref="P89:P98" si="17">N89*O89</f>
        <v>0</v>
      </c>
      <c r="Q89" s="92"/>
      <c r="R89" s="91">
        <f>+Costos!L42</f>
        <v>570</v>
      </c>
      <c r="S89" s="93">
        <f t="shared" ref="S89:S98" si="18">Q89*R89</f>
        <v>0</v>
      </c>
      <c r="T89" s="92"/>
      <c r="U89" s="91">
        <f>+Costos!L42</f>
        <v>570</v>
      </c>
      <c r="V89" s="93">
        <f t="shared" ref="V89:V98" si="19">T89*U89</f>
        <v>0</v>
      </c>
      <c r="W89" s="92"/>
      <c r="X89" s="91">
        <f>+Costos!L42</f>
        <v>570</v>
      </c>
      <c r="Y89" s="93">
        <f t="shared" ref="Y89:Y98" si="20">W89*X89</f>
        <v>0</v>
      </c>
      <c r="Z89" s="92"/>
      <c r="AA89" s="91">
        <f>+Costos!L42</f>
        <v>570</v>
      </c>
      <c r="AB89" s="93">
        <f t="shared" ref="AB89:AB98" si="21">Z89*AA89</f>
        <v>0</v>
      </c>
      <c r="AC89" s="92"/>
      <c r="AD89" s="91">
        <f>+Costos!L42</f>
        <v>570</v>
      </c>
      <c r="AE89" s="93">
        <f t="shared" ref="AE89:AE98" si="22">AC89*AD89</f>
        <v>0</v>
      </c>
      <c r="AF89" s="92"/>
      <c r="AG89" s="91">
        <f>+Costos!L42</f>
        <v>570</v>
      </c>
      <c r="AH89" s="93">
        <f t="shared" ref="AH89:AH98" si="23">AF89*AG89</f>
        <v>0</v>
      </c>
      <c r="AI89" s="92"/>
      <c r="AJ89" s="91">
        <f>+Costos!L42</f>
        <v>570</v>
      </c>
      <c r="AK89" s="93">
        <f t="shared" ref="AK89:AK98" si="24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5">B90*C90</f>
        <v>0</v>
      </c>
      <c r="E90" s="92"/>
      <c r="F90" s="91">
        <f>+Costos!L43</f>
        <v>1400</v>
      </c>
      <c r="G90" s="93">
        <f t="shared" ref="G90:G96" si="26">E90*F90</f>
        <v>0</v>
      </c>
      <c r="H90" s="92"/>
      <c r="I90" s="91">
        <f>+Costos!L43</f>
        <v>1400</v>
      </c>
      <c r="J90" s="93">
        <f t="shared" si="15"/>
        <v>0</v>
      </c>
      <c r="K90" s="92"/>
      <c r="L90" s="91">
        <f>+Costos!L43</f>
        <v>1400</v>
      </c>
      <c r="M90" s="93">
        <f t="shared" si="16"/>
        <v>0</v>
      </c>
      <c r="N90" s="92"/>
      <c r="O90" s="91">
        <f>+Costos!L43</f>
        <v>1400</v>
      </c>
      <c r="P90" s="93">
        <f t="shared" si="17"/>
        <v>0</v>
      </c>
      <c r="Q90" s="92">
        <v>1</v>
      </c>
      <c r="R90" s="91">
        <f>+Costos!L43</f>
        <v>1400</v>
      </c>
      <c r="S90" s="93">
        <f t="shared" si="18"/>
        <v>1400</v>
      </c>
      <c r="T90" s="92"/>
      <c r="U90" s="91">
        <f>+Costos!L43</f>
        <v>1400</v>
      </c>
      <c r="V90" s="93">
        <f t="shared" si="19"/>
        <v>0</v>
      </c>
      <c r="W90" s="92"/>
      <c r="X90" s="91">
        <f>+Costos!L43</f>
        <v>1400</v>
      </c>
      <c r="Y90" s="93">
        <f t="shared" si="20"/>
        <v>0</v>
      </c>
      <c r="Z90" s="92"/>
      <c r="AA90" s="91">
        <f>+Costos!L43</f>
        <v>1400</v>
      </c>
      <c r="AB90" s="93">
        <f t="shared" si="21"/>
        <v>0</v>
      </c>
      <c r="AC90" s="92"/>
      <c r="AD90" s="91">
        <f>+Costos!L43</f>
        <v>1400</v>
      </c>
      <c r="AE90" s="93">
        <f t="shared" si="22"/>
        <v>0</v>
      </c>
      <c r="AF90" s="92"/>
      <c r="AG90" s="91">
        <f>+Costos!L43</f>
        <v>1400</v>
      </c>
      <c r="AH90" s="93">
        <f t="shared" si="23"/>
        <v>0</v>
      </c>
      <c r="AI90" s="92"/>
      <c r="AJ90" s="91">
        <f>+Costos!L43</f>
        <v>1400</v>
      </c>
      <c r="AK90" s="93">
        <f t="shared" si="24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5"/>
        <v>0</v>
      </c>
      <c r="E91" s="92"/>
      <c r="F91" s="91">
        <f>+Costos!L48</f>
        <v>6600</v>
      </c>
      <c r="G91" s="93">
        <f t="shared" si="26"/>
        <v>0</v>
      </c>
      <c r="H91" s="92"/>
      <c r="I91" s="91">
        <f>+Costos!L48</f>
        <v>6600</v>
      </c>
      <c r="J91" s="93">
        <f t="shared" si="15"/>
        <v>0</v>
      </c>
      <c r="K91" s="92"/>
      <c r="L91" s="91">
        <f>+Costos!L48</f>
        <v>6600</v>
      </c>
      <c r="M91" s="93">
        <f t="shared" si="16"/>
        <v>0</v>
      </c>
      <c r="N91" s="92"/>
      <c r="O91" s="91">
        <f>+Costos!L48</f>
        <v>6600</v>
      </c>
      <c r="P91" s="93">
        <f t="shared" si="17"/>
        <v>0</v>
      </c>
      <c r="Q91" s="92"/>
      <c r="R91" s="91">
        <f>+Costos!L48</f>
        <v>6600</v>
      </c>
      <c r="S91" s="93">
        <f t="shared" si="18"/>
        <v>0</v>
      </c>
      <c r="T91" s="92"/>
      <c r="U91" s="91">
        <f>+Costos!L48</f>
        <v>6600</v>
      </c>
      <c r="V91" s="93">
        <f t="shared" si="19"/>
        <v>0</v>
      </c>
      <c r="W91" s="92"/>
      <c r="X91" s="91">
        <f>+Costos!L48</f>
        <v>6600</v>
      </c>
      <c r="Y91" s="93">
        <f t="shared" si="20"/>
        <v>0</v>
      </c>
      <c r="Z91" s="92"/>
      <c r="AA91" s="91">
        <f>+Costos!L48</f>
        <v>6600</v>
      </c>
      <c r="AB91" s="93">
        <f t="shared" si="21"/>
        <v>0</v>
      </c>
      <c r="AC91" s="92"/>
      <c r="AD91" s="91">
        <f>+Costos!L48</f>
        <v>6600</v>
      </c>
      <c r="AE91" s="93">
        <f t="shared" si="22"/>
        <v>0</v>
      </c>
      <c r="AF91" s="92"/>
      <c r="AG91" s="91">
        <f>+Costos!L48</f>
        <v>6600</v>
      </c>
      <c r="AH91" s="93">
        <f t="shared" si="23"/>
        <v>0</v>
      </c>
      <c r="AI91" s="92"/>
      <c r="AJ91" s="91">
        <f>+Costos!L48</f>
        <v>6600</v>
      </c>
      <c r="AK91" s="93">
        <f t="shared" si="24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5"/>
        <v>0</v>
      </c>
      <c r="E92" s="92"/>
      <c r="F92" s="91">
        <f>+Costos!L49</f>
        <v>10800</v>
      </c>
      <c r="G92" s="93">
        <f t="shared" si="26"/>
        <v>0</v>
      </c>
      <c r="H92" s="92"/>
      <c r="I92" s="91">
        <f>+Costos!L49</f>
        <v>10800</v>
      </c>
      <c r="J92" s="93">
        <f t="shared" si="15"/>
        <v>0</v>
      </c>
      <c r="K92" s="92"/>
      <c r="L92" s="91">
        <f>+Costos!L49</f>
        <v>10800</v>
      </c>
      <c r="M92" s="93">
        <f t="shared" si="16"/>
        <v>0</v>
      </c>
      <c r="N92" s="92"/>
      <c r="O92" s="91">
        <f>+Costos!L49</f>
        <v>10800</v>
      </c>
      <c r="P92" s="93">
        <f t="shared" si="17"/>
        <v>0</v>
      </c>
      <c r="Q92" s="92"/>
      <c r="R92" s="91">
        <f>+Costos!L49</f>
        <v>10800</v>
      </c>
      <c r="S92" s="93">
        <f t="shared" si="18"/>
        <v>0</v>
      </c>
      <c r="T92" s="92"/>
      <c r="U92" s="91">
        <f>+Costos!L49</f>
        <v>10800</v>
      </c>
      <c r="V92" s="93">
        <f t="shared" si="19"/>
        <v>0</v>
      </c>
      <c r="W92" s="92"/>
      <c r="X92" s="91">
        <f>+Costos!L49</f>
        <v>10800</v>
      </c>
      <c r="Y92" s="93">
        <f t="shared" si="20"/>
        <v>0</v>
      </c>
      <c r="Z92" s="92"/>
      <c r="AA92" s="91">
        <f>+Costos!L49</f>
        <v>10800</v>
      </c>
      <c r="AB92" s="93">
        <f t="shared" si="21"/>
        <v>0</v>
      </c>
      <c r="AC92" s="92"/>
      <c r="AD92" s="91">
        <f>+Costos!L49</f>
        <v>10800</v>
      </c>
      <c r="AE92" s="93">
        <f t="shared" si="22"/>
        <v>0</v>
      </c>
      <c r="AF92" s="92"/>
      <c r="AG92" s="91">
        <f>+Costos!L49</f>
        <v>10800</v>
      </c>
      <c r="AH92" s="93">
        <f t="shared" si="23"/>
        <v>0</v>
      </c>
      <c r="AI92" s="92"/>
      <c r="AJ92" s="91">
        <f>+Costos!L49</f>
        <v>10800</v>
      </c>
      <c r="AK92" s="93">
        <f t="shared" si="24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5"/>
        <v>0</v>
      </c>
      <c r="E93" s="92"/>
      <c r="F93" s="91">
        <f>+Costos!L44</f>
        <v>2400</v>
      </c>
      <c r="G93" s="93">
        <f t="shared" si="26"/>
        <v>0</v>
      </c>
      <c r="H93" s="92"/>
      <c r="I93" s="91">
        <f>+Costos!L44</f>
        <v>2400</v>
      </c>
      <c r="J93" s="93">
        <f t="shared" si="15"/>
        <v>0</v>
      </c>
      <c r="K93" s="92"/>
      <c r="L93" s="91">
        <f>+Costos!L44</f>
        <v>2400</v>
      </c>
      <c r="M93" s="93">
        <f t="shared" si="16"/>
        <v>0</v>
      </c>
      <c r="N93" s="92"/>
      <c r="O93" s="91">
        <f>+Costos!L44</f>
        <v>2400</v>
      </c>
      <c r="P93" s="93">
        <f t="shared" si="17"/>
        <v>0</v>
      </c>
      <c r="Q93" s="92"/>
      <c r="R93" s="91">
        <f>+Costos!L44</f>
        <v>2400</v>
      </c>
      <c r="S93" s="93">
        <f t="shared" si="18"/>
        <v>0</v>
      </c>
      <c r="T93" s="92"/>
      <c r="U93" s="91">
        <f>+Costos!L44</f>
        <v>2400</v>
      </c>
      <c r="V93" s="93">
        <f t="shared" si="19"/>
        <v>0</v>
      </c>
      <c r="W93" s="92"/>
      <c r="X93" s="91">
        <f>+Costos!L44</f>
        <v>2400</v>
      </c>
      <c r="Y93" s="93">
        <f t="shared" si="20"/>
        <v>0</v>
      </c>
      <c r="Z93" s="92"/>
      <c r="AA93" s="91">
        <f>+Costos!L44</f>
        <v>2400</v>
      </c>
      <c r="AB93" s="93">
        <f t="shared" si="21"/>
        <v>0</v>
      </c>
      <c r="AC93" s="92"/>
      <c r="AD93" s="91">
        <f>+Costos!L44</f>
        <v>2400</v>
      </c>
      <c r="AE93" s="93">
        <f t="shared" si="22"/>
        <v>0</v>
      </c>
      <c r="AF93" s="92"/>
      <c r="AG93" s="91">
        <f>+Costos!L44</f>
        <v>2400</v>
      </c>
      <c r="AH93" s="93">
        <f t="shared" si="23"/>
        <v>0</v>
      </c>
      <c r="AI93" s="92"/>
      <c r="AJ93" s="91">
        <f>+Costos!L44</f>
        <v>2400</v>
      </c>
      <c r="AK93" s="93">
        <f t="shared" si="24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5"/>
        <v>0</v>
      </c>
      <c r="E94" s="92"/>
      <c r="F94" s="91">
        <f>+Costos!L45</f>
        <v>6000</v>
      </c>
      <c r="G94" s="93">
        <f t="shared" si="26"/>
        <v>0</v>
      </c>
      <c r="H94" s="92"/>
      <c r="I94" s="91">
        <f>+Costos!L45</f>
        <v>6000</v>
      </c>
      <c r="J94" s="93">
        <f t="shared" si="15"/>
        <v>0</v>
      </c>
      <c r="K94" s="92"/>
      <c r="L94" s="91">
        <f>+Costos!L45</f>
        <v>6000</v>
      </c>
      <c r="M94" s="93">
        <f t="shared" si="16"/>
        <v>0</v>
      </c>
      <c r="N94" s="92"/>
      <c r="O94" s="91">
        <f>+Costos!L45</f>
        <v>6000</v>
      </c>
      <c r="P94" s="93">
        <f t="shared" si="17"/>
        <v>0</v>
      </c>
      <c r="Q94" s="92"/>
      <c r="R94" s="91">
        <f>+Costos!L45</f>
        <v>6000</v>
      </c>
      <c r="S94" s="93">
        <f t="shared" si="18"/>
        <v>0</v>
      </c>
      <c r="T94" s="92"/>
      <c r="U94" s="91">
        <f>+Costos!L45</f>
        <v>6000</v>
      </c>
      <c r="V94" s="93">
        <f t="shared" si="19"/>
        <v>0</v>
      </c>
      <c r="W94" s="92"/>
      <c r="X94" s="91">
        <f>+Costos!L45</f>
        <v>6000</v>
      </c>
      <c r="Y94" s="93">
        <f t="shared" si="20"/>
        <v>0</v>
      </c>
      <c r="Z94" s="92"/>
      <c r="AA94" s="91">
        <f>+Costos!L45</f>
        <v>6000</v>
      </c>
      <c r="AB94" s="93">
        <f t="shared" si="21"/>
        <v>0</v>
      </c>
      <c r="AC94" s="92"/>
      <c r="AD94" s="91">
        <f>+Costos!L45</f>
        <v>6000</v>
      </c>
      <c r="AE94" s="93">
        <f t="shared" si="22"/>
        <v>0</v>
      </c>
      <c r="AF94" s="92"/>
      <c r="AG94" s="91">
        <f>+Costos!L45</f>
        <v>6000</v>
      </c>
      <c r="AH94" s="93">
        <f t="shared" si="23"/>
        <v>0</v>
      </c>
      <c r="AI94" s="92"/>
      <c r="AJ94" s="91">
        <f>+Costos!L45</f>
        <v>6000</v>
      </c>
      <c r="AK94" s="93">
        <f t="shared" si="24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5"/>
        <v>0</v>
      </c>
      <c r="E95" s="92"/>
      <c r="F95" s="91">
        <f>+Costos!L44</f>
        <v>2400</v>
      </c>
      <c r="G95" s="93">
        <f t="shared" si="26"/>
        <v>0</v>
      </c>
      <c r="H95" s="92"/>
      <c r="I95" s="91">
        <f>+Costos!L44</f>
        <v>2400</v>
      </c>
      <c r="J95" s="93">
        <f t="shared" si="15"/>
        <v>0</v>
      </c>
      <c r="K95" s="92"/>
      <c r="L95" s="91">
        <f>+Costos!L44</f>
        <v>2400</v>
      </c>
      <c r="M95" s="93">
        <f t="shared" si="16"/>
        <v>0</v>
      </c>
      <c r="N95" s="92"/>
      <c r="O95" s="91">
        <f>+Costos!L44</f>
        <v>2400</v>
      </c>
      <c r="P95" s="93">
        <f t="shared" si="17"/>
        <v>0</v>
      </c>
      <c r="Q95" s="92"/>
      <c r="R95" s="91">
        <f>+Costos!L44</f>
        <v>2400</v>
      </c>
      <c r="S95" s="93">
        <f t="shared" si="18"/>
        <v>0</v>
      </c>
      <c r="T95" s="92"/>
      <c r="U95" s="91">
        <f>+Costos!L44</f>
        <v>2400</v>
      </c>
      <c r="V95" s="93">
        <f t="shared" si="19"/>
        <v>0</v>
      </c>
      <c r="W95" s="92"/>
      <c r="X95" s="91">
        <f>+Costos!L44</f>
        <v>2400</v>
      </c>
      <c r="Y95" s="93">
        <f t="shared" si="20"/>
        <v>0</v>
      </c>
      <c r="Z95" s="92"/>
      <c r="AA95" s="91">
        <f>+Costos!L44</f>
        <v>2400</v>
      </c>
      <c r="AB95" s="93">
        <f t="shared" si="21"/>
        <v>0</v>
      </c>
      <c r="AC95" s="92"/>
      <c r="AD95" s="91">
        <f>+Costos!L44</f>
        <v>2400</v>
      </c>
      <c r="AE95" s="93">
        <f t="shared" si="22"/>
        <v>0</v>
      </c>
      <c r="AF95" s="92"/>
      <c r="AG95" s="91">
        <f>+Costos!L44</f>
        <v>2400</v>
      </c>
      <c r="AH95" s="93">
        <f t="shared" si="23"/>
        <v>0</v>
      </c>
      <c r="AI95" s="92"/>
      <c r="AJ95" s="91">
        <f>+Costos!L44</f>
        <v>2400</v>
      </c>
      <c r="AK95" s="93">
        <f t="shared" si="24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5"/>
        <v>0</v>
      </c>
      <c r="E96" s="92"/>
      <c r="F96" s="91">
        <f>+Costos!L45</f>
        <v>6000</v>
      </c>
      <c r="G96" s="93">
        <f t="shared" si="26"/>
        <v>0</v>
      </c>
      <c r="H96" s="92"/>
      <c r="I96" s="91">
        <f>+Costos!L45</f>
        <v>6000</v>
      </c>
      <c r="J96" s="93">
        <f t="shared" si="15"/>
        <v>0</v>
      </c>
      <c r="K96" s="92"/>
      <c r="L96" s="91">
        <f>+Costos!L45</f>
        <v>6000</v>
      </c>
      <c r="M96" s="93">
        <f t="shared" si="16"/>
        <v>0</v>
      </c>
      <c r="N96" s="92"/>
      <c r="O96" s="91">
        <f>+Costos!L45</f>
        <v>6000</v>
      </c>
      <c r="P96" s="93">
        <f t="shared" si="17"/>
        <v>0</v>
      </c>
      <c r="Q96" s="92"/>
      <c r="R96" s="91">
        <f>+Costos!L45</f>
        <v>6000</v>
      </c>
      <c r="S96" s="93">
        <f t="shared" si="18"/>
        <v>0</v>
      </c>
      <c r="T96" s="92"/>
      <c r="U96" s="91">
        <f>+Costos!L45</f>
        <v>6000</v>
      </c>
      <c r="V96" s="93">
        <f t="shared" si="19"/>
        <v>0</v>
      </c>
      <c r="W96" s="92"/>
      <c r="X96" s="91">
        <f>+Costos!L45</f>
        <v>6000</v>
      </c>
      <c r="Y96" s="93">
        <f t="shared" si="20"/>
        <v>0</v>
      </c>
      <c r="Z96" s="92"/>
      <c r="AA96" s="91">
        <f>+Costos!L45</f>
        <v>6000</v>
      </c>
      <c r="AB96" s="93">
        <f t="shared" si="21"/>
        <v>0</v>
      </c>
      <c r="AC96" s="92"/>
      <c r="AD96" s="91">
        <f>+Costos!L45</f>
        <v>6000</v>
      </c>
      <c r="AE96" s="93">
        <f t="shared" si="22"/>
        <v>0</v>
      </c>
      <c r="AF96" s="92"/>
      <c r="AG96" s="91">
        <f>+Costos!L45</f>
        <v>6000</v>
      </c>
      <c r="AH96" s="93">
        <f t="shared" si="23"/>
        <v>0</v>
      </c>
      <c r="AI96" s="92"/>
      <c r="AJ96" s="91">
        <f>+Costos!L45</f>
        <v>6000</v>
      </c>
      <c r="AK96" s="93">
        <f t="shared" si="24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5"/>
        <v>0</v>
      </c>
      <c r="K97" s="92"/>
      <c r="L97" s="91">
        <f>+Costos!L46</f>
        <v>3600</v>
      </c>
      <c r="M97" s="93">
        <f t="shared" si="16"/>
        <v>0</v>
      </c>
      <c r="N97" s="92"/>
      <c r="O97" s="91">
        <f>+Costos!L46</f>
        <v>3600</v>
      </c>
      <c r="P97" s="93">
        <f t="shared" si="17"/>
        <v>0</v>
      </c>
      <c r="Q97" s="92"/>
      <c r="R97" s="91">
        <f>+Costos!L46</f>
        <v>3600</v>
      </c>
      <c r="S97" s="93">
        <f t="shared" si="18"/>
        <v>0</v>
      </c>
      <c r="T97" s="92"/>
      <c r="U97" s="91">
        <f>+Costos!L46</f>
        <v>3600</v>
      </c>
      <c r="V97" s="93">
        <f t="shared" si="19"/>
        <v>0</v>
      </c>
      <c r="W97" s="92"/>
      <c r="X97" s="91">
        <f>+Costos!L46</f>
        <v>3600</v>
      </c>
      <c r="Y97" s="93">
        <f t="shared" si="20"/>
        <v>0</v>
      </c>
      <c r="Z97" s="92"/>
      <c r="AA97" s="91">
        <f>+Costos!L46</f>
        <v>3600</v>
      </c>
      <c r="AB97" s="93">
        <f t="shared" si="21"/>
        <v>0</v>
      </c>
      <c r="AC97" s="92"/>
      <c r="AD97" s="91">
        <f>+Costos!L46</f>
        <v>3600</v>
      </c>
      <c r="AE97" s="93">
        <f t="shared" si="22"/>
        <v>0</v>
      </c>
      <c r="AF97" s="92"/>
      <c r="AG97" s="91">
        <f>+Costos!L46</f>
        <v>3600</v>
      </c>
      <c r="AH97" s="93">
        <f t="shared" si="23"/>
        <v>0</v>
      </c>
      <c r="AI97" s="92"/>
      <c r="AJ97" s="91">
        <f>+Costos!L46</f>
        <v>3600</v>
      </c>
      <c r="AK97" s="93">
        <f t="shared" si="24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5"/>
        <v>0</v>
      </c>
      <c r="K98" s="94"/>
      <c r="L98" s="91">
        <f>+Costos!L47</f>
        <v>7200</v>
      </c>
      <c r="M98" s="93">
        <f t="shared" si="16"/>
        <v>0</v>
      </c>
      <c r="N98" s="94"/>
      <c r="O98" s="91">
        <f>+Costos!L47</f>
        <v>7200</v>
      </c>
      <c r="P98" s="93">
        <f t="shared" si="17"/>
        <v>0</v>
      </c>
      <c r="Q98" s="94"/>
      <c r="R98" s="91">
        <f>+Costos!L47</f>
        <v>7200</v>
      </c>
      <c r="S98" s="93">
        <f t="shared" si="18"/>
        <v>0</v>
      </c>
      <c r="T98" s="94"/>
      <c r="U98" s="91">
        <f>+Costos!L47</f>
        <v>7200</v>
      </c>
      <c r="V98" s="93">
        <f t="shared" si="19"/>
        <v>0</v>
      </c>
      <c r="W98" s="94"/>
      <c r="X98" s="91">
        <f>+Costos!L47</f>
        <v>7200</v>
      </c>
      <c r="Y98" s="93">
        <f t="shared" si="20"/>
        <v>0</v>
      </c>
      <c r="Z98" s="94"/>
      <c r="AA98" s="91">
        <f>+Costos!L47</f>
        <v>7200</v>
      </c>
      <c r="AB98" s="93">
        <f t="shared" si="21"/>
        <v>0</v>
      </c>
      <c r="AC98" s="94"/>
      <c r="AD98" s="91">
        <f>+Costos!L47</f>
        <v>7200</v>
      </c>
      <c r="AE98" s="93">
        <f t="shared" si="22"/>
        <v>0</v>
      </c>
      <c r="AF98" s="94"/>
      <c r="AG98" s="91">
        <f>+Costos!L47</f>
        <v>7200</v>
      </c>
      <c r="AH98" s="93">
        <f t="shared" si="23"/>
        <v>0</v>
      </c>
      <c r="AI98" s="94"/>
      <c r="AJ98" s="91">
        <f>+Costos!L47</f>
        <v>7200</v>
      </c>
      <c r="AK98" s="93">
        <f t="shared" si="24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1400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7" sqref="J7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6" max="6" width="15.28515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16" max="16" width="12.7109375" bestFit="1" customWidth="1"/>
    <col min="19" max="19" width="12.7109375" bestFit="1" customWidth="1"/>
    <col min="22" max="22" width="12.7109375" bestFit="1" customWidth="1"/>
  </cols>
  <sheetData>
    <row r="1" spans="1:15" ht="31.5">
      <c r="A1" s="267" t="s">
        <v>276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340</v>
      </c>
      <c r="B6" s="215" t="s">
        <v>398</v>
      </c>
      <c r="C6" s="216"/>
      <c r="D6" s="216"/>
      <c r="E6" s="216"/>
      <c r="F6" s="216">
        <v>253970</v>
      </c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253970</v>
      </c>
    </row>
    <row r="7" spans="1:15">
      <c r="A7" s="215" t="s">
        <v>431</v>
      </c>
      <c r="B7" s="215"/>
      <c r="C7" s="216"/>
      <c r="D7" s="216"/>
      <c r="E7" s="216"/>
      <c r="F7" s="216"/>
      <c r="G7" s="216"/>
      <c r="H7" s="216"/>
      <c r="I7" s="216"/>
      <c r="J7" s="194">
        <v>75945.440000000002</v>
      </c>
      <c r="K7" s="216"/>
      <c r="L7" s="216"/>
      <c r="M7" s="216"/>
      <c r="N7" s="216"/>
      <c r="O7" s="61">
        <f t="shared" si="0"/>
        <v>75945.440000000002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253970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>
        <v>2</v>
      </c>
      <c r="I36" s="89">
        <f>+Costos!F214</f>
        <v>17.100000000000001</v>
      </c>
      <c r="J36" s="90">
        <f t="shared" ref="J36:J72" si="4">H36*I36</f>
        <v>34.200000000000003</v>
      </c>
      <c r="K36" s="87"/>
      <c r="L36" s="89">
        <f>+Costos!G214</f>
        <v>20.52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>
        <v>2</v>
      </c>
      <c r="F37" s="89">
        <f>+Costos!F215</f>
        <v>34.200000000000003</v>
      </c>
      <c r="G37" s="90">
        <f t="shared" si="3"/>
        <v>68.400000000000006</v>
      </c>
      <c r="H37" s="87">
        <v>2</v>
      </c>
      <c r="I37" s="89">
        <f>+Costos!F215</f>
        <v>34.200000000000003</v>
      </c>
      <c r="J37" s="90">
        <f t="shared" si="4"/>
        <v>68.400000000000006</v>
      </c>
      <c r="K37" s="87">
        <v>54</v>
      </c>
      <c r="L37" s="89">
        <f>+Costos!G215</f>
        <v>41.04</v>
      </c>
      <c r="M37" s="239">
        <f>K37*L37</f>
        <v>2216.16</v>
      </c>
      <c r="N37" s="87"/>
      <c r="O37" s="89">
        <f>+Costos!F215</f>
        <v>34.200000000000003</v>
      </c>
      <c r="P37" s="90">
        <f t="shared" si="5"/>
        <v>0</v>
      </c>
      <c r="Q37" s="87">
        <v>2</v>
      </c>
      <c r="R37" s="89">
        <f>+Costos!F215</f>
        <v>34.200000000000003</v>
      </c>
      <c r="S37" s="90">
        <f t="shared" si="6"/>
        <v>68.400000000000006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>
        <v>1</v>
      </c>
      <c r="F38" s="89">
        <f>+Costos!G214</f>
        <v>20.52</v>
      </c>
      <c r="G38" s="90">
        <f t="shared" si="3"/>
        <v>20.52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>
        <v>2</v>
      </c>
      <c r="U39" s="89">
        <f>+Costos!G215</f>
        <v>41.04</v>
      </c>
      <c r="V39" s="90">
        <f t="shared" si="7"/>
        <v>82.08</v>
      </c>
      <c r="W39" s="87">
        <v>2</v>
      </c>
      <c r="X39" s="89">
        <f>+Costos!G215</f>
        <v>41.04</v>
      </c>
      <c r="Y39" s="90">
        <f t="shared" si="8"/>
        <v>82.08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>
        <v>1</v>
      </c>
      <c r="F42" s="89">
        <f>+Costos!G55</f>
        <v>300</v>
      </c>
      <c r="G42" s="90">
        <f t="shared" si="3"/>
        <v>300</v>
      </c>
      <c r="H42" s="87"/>
      <c r="I42" s="89">
        <f>+Costos!G55</f>
        <v>300</v>
      </c>
      <c r="J42" s="90">
        <f t="shared" si="4"/>
        <v>0</v>
      </c>
      <c r="K42" s="87">
        <v>3</v>
      </c>
      <c r="L42" s="89">
        <f>+Costos!G55</f>
        <v>300</v>
      </c>
      <c r="M42" s="90">
        <f t="shared" si="12"/>
        <v>900</v>
      </c>
      <c r="N42" s="87">
        <v>1</v>
      </c>
      <c r="O42" s="89">
        <f>+Costos!G55</f>
        <v>300</v>
      </c>
      <c r="P42" s="90">
        <f t="shared" si="5"/>
        <v>300</v>
      </c>
      <c r="Q42" s="87">
        <v>1</v>
      </c>
      <c r="R42" s="89">
        <f>+Costos!G55</f>
        <v>300</v>
      </c>
      <c r="S42" s="90">
        <f t="shared" si="6"/>
        <v>300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>
        <v>1</v>
      </c>
      <c r="L43" s="89">
        <f>+Costos!G59</f>
        <v>413.1</v>
      </c>
      <c r="M43" s="90">
        <f t="shared" si="12"/>
        <v>413.1</v>
      </c>
      <c r="N43" s="87">
        <v>1</v>
      </c>
      <c r="O43" s="89">
        <f>+Costos!G59</f>
        <v>413.1</v>
      </c>
      <c r="P43" s="90">
        <f t="shared" si="5"/>
        <v>413.1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>
        <v>2</v>
      </c>
      <c r="X43" s="89">
        <f>+Costos!G59</f>
        <v>413.1</v>
      </c>
      <c r="Y43" s="90">
        <f t="shared" si="8"/>
        <v>826.2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>
        <v>1</v>
      </c>
      <c r="L45" s="89">
        <f>+Costos!G65</f>
        <v>493.44</v>
      </c>
      <c r="M45" s="90">
        <f t="shared" si="12"/>
        <v>493.44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>
        <v>1</v>
      </c>
      <c r="X45" s="89">
        <f>+Costos!G65</f>
        <v>493.44</v>
      </c>
      <c r="Y45" s="90">
        <f t="shared" si="8"/>
        <v>493.44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>
        <v>4</v>
      </c>
      <c r="F48" s="89">
        <f>+Costos!G78</f>
        <v>1170.8670749999999</v>
      </c>
      <c r="G48" s="90">
        <f t="shared" si="3"/>
        <v>4683.4682999999995</v>
      </c>
      <c r="H48" s="87">
        <v>4</v>
      </c>
      <c r="I48" s="89">
        <f>+Costos!G78</f>
        <v>1170.8670749999999</v>
      </c>
      <c r="J48" s="90">
        <f t="shared" si="4"/>
        <v>4683.4682999999995</v>
      </c>
      <c r="K48" s="87">
        <v>7</v>
      </c>
      <c r="L48" s="89">
        <f>+Costos!G78</f>
        <v>1170.8670749999999</v>
      </c>
      <c r="M48" s="90">
        <f t="shared" si="12"/>
        <v>8196.069524999999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>
        <v>4</v>
      </c>
      <c r="F49" s="89">
        <f>+Costos!G79</f>
        <v>2341.7341499999998</v>
      </c>
      <c r="G49" s="90">
        <f t="shared" si="3"/>
        <v>9366.9365999999991</v>
      </c>
      <c r="H49" s="87">
        <v>4</v>
      </c>
      <c r="I49" s="89">
        <f>+Costos!G79</f>
        <v>2341.7341499999998</v>
      </c>
      <c r="J49" s="90">
        <f t="shared" si="4"/>
        <v>9366.9365999999991</v>
      </c>
      <c r="K49" s="87">
        <v>15</v>
      </c>
      <c r="L49" s="89">
        <f>+Costos!G79</f>
        <v>2341.7341499999998</v>
      </c>
      <c r="M49" s="90">
        <f t="shared" si="12"/>
        <v>35126.01225</v>
      </c>
      <c r="N49" s="87">
        <v>17</v>
      </c>
      <c r="O49" s="89">
        <f>+Costos!G79</f>
        <v>2341.7341499999998</v>
      </c>
      <c r="P49" s="90">
        <f t="shared" si="5"/>
        <v>39809.480549999993</v>
      </c>
      <c r="Q49" s="87">
        <v>16</v>
      </c>
      <c r="R49" s="89">
        <f>+Costos!G79</f>
        <v>2341.7341499999998</v>
      </c>
      <c r="S49" s="90">
        <f t="shared" si="6"/>
        <v>37467.746399999996</v>
      </c>
      <c r="T49" s="87">
        <v>13</v>
      </c>
      <c r="U49" s="89">
        <f>+Costos!G79</f>
        <v>2341.7341499999998</v>
      </c>
      <c r="V49" s="90">
        <f t="shared" si="7"/>
        <v>30442.543949999996</v>
      </c>
      <c r="W49" s="87">
        <v>2</v>
      </c>
      <c r="X49" s="89">
        <f>+Costos!G79</f>
        <v>2341.7341499999998</v>
      </c>
      <c r="Y49" s="90">
        <f t="shared" si="8"/>
        <v>4683.4682999999995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>
        <v>1</v>
      </c>
      <c r="L50" s="89">
        <f>+Costos!G80</f>
        <v>4683.4682999999995</v>
      </c>
      <c r="M50" s="90">
        <f t="shared" si="12"/>
        <v>4683.4682999999995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>
        <v>3</v>
      </c>
      <c r="F54" s="89">
        <f>+Costos!G119</f>
        <v>267.16683</v>
      </c>
      <c r="G54" s="90">
        <f t="shared" si="3"/>
        <v>801.50049000000001</v>
      </c>
      <c r="H54" s="87">
        <v>1</v>
      </c>
      <c r="I54" s="89">
        <f>+Costos!G119</f>
        <v>267.16683</v>
      </c>
      <c r="J54" s="90">
        <f t="shared" si="4"/>
        <v>267.16683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>
        <v>1</v>
      </c>
      <c r="U54" s="89">
        <f>+Costos!G119</f>
        <v>267.16683</v>
      </c>
      <c r="V54" s="90">
        <f t="shared" si="7"/>
        <v>267.16683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>
        <v>3</v>
      </c>
      <c r="F55" s="89">
        <f>+Costos!G120</f>
        <v>534.33366000000001</v>
      </c>
      <c r="G55" s="90">
        <f t="shared" si="3"/>
        <v>1603.00098</v>
      </c>
      <c r="H55" s="87"/>
      <c r="I55" s="89">
        <f>+Costos!G120</f>
        <v>534.33366000000001</v>
      </c>
      <c r="J55" s="90">
        <f t="shared" si="4"/>
        <v>0</v>
      </c>
      <c r="K55" s="87">
        <v>2</v>
      </c>
      <c r="L55" s="89">
        <f>+Costos!G120</f>
        <v>534.33366000000001</v>
      </c>
      <c r="M55" s="90">
        <f t="shared" si="12"/>
        <v>1068.66732</v>
      </c>
      <c r="N55" s="87">
        <v>8</v>
      </c>
      <c r="O55" s="89">
        <f>+Costos!G120</f>
        <v>534.33366000000001</v>
      </c>
      <c r="P55" s="90">
        <f t="shared" si="5"/>
        <v>4274.6692800000001</v>
      </c>
      <c r="Q55" s="87">
        <v>7</v>
      </c>
      <c r="R55" s="89">
        <f>+Costos!G120</f>
        <v>534.33366000000001</v>
      </c>
      <c r="S55" s="90">
        <f t="shared" si="6"/>
        <v>3740.3356199999998</v>
      </c>
      <c r="T55" s="87">
        <v>11</v>
      </c>
      <c r="U55" s="89">
        <f>+Costos!G120</f>
        <v>534.33366000000001</v>
      </c>
      <c r="V55" s="90">
        <f t="shared" si="7"/>
        <v>5877.6702599999999</v>
      </c>
      <c r="W55" s="87">
        <v>8</v>
      </c>
      <c r="X55" s="89">
        <f>+Costos!G120</f>
        <v>534.33366000000001</v>
      </c>
      <c r="Y55" s="90">
        <f t="shared" si="8"/>
        <v>4274.6692800000001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>
        <v>2</v>
      </c>
      <c r="F56" s="89">
        <f>+Costos!G122</f>
        <v>2671.6682999999998</v>
      </c>
      <c r="G56" s="90">
        <f t="shared" si="3"/>
        <v>5343.3365999999996</v>
      </c>
      <c r="H56" s="87"/>
      <c r="I56" s="89">
        <f>+Costos!G122</f>
        <v>2671.6682999999998</v>
      </c>
      <c r="J56" s="90">
        <f t="shared" si="4"/>
        <v>0</v>
      </c>
      <c r="K56" s="87">
        <v>1</v>
      </c>
      <c r="L56" s="89">
        <f>+Costos!G122</f>
        <v>2671.6682999999998</v>
      </c>
      <c r="M56" s="90">
        <f t="shared" si="12"/>
        <v>2671.6682999999998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>
        <v>1</v>
      </c>
      <c r="X58" s="89">
        <f>+Costos!G136</f>
        <v>135.54485400000002</v>
      </c>
      <c r="Y58" s="90">
        <f t="shared" si="8"/>
        <v>135.54485400000002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>
        <v>1</v>
      </c>
      <c r="L59" s="89">
        <f>+Costos!G141</f>
        <v>813.86493750000011</v>
      </c>
      <c r="M59" s="90">
        <f t="shared" si="12"/>
        <v>813.86493750000011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>
        <v>1</v>
      </c>
      <c r="X59" s="89">
        <f>+Costos!G141</f>
        <v>813.86493750000011</v>
      </c>
      <c r="Y59" s="90">
        <f t="shared" si="8"/>
        <v>813.86493750000011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22187.162969999998</v>
      </c>
      <c r="H73" s="83"/>
      <c r="I73" s="84"/>
      <c r="J73" s="88">
        <f>SUM(J35:J72)</f>
        <v>14420.17173</v>
      </c>
      <c r="K73" s="83"/>
      <c r="L73" s="84"/>
      <c r="M73" s="88">
        <f>SUM(M35:M72)</f>
        <v>56582.450632499997</v>
      </c>
      <c r="N73" s="83"/>
      <c r="O73" s="84"/>
      <c r="P73" s="88">
        <f>SUM(P35:P72)</f>
        <v>44797.249829999993</v>
      </c>
      <c r="Q73" s="83"/>
      <c r="R73" s="84"/>
      <c r="S73" s="88">
        <f>SUM(S35:S72)</f>
        <v>41576.482019999996</v>
      </c>
      <c r="T73" s="83"/>
      <c r="U73" s="84"/>
      <c r="V73" s="88">
        <f>SUM(V35:V72)</f>
        <v>36669.461039999995</v>
      </c>
      <c r="W73" s="83"/>
      <c r="X73" s="84"/>
      <c r="Y73" s="88">
        <f>SUM(Y35:Y72)</f>
        <v>11309.2673715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>
        <v>1</v>
      </c>
      <c r="R79" s="91">
        <f>+Costos!K16</f>
        <v>3600</v>
      </c>
      <c r="S79" s="93">
        <f>Q79*R79</f>
        <v>3600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3600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>
        <v>1</v>
      </c>
      <c r="L89" s="91">
        <f>+Costos!L42</f>
        <v>570</v>
      </c>
      <c r="M89" s="93">
        <f t="shared" ref="M89:M98" si="15">K89*L89</f>
        <v>570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>
        <v>1</v>
      </c>
      <c r="F98" s="91">
        <f>+Costos!L47</f>
        <v>7200</v>
      </c>
      <c r="G98" s="93">
        <f>E98*F98</f>
        <v>7200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7200</v>
      </c>
      <c r="H99" s="83"/>
      <c r="I99" s="84"/>
      <c r="J99" s="88">
        <f>SUM(J89:J98)</f>
        <v>0</v>
      </c>
      <c r="K99" s="83"/>
      <c r="L99" s="84"/>
      <c r="M99" s="88">
        <f>SUM(M89:M98)</f>
        <v>570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A7" sqref="A7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6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277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394</v>
      </c>
      <c r="B6" s="215" t="s">
        <v>395</v>
      </c>
      <c r="C6" s="216"/>
      <c r="D6" s="216"/>
      <c r="E6" s="216"/>
      <c r="F6" s="216">
        <v>22900</v>
      </c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22900</v>
      </c>
    </row>
    <row r="7" spans="1:15">
      <c r="A7" s="215" t="s">
        <v>431</v>
      </c>
      <c r="B7" s="215"/>
      <c r="C7" s="216"/>
      <c r="D7" s="216"/>
      <c r="E7" s="216"/>
      <c r="F7" s="216"/>
      <c r="G7" s="216"/>
      <c r="H7" s="216"/>
      <c r="I7" s="216"/>
      <c r="J7" s="216">
        <v>10000</v>
      </c>
      <c r="K7" s="216"/>
      <c r="L7" s="216"/>
      <c r="M7" s="216"/>
      <c r="N7" s="216"/>
      <c r="O7" s="61">
        <f t="shared" si="0"/>
        <v>10000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22900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10000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>
        <v>100</v>
      </c>
      <c r="U37" s="89">
        <f>+Costos!F215</f>
        <v>34.200000000000003</v>
      </c>
      <c r="V37" s="90">
        <f t="shared" si="7"/>
        <v>3420.0000000000005</v>
      </c>
      <c r="W37" s="87">
        <v>100</v>
      </c>
      <c r="X37" s="89">
        <f>+Costos!F215</f>
        <v>34.200000000000003</v>
      </c>
      <c r="Y37" s="90">
        <f t="shared" si="8"/>
        <v>3420.0000000000005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0</v>
      </c>
      <c r="Q73" s="83"/>
      <c r="R73" s="84"/>
      <c r="S73" s="88">
        <f>SUM(S35:S72)</f>
        <v>0</v>
      </c>
      <c r="T73" s="83"/>
      <c r="U73" s="84"/>
      <c r="V73" s="88">
        <f>SUM(V35:V72)</f>
        <v>3420.0000000000005</v>
      </c>
      <c r="W73" s="83"/>
      <c r="X73" s="84"/>
      <c r="Y73" s="88">
        <f>SUM(Y35:Y72)</f>
        <v>3420.0000000000005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I1" activePane="topRight" state="frozen"/>
      <selection pane="topRight" activeCell="A6" sqref="A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278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216">
        <v>10000</v>
      </c>
      <c r="K6" s="216"/>
      <c r="L6" s="216"/>
      <c r="M6" s="216"/>
      <c r="N6" s="216"/>
      <c r="O6" s="61">
        <f t="shared" ref="O6:O16" si="0">SUM(C6:N6)</f>
        <v>10000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10000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>
        <v>60</v>
      </c>
      <c r="O37" s="89">
        <f>+Costos!F215</f>
        <v>34.200000000000003</v>
      </c>
      <c r="P37" s="90">
        <f t="shared" si="5"/>
        <v>2052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2052</v>
      </c>
      <c r="Q73" s="83"/>
      <c r="R73" s="84"/>
      <c r="S73" s="88">
        <f>SUM(S35:S72)</f>
        <v>0</v>
      </c>
      <c r="T73" s="83"/>
      <c r="U73" s="84"/>
      <c r="V73" s="88">
        <f>SUM(V35:V72)</f>
        <v>0</v>
      </c>
      <c r="W73" s="83"/>
      <c r="X73" s="84"/>
      <c r="Y73" s="88">
        <f>SUM(Y35:Y72)</f>
        <v>0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G1" activePane="topRight" state="frozen"/>
      <selection pane="topRight" activeCell="J7" sqref="J7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7" width="15.28515625" bestFit="1" customWidth="1"/>
    <col min="8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26" max="26" width="12.7109375" bestFit="1" customWidth="1"/>
  </cols>
  <sheetData>
    <row r="1" spans="1:15" ht="31.5">
      <c r="A1" s="267" t="s">
        <v>372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415</v>
      </c>
      <c r="B6" s="215" t="s">
        <v>414</v>
      </c>
      <c r="C6" s="216"/>
      <c r="D6" s="216"/>
      <c r="E6" s="216"/>
      <c r="F6" s="216"/>
      <c r="G6" s="216">
        <v>160081</v>
      </c>
      <c r="H6" s="216"/>
      <c r="I6" s="216"/>
      <c r="J6" s="216"/>
      <c r="K6" s="216"/>
      <c r="L6" s="216"/>
      <c r="M6" s="216"/>
      <c r="N6" s="216"/>
      <c r="O6" s="61">
        <f t="shared" ref="O6:O16" si="0">SUM(C6:N6)</f>
        <v>160081</v>
      </c>
    </row>
    <row r="7" spans="1:15">
      <c r="A7" s="215" t="s">
        <v>431</v>
      </c>
      <c r="B7" s="215"/>
      <c r="C7" s="216"/>
      <c r="D7" s="216"/>
      <c r="E7" s="216"/>
      <c r="F7" s="216"/>
      <c r="G7" s="216"/>
      <c r="H7" s="216"/>
      <c r="I7" s="216"/>
      <c r="J7" s="194">
        <v>75945.440000000002</v>
      </c>
      <c r="K7" s="216"/>
      <c r="L7" s="216"/>
      <c r="M7" s="216"/>
      <c r="N7" s="216"/>
      <c r="O7" s="61">
        <f t="shared" si="0"/>
        <v>75945.440000000002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160081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SUM(O6:O16)</f>
        <v>236026.44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13</v>
      </c>
      <c r="G25" s="81">
        <f>+Costos!K20</f>
        <v>18.96</v>
      </c>
      <c r="H25" s="82">
        <f>B25*F25*G25</f>
        <v>14788.800000000001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>
        <v>5</v>
      </c>
      <c r="Y25" s="81">
        <f>+Costos!K20</f>
        <v>18.96</v>
      </c>
      <c r="Z25" s="82">
        <f>B25*X25*Y25</f>
        <v>5688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3</v>
      </c>
      <c r="G26" s="81">
        <f>+Costos!K21</f>
        <v>9.7200000000000006</v>
      </c>
      <c r="H26" s="82">
        <f>B26*F26*G26</f>
        <v>2799.36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>
        <v>3</v>
      </c>
      <c r="Y26" s="81">
        <f>+Costos!K21</f>
        <v>9.7200000000000006</v>
      </c>
      <c r="Z26" s="82">
        <f>B26*X26*Y26</f>
        <v>2799.36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>
        <v>5</v>
      </c>
      <c r="G27" s="81">
        <f>+Costos!K22</f>
        <v>10.199999999999999</v>
      </c>
      <c r="H27" s="82">
        <f>B27*F27*G27</f>
        <v>4896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>
        <v>4</v>
      </c>
      <c r="Y27" s="81">
        <f>+Costos!K22</f>
        <v>10.199999999999999</v>
      </c>
      <c r="Z27" s="82">
        <f>B27*X27*Y27</f>
        <v>3916.7999999999997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22484.16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12404.16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>
        <v>100</v>
      </c>
      <c r="R37" s="89">
        <f>+Costos!F215</f>
        <v>34.200000000000003</v>
      </c>
      <c r="S37" s="90">
        <f t="shared" si="6"/>
        <v>3420.0000000000005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>
        <v>1</v>
      </c>
      <c r="I38" s="89">
        <f>+Costos!G214</f>
        <v>20.52</v>
      </c>
      <c r="J38" s="90">
        <f t="shared" si="4"/>
        <v>20.52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>
        <v>1</v>
      </c>
      <c r="X38" s="89">
        <f>+Costos!G214</f>
        <v>20.52</v>
      </c>
      <c r="Y38" s="90">
        <f t="shared" si="8"/>
        <v>20.52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>
        <v>1</v>
      </c>
      <c r="X57" s="89">
        <f>+Costos!G127</f>
        <v>5241.6321899999994</v>
      </c>
      <c r="Y57" s="90">
        <f t="shared" si="8"/>
        <v>5241.6321899999994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>
        <v>1</v>
      </c>
      <c r="I59" s="89">
        <f>+Costos!G141</f>
        <v>813.86493750000011</v>
      </c>
      <c r="J59" s="90">
        <f t="shared" si="4"/>
        <v>813.86493750000011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>
        <v>1</v>
      </c>
      <c r="X59" s="89">
        <f>+Costos!G141</f>
        <v>813.86493750000011</v>
      </c>
      <c r="Y59" s="90">
        <f t="shared" si="8"/>
        <v>813.86493750000011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834.38493750000009</v>
      </c>
      <c r="K73" s="83"/>
      <c r="L73" s="84"/>
      <c r="M73" s="88">
        <f>SUM(M35:M72)</f>
        <v>0</v>
      </c>
      <c r="N73" s="83"/>
      <c r="O73" s="84"/>
      <c r="P73" s="88">
        <f>SUM(P35:P72)</f>
        <v>0</v>
      </c>
      <c r="Q73" s="83"/>
      <c r="R73" s="84"/>
      <c r="S73" s="88">
        <f>SUM(S35:S72)</f>
        <v>3420.0000000000005</v>
      </c>
      <c r="T73" s="83"/>
      <c r="U73" s="84"/>
      <c r="V73" s="88">
        <f>SUM(V35:V72)</f>
        <v>0</v>
      </c>
      <c r="W73" s="83"/>
      <c r="X73" s="84"/>
      <c r="Y73" s="88">
        <f>SUM(Y35:Y72)</f>
        <v>6076.0171275000002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H1" activePane="topRight" state="frozen"/>
      <selection pane="topRight" activeCell="J9" sqref="J9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6" max="7" width="15.28515625" bestFit="1" customWidth="1"/>
    <col min="8" max="8" width="13.7109375" bestFit="1" customWidth="1"/>
    <col min="9" max="9" width="12.140625" bestFit="1" customWidth="1"/>
    <col min="10" max="13" width="13.7109375" bestFit="1" customWidth="1"/>
    <col min="14" max="14" width="12.7109375" bestFit="1" customWidth="1"/>
    <col min="15" max="15" width="15.28515625" bestFit="1" customWidth="1"/>
    <col min="22" max="23" width="12.7109375" bestFit="1" customWidth="1"/>
    <col min="25" max="25" width="12.7109375" bestFit="1" customWidth="1"/>
  </cols>
  <sheetData>
    <row r="1" spans="1:15" ht="31.5">
      <c r="A1" s="267" t="s">
        <v>279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402</v>
      </c>
      <c r="B6" s="215" t="s">
        <v>399</v>
      </c>
      <c r="C6" s="216"/>
      <c r="D6" s="216"/>
      <c r="E6" s="216"/>
      <c r="F6" s="216">
        <v>115600</v>
      </c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115600</v>
      </c>
    </row>
    <row r="7" spans="1:15">
      <c r="A7" s="215" t="s">
        <v>339</v>
      </c>
      <c r="B7" s="215" t="s">
        <v>400</v>
      </c>
      <c r="C7" s="216"/>
      <c r="D7" s="216"/>
      <c r="E7" s="216"/>
      <c r="F7" s="216">
        <v>79424.899999999994</v>
      </c>
      <c r="G7" s="216"/>
      <c r="H7" s="216"/>
      <c r="I7" s="216"/>
      <c r="J7" s="216"/>
      <c r="K7" s="216"/>
      <c r="L7" s="216"/>
      <c r="M7" s="216"/>
      <c r="N7" s="216"/>
      <c r="O7" s="61">
        <f t="shared" si="0"/>
        <v>79424.899999999994</v>
      </c>
    </row>
    <row r="8" spans="1:15" ht="18.75">
      <c r="A8" s="215" t="s">
        <v>413</v>
      </c>
      <c r="B8" s="215" t="s">
        <v>414</v>
      </c>
      <c r="C8" s="216"/>
      <c r="D8" s="216"/>
      <c r="E8" s="216"/>
      <c r="F8" s="216"/>
      <c r="G8" s="216">
        <v>228573</v>
      </c>
      <c r="H8" s="221"/>
      <c r="I8" s="216"/>
      <c r="J8" s="216"/>
      <c r="K8" s="216"/>
      <c r="L8" s="216"/>
      <c r="M8" s="216"/>
      <c r="N8" s="216"/>
      <c r="O8" s="61">
        <f t="shared" si="0"/>
        <v>228573</v>
      </c>
    </row>
    <row r="9" spans="1:15">
      <c r="A9" s="215" t="s">
        <v>431</v>
      </c>
      <c r="B9" s="18"/>
      <c r="C9" s="194"/>
      <c r="D9" s="194"/>
      <c r="E9" s="194"/>
      <c r="F9" s="194"/>
      <c r="G9" s="194"/>
      <c r="H9" s="194"/>
      <c r="I9" s="194"/>
      <c r="J9" s="194">
        <v>75945.440000000002</v>
      </c>
      <c r="K9" s="194"/>
      <c r="L9" s="194"/>
      <c r="M9" s="194"/>
      <c r="N9" s="194"/>
      <c r="O9" s="61">
        <f t="shared" si="0"/>
        <v>75945.440000000002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195024.9</v>
      </c>
      <c r="G17" s="60">
        <f>SUM(G6:G12)</f>
        <v>228573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>
        <v>4</v>
      </c>
      <c r="M25" s="81">
        <f>+Costos!K20</f>
        <v>18.96</v>
      </c>
      <c r="N25" s="82">
        <f>B25*L25*M25</f>
        <v>4550.4000000000005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>
        <v>4</v>
      </c>
      <c r="V25" s="81">
        <f>+Costos!K20</f>
        <v>18.96</v>
      </c>
      <c r="W25" s="82">
        <f>B25*U25*V25</f>
        <v>4550.4000000000005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>
        <v>4</v>
      </c>
      <c r="M26" s="81">
        <f>+Costos!K21</f>
        <v>9.7200000000000006</v>
      </c>
      <c r="N26" s="82">
        <f>B26*L26*M26</f>
        <v>3732.4800000000005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>
        <v>5</v>
      </c>
      <c r="V26" s="81">
        <f>+Costos!K21</f>
        <v>9.7200000000000006</v>
      </c>
      <c r="W26" s="82">
        <f>B26*U26*V26</f>
        <v>4665.6000000000004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>
        <v>4</v>
      </c>
      <c r="M27" s="81">
        <f>+Costos!K22</f>
        <v>10.199999999999999</v>
      </c>
      <c r="N27" s="82">
        <f>B27*L27*M27</f>
        <v>3916.7999999999997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>
        <v>5</v>
      </c>
      <c r="V27" s="81">
        <f>+Costos!K22</f>
        <v>10.199999999999999</v>
      </c>
      <c r="W27" s="82">
        <f>B27*U27*V27</f>
        <v>4896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12199.68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14112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>
        <v>3</v>
      </c>
      <c r="I35" s="89">
        <f>+Costos!G39</f>
        <v>1395.42</v>
      </c>
      <c r="J35" s="90">
        <f>H35*I35</f>
        <v>4186.26</v>
      </c>
      <c r="K35" s="87">
        <v>1</v>
      </c>
      <c r="L35" s="89">
        <f>+Costos!G39</f>
        <v>1395.42</v>
      </c>
      <c r="M35" s="90">
        <f>K35*L35</f>
        <v>1395.42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>
        <v>1</v>
      </c>
      <c r="I36" s="89">
        <f>+Costos!F214</f>
        <v>17.100000000000001</v>
      </c>
      <c r="J36" s="90">
        <f t="shared" ref="J36:J72" si="4">H36*I36</f>
        <v>17.100000000000001</v>
      </c>
      <c r="K36" s="87"/>
      <c r="L36" s="89">
        <f>+Costos!G214</f>
        <v>20.52</v>
      </c>
      <c r="M36" s="90">
        <f t="shared" ref="M36:M37" si="5">K36*L36</f>
        <v>0</v>
      </c>
      <c r="N36" s="87">
        <v>1</v>
      </c>
      <c r="O36" s="89">
        <f>+Costos!F214</f>
        <v>17.100000000000001</v>
      </c>
      <c r="P36" s="90">
        <f t="shared" ref="P36:P72" si="6">N36*O36</f>
        <v>17.100000000000001</v>
      </c>
      <c r="Q36" s="87"/>
      <c r="R36" s="89">
        <f>+Costos!F214</f>
        <v>17.100000000000001</v>
      </c>
      <c r="S36" s="90">
        <f t="shared" ref="S36:S72" si="7">Q36*R36</f>
        <v>0</v>
      </c>
      <c r="T36" s="87"/>
      <c r="U36" s="89">
        <f>+Costos!F214</f>
        <v>17.100000000000001</v>
      </c>
      <c r="V36" s="90">
        <f t="shared" ref="V36:V72" si="8">T36*U36</f>
        <v>0</v>
      </c>
      <c r="W36" s="87"/>
      <c r="X36" s="89">
        <f>+Costos!F214</f>
        <v>17.100000000000001</v>
      </c>
      <c r="Y36" s="90">
        <f t="shared" ref="Y36:Y72" si="9">W36*X36</f>
        <v>0</v>
      </c>
      <c r="Z36" s="87"/>
      <c r="AA36" s="89">
        <f>+Costos!F214</f>
        <v>17.100000000000001</v>
      </c>
      <c r="AB36" s="90">
        <f t="shared" ref="AB36:AB72" si="10">Z36*AA36</f>
        <v>0</v>
      </c>
      <c r="AC36" s="87"/>
      <c r="AD36" s="89">
        <f>+Costos!F214</f>
        <v>17.100000000000001</v>
      </c>
      <c r="AE36" s="90">
        <f t="shared" ref="AE36:AE72" si="11">AC36*AD36</f>
        <v>0</v>
      </c>
      <c r="AF36" s="87"/>
      <c r="AG36" s="89">
        <f>+Costos!U214</f>
        <v>0</v>
      </c>
      <c r="AH36" s="90">
        <f t="shared" ref="AH36:AH72" si="12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>
        <v>40</v>
      </c>
      <c r="L37" s="89">
        <f>+Costos!G215</f>
        <v>41.04</v>
      </c>
      <c r="M37" s="90">
        <f t="shared" si="5"/>
        <v>1641.6</v>
      </c>
      <c r="N37" s="87">
        <v>40</v>
      </c>
      <c r="O37" s="89">
        <f>+Costos!F215</f>
        <v>34.200000000000003</v>
      </c>
      <c r="P37" s="90">
        <f t="shared" si="6"/>
        <v>1368</v>
      </c>
      <c r="Q37" s="87">
        <v>1</v>
      </c>
      <c r="R37" s="89">
        <f>+Costos!F215</f>
        <v>34.200000000000003</v>
      </c>
      <c r="S37" s="90">
        <f t="shared" si="7"/>
        <v>34.200000000000003</v>
      </c>
      <c r="T37" s="87">
        <v>40</v>
      </c>
      <c r="U37" s="89">
        <f>+Costos!F215</f>
        <v>34.200000000000003</v>
      </c>
      <c r="V37" s="90">
        <f t="shared" si="8"/>
        <v>1368</v>
      </c>
      <c r="W37" s="87">
        <v>130</v>
      </c>
      <c r="X37" s="89">
        <f>+Costos!F215</f>
        <v>34.200000000000003</v>
      </c>
      <c r="Y37" s="90">
        <f t="shared" si="9"/>
        <v>4446</v>
      </c>
      <c r="Z37" s="87"/>
      <c r="AA37" s="89">
        <f>+Costos!F215</f>
        <v>34.200000000000003</v>
      </c>
      <c r="AB37" s="90">
        <f t="shared" si="10"/>
        <v>0</v>
      </c>
      <c r="AC37" s="87"/>
      <c r="AD37" s="89">
        <f>+Costos!F215</f>
        <v>34.200000000000003</v>
      </c>
      <c r="AE37" s="90">
        <f t="shared" si="11"/>
        <v>0</v>
      </c>
      <c r="AF37" s="87"/>
      <c r="AG37" s="89">
        <f>+Costos!U215</f>
        <v>0</v>
      </c>
      <c r="AH37" s="90">
        <f t="shared" si="12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6"/>
        <v>0</v>
      </c>
      <c r="Q38" s="87"/>
      <c r="R38" s="89">
        <f>+Costos!G214</f>
        <v>20.52</v>
      </c>
      <c r="S38" s="90">
        <f t="shared" si="7"/>
        <v>0</v>
      </c>
      <c r="T38" s="87"/>
      <c r="U38" s="89">
        <f>+Costos!G214</f>
        <v>20.52</v>
      </c>
      <c r="V38" s="90">
        <f t="shared" si="8"/>
        <v>0</v>
      </c>
      <c r="W38" s="87"/>
      <c r="X38" s="89">
        <f>+Costos!G214</f>
        <v>20.52</v>
      </c>
      <c r="Y38" s="90">
        <f t="shared" si="9"/>
        <v>0</v>
      </c>
      <c r="Z38" s="87"/>
      <c r="AA38" s="89">
        <f>+Costos!G214</f>
        <v>20.52</v>
      </c>
      <c r="AB38" s="90">
        <f t="shared" si="10"/>
        <v>0</v>
      </c>
      <c r="AC38" s="87"/>
      <c r="AD38" s="89">
        <f>+Costos!G214</f>
        <v>20.52</v>
      </c>
      <c r="AE38" s="90">
        <f t="shared" si="11"/>
        <v>0</v>
      </c>
      <c r="AF38" s="87"/>
      <c r="AG38" s="89">
        <f>+Costos!V214</f>
        <v>0</v>
      </c>
      <c r="AH38" s="90">
        <f t="shared" si="12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6"/>
        <v>0</v>
      </c>
      <c r="Q39" s="87"/>
      <c r="R39" s="89">
        <f>+Costos!G215</f>
        <v>41.04</v>
      </c>
      <c r="S39" s="90">
        <f t="shared" si="7"/>
        <v>0</v>
      </c>
      <c r="T39" s="87"/>
      <c r="U39" s="89">
        <f>+Costos!G215</f>
        <v>41.04</v>
      </c>
      <c r="V39" s="90">
        <f t="shared" si="8"/>
        <v>0</v>
      </c>
      <c r="W39" s="87"/>
      <c r="X39" s="89">
        <f>+Costos!G215</f>
        <v>41.04</v>
      </c>
      <c r="Y39" s="90">
        <f t="shared" si="9"/>
        <v>0</v>
      </c>
      <c r="Z39" s="87"/>
      <c r="AA39" s="89">
        <f>+Costos!G215</f>
        <v>41.04</v>
      </c>
      <c r="AB39" s="90">
        <f t="shared" si="10"/>
        <v>0</v>
      </c>
      <c r="AC39" s="87"/>
      <c r="AD39" s="89">
        <f>+Costos!G215</f>
        <v>41.04</v>
      </c>
      <c r="AE39" s="90">
        <f t="shared" si="11"/>
        <v>0</v>
      </c>
      <c r="AF39" s="87"/>
      <c r="AG39" s="89">
        <f>+Costos!V215</f>
        <v>0</v>
      </c>
      <c r="AH39" s="90">
        <f t="shared" si="12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3">K40*L40</f>
        <v>0</v>
      </c>
      <c r="N40" s="87"/>
      <c r="O40" s="89">
        <f>+Costos!G44</f>
        <v>93.277439999999984</v>
      </c>
      <c r="P40" s="90">
        <f t="shared" si="6"/>
        <v>0</v>
      </c>
      <c r="Q40" s="87"/>
      <c r="R40" s="89">
        <f>+Costos!G44</f>
        <v>93.277439999999984</v>
      </c>
      <c r="S40" s="90">
        <f t="shared" si="7"/>
        <v>0</v>
      </c>
      <c r="T40" s="87"/>
      <c r="U40" s="89">
        <f>+Costos!G44</f>
        <v>93.277439999999984</v>
      </c>
      <c r="V40" s="90">
        <f t="shared" si="8"/>
        <v>0</v>
      </c>
      <c r="W40" s="87"/>
      <c r="X40" s="89">
        <f>+Costos!G44</f>
        <v>93.277439999999984</v>
      </c>
      <c r="Y40" s="90">
        <f t="shared" si="9"/>
        <v>0</v>
      </c>
      <c r="Z40" s="87"/>
      <c r="AA40" s="89">
        <f>+Costos!G44</f>
        <v>93.277439999999984</v>
      </c>
      <c r="AB40" s="90">
        <f t="shared" si="10"/>
        <v>0</v>
      </c>
      <c r="AC40" s="87"/>
      <c r="AD40" s="89">
        <f>+Costos!G44</f>
        <v>93.277439999999984</v>
      </c>
      <c r="AE40" s="90">
        <f t="shared" si="11"/>
        <v>0</v>
      </c>
      <c r="AF40" s="87"/>
      <c r="AG40" s="89">
        <f>+Costos!V44</f>
        <v>0</v>
      </c>
      <c r="AH40" s="90">
        <f t="shared" si="12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3"/>
        <v>0</v>
      </c>
      <c r="N41" s="87"/>
      <c r="O41" s="89">
        <f>+Costos!G51</f>
        <v>333.82079999999996</v>
      </c>
      <c r="P41" s="90">
        <f t="shared" si="6"/>
        <v>0</v>
      </c>
      <c r="Q41" s="87"/>
      <c r="R41" s="89">
        <f>+Costos!G51</f>
        <v>333.82079999999996</v>
      </c>
      <c r="S41" s="90">
        <f t="shared" si="7"/>
        <v>0</v>
      </c>
      <c r="T41" s="87"/>
      <c r="U41" s="89">
        <f>+Costos!G51</f>
        <v>333.82079999999996</v>
      </c>
      <c r="V41" s="90">
        <f t="shared" si="8"/>
        <v>0</v>
      </c>
      <c r="W41" s="87"/>
      <c r="X41" s="89">
        <f>+Costos!G51</f>
        <v>333.82079999999996</v>
      </c>
      <c r="Y41" s="90">
        <f t="shared" si="9"/>
        <v>0</v>
      </c>
      <c r="Z41" s="87"/>
      <c r="AA41" s="89">
        <f>+Costos!G51</f>
        <v>333.82079999999996</v>
      </c>
      <c r="AB41" s="90">
        <f t="shared" si="10"/>
        <v>0</v>
      </c>
      <c r="AC41" s="87"/>
      <c r="AD41" s="89">
        <f>+Costos!G51</f>
        <v>333.82079999999996</v>
      </c>
      <c r="AE41" s="90">
        <f t="shared" si="11"/>
        <v>0</v>
      </c>
      <c r="AF41" s="87"/>
      <c r="AG41" s="89">
        <f>+Costos!V51</f>
        <v>0</v>
      </c>
      <c r="AH41" s="90">
        <f t="shared" si="12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3"/>
        <v>0</v>
      </c>
      <c r="N42" s="87"/>
      <c r="O42" s="89">
        <f>+Costos!G55</f>
        <v>300</v>
      </c>
      <c r="P42" s="90">
        <f t="shared" si="6"/>
        <v>0</v>
      </c>
      <c r="Q42" s="87"/>
      <c r="R42" s="89">
        <f>+Costos!G55</f>
        <v>300</v>
      </c>
      <c r="S42" s="90">
        <f t="shared" si="7"/>
        <v>0</v>
      </c>
      <c r="T42" s="87"/>
      <c r="U42" s="89">
        <f>+Costos!G55</f>
        <v>300</v>
      </c>
      <c r="V42" s="90">
        <f t="shared" si="8"/>
        <v>0</v>
      </c>
      <c r="W42" s="87"/>
      <c r="X42" s="89">
        <f>+Costos!G55</f>
        <v>300</v>
      </c>
      <c r="Y42" s="90">
        <f t="shared" si="9"/>
        <v>0</v>
      </c>
      <c r="Z42" s="87"/>
      <c r="AA42" s="89">
        <f>+Costos!G55</f>
        <v>300</v>
      </c>
      <c r="AB42" s="90">
        <f t="shared" si="10"/>
        <v>0</v>
      </c>
      <c r="AC42" s="87"/>
      <c r="AD42" s="89">
        <f>+Costos!G55</f>
        <v>300</v>
      </c>
      <c r="AE42" s="90">
        <f t="shared" si="11"/>
        <v>0</v>
      </c>
      <c r="AF42" s="87"/>
      <c r="AG42" s="89">
        <f>+Costos!V55</f>
        <v>0</v>
      </c>
      <c r="AH42" s="90">
        <f t="shared" si="12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3"/>
        <v>0</v>
      </c>
      <c r="N43" s="87"/>
      <c r="O43" s="89">
        <f>+Costos!G59</f>
        <v>413.1</v>
      </c>
      <c r="P43" s="90">
        <f t="shared" si="6"/>
        <v>0</v>
      </c>
      <c r="Q43" s="87"/>
      <c r="R43" s="89">
        <f>+Costos!G59</f>
        <v>413.1</v>
      </c>
      <c r="S43" s="90">
        <f t="shared" si="7"/>
        <v>0</v>
      </c>
      <c r="T43" s="87"/>
      <c r="U43" s="89">
        <f>+Costos!G59</f>
        <v>413.1</v>
      </c>
      <c r="V43" s="90">
        <f t="shared" si="8"/>
        <v>0</v>
      </c>
      <c r="W43" s="87"/>
      <c r="X43" s="89">
        <f>+Costos!G59</f>
        <v>413.1</v>
      </c>
      <c r="Y43" s="90">
        <f t="shared" si="9"/>
        <v>0</v>
      </c>
      <c r="Z43" s="87"/>
      <c r="AA43" s="89">
        <f>+Costos!G59</f>
        <v>413.1</v>
      </c>
      <c r="AB43" s="90">
        <f t="shared" si="10"/>
        <v>0</v>
      </c>
      <c r="AC43" s="87"/>
      <c r="AD43" s="89">
        <f>+Costos!G59</f>
        <v>413.1</v>
      </c>
      <c r="AE43" s="90">
        <f t="shared" si="11"/>
        <v>0</v>
      </c>
      <c r="AF43" s="87"/>
      <c r="AG43" s="89">
        <f>+Costos!V59</f>
        <v>0</v>
      </c>
      <c r="AH43" s="90">
        <f t="shared" si="12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3"/>
        <v>0</v>
      </c>
      <c r="N44" s="87"/>
      <c r="O44" s="89">
        <f>+Costos!G60</f>
        <v>813</v>
      </c>
      <c r="P44" s="90">
        <f t="shared" si="6"/>
        <v>0</v>
      </c>
      <c r="Q44" s="87"/>
      <c r="R44" s="89">
        <f>+Costos!G60</f>
        <v>813</v>
      </c>
      <c r="S44" s="90">
        <f t="shared" si="7"/>
        <v>0</v>
      </c>
      <c r="T44" s="87"/>
      <c r="U44" s="89">
        <f>+Costos!G60</f>
        <v>813</v>
      </c>
      <c r="V44" s="90">
        <f t="shared" si="8"/>
        <v>0</v>
      </c>
      <c r="W44" s="87"/>
      <c r="X44" s="89">
        <f>+Costos!G60</f>
        <v>813</v>
      </c>
      <c r="Y44" s="90">
        <f t="shared" si="9"/>
        <v>0</v>
      </c>
      <c r="Z44" s="87"/>
      <c r="AA44" s="89">
        <f>+Costos!G60</f>
        <v>813</v>
      </c>
      <c r="AB44" s="90">
        <f t="shared" si="10"/>
        <v>0</v>
      </c>
      <c r="AC44" s="87"/>
      <c r="AD44" s="89">
        <f>+Costos!G60</f>
        <v>813</v>
      </c>
      <c r="AE44" s="90">
        <f t="shared" si="11"/>
        <v>0</v>
      </c>
      <c r="AF44" s="87"/>
      <c r="AG44" s="89">
        <f>+Costos!V60</f>
        <v>0</v>
      </c>
      <c r="AH44" s="90">
        <f t="shared" si="12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3"/>
        <v>0</v>
      </c>
      <c r="N45" s="87"/>
      <c r="O45" s="89">
        <f>+Costos!G65</f>
        <v>493.44</v>
      </c>
      <c r="P45" s="90">
        <f t="shared" si="6"/>
        <v>0</v>
      </c>
      <c r="Q45" s="87"/>
      <c r="R45" s="89">
        <f>+Costos!G65</f>
        <v>493.44</v>
      </c>
      <c r="S45" s="90">
        <f t="shared" si="7"/>
        <v>0</v>
      </c>
      <c r="T45" s="87"/>
      <c r="U45" s="89">
        <f>+Costos!G65</f>
        <v>493.44</v>
      </c>
      <c r="V45" s="90">
        <f t="shared" si="8"/>
        <v>0</v>
      </c>
      <c r="W45" s="87"/>
      <c r="X45" s="89">
        <f>+Costos!G65</f>
        <v>493.44</v>
      </c>
      <c r="Y45" s="90">
        <f t="shared" si="9"/>
        <v>0</v>
      </c>
      <c r="Z45" s="87"/>
      <c r="AA45" s="89">
        <f>+Costos!G65</f>
        <v>493.44</v>
      </c>
      <c r="AB45" s="90">
        <f t="shared" si="10"/>
        <v>0</v>
      </c>
      <c r="AC45" s="87"/>
      <c r="AD45" s="89">
        <f>+Costos!G65</f>
        <v>493.44</v>
      </c>
      <c r="AE45" s="90">
        <f t="shared" si="11"/>
        <v>0</v>
      </c>
      <c r="AF45" s="87"/>
      <c r="AG45" s="89">
        <f>+Costos!V65</f>
        <v>0</v>
      </c>
      <c r="AH45" s="90">
        <f t="shared" si="12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3"/>
        <v>0</v>
      </c>
      <c r="N46" s="87"/>
      <c r="O46" s="89">
        <f>+Costos!G66</f>
        <v>904.8</v>
      </c>
      <c r="P46" s="90">
        <f t="shared" si="6"/>
        <v>0</v>
      </c>
      <c r="Q46" s="87"/>
      <c r="R46" s="89">
        <f>+Costos!G66</f>
        <v>904.8</v>
      </c>
      <c r="S46" s="90">
        <f t="shared" si="7"/>
        <v>0</v>
      </c>
      <c r="T46" s="87"/>
      <c r="U46" s="89">
        <f>+Costos!G66</f>
        <v>904.8</v>
      </c>
      <c r="V46" s="90">
        <f t="shared" si="8"/>
        <v>0</v>
      </c>
      <c r="W46" s="87"/>
      <c r="X46" s="89">
        <f>+Costos!G66</f>
        <v>904.8</v>
      </c>
      <c r="Y46" s="90">
        <f t="shared" si="9"/>
        <v>0</v>
      </c>
      <c r="Z46" s="87"/>
      <c r="AA46" s="89">
        <f>+Costos!G66</f>
        <v>904.8</v>
      </c>
      <c r="AB46" s="90">
        <f t="shared" si="10"/>
        <v>0</v>
      </c>
      <c r="AC46" s="87"/>
      <c r="AD46" s="89">
        <f>+Costos!G66</f>
        <v>904.8</v>
      </c>
      <c r="AE46" s="90">
        <f t="shared" si="11"/>
        <v>0</v>
      </c>
      <c r="AF46" s="87"/>
      <c r="AG46" s="89">
        <f>+Costos!V66</f>
        <v>0</v>
      </c>
      <c r="AH46" s="90">
        <f t="shared" si="12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3"/>
        <v>0</v>
      </c>
      <c r="N47" s="87"/>
      <c r="O47" s="89">
        <f>+Costos!G70</f>
        <v>2345.2449000000001</v>
      </c>
      <c r="P47" s="90">
        <f t="shared" si="6"/>
        <v>0</v>
      </c>
      <c r="Q47" s="87"/>
      <c r="R47" s="89">
        <f>+Costos!G70</f>
        <v>2345.2449000000001</v>
      </c>
      <c r="S47" s="90">
        <f t="shared" si="7"/>
        <v>0</v>
      </c>
      <c r="T47" s="87"/>
      <c r="U47" s="89">
        <f>+Costos!G70</f>
        <v>2345.2449000000001</v>
      </c>
      <c r="V47" s="90">
        <f t="shared" si="8"/>
        <v>0</v>
      </c>
      <c r="W47" s="87"/>
      <c r="X47" s="89">
        <f>+Costos!G70</f>
        <v>2345.2449000000001</v>
      </c>
      <c r="Y47" s="90">
        <f t="shared" si="9"/>
        <v>0</v>
      </c>
      <c r="Z47" s="87"/>
      <c r="AA47" s="89">
        <f>+Costos!G70</f>
        <v>2345.2449000000001</v>
      </c>
      <c r="AB47" s="90">
        <f t="shared" si="10"/>
        <v>0</v>
      </c>
      <c r="AC47" s="87"/>
      <c r="AD47" s="89">
        <f>+Costos!G70</f>
        <v>2345.2449000000001</v>
      </c>
      <c r="AE47" s="90">
        <f t="shared" si="11"/>
        <v>0</v>
      </c>
      <c r="AF47" s="87"/>
      <c r="AG47" s="89">
        <f>+Costos!V70</f>
        <v>0</v>
      </c>
      <c r="AH47" s="90">
        <f t="shared" si="12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>
        <v>5</v>
      </c>
      <c r="L48" s="89">
        <f>+Costos!G78</f>
        <v>1170.8670749999999</v>
      </c>
      <c r="M48" s="90">
        <f t="shared" si="13"/>
        <v>5854.3353749999997</v>
      </c>
      <c r="N48" s="87"/>
      <c r="O48" s="89">
        <f>+Costos!G78</f>
        <v>1170.8670749999999</v>
      </c>
      <c r="P48" s="90">
        <f t="shared" si="6"/>
        <v>0</v>
      </c>
      <c r="Q48" s="87"/>
      <c r="R48" s="89">
        <f>+Costos!G78</f>
        <v>1170.8670749999999</v>
      </c>
      <c r="S48" s="90">
        <f t="shared" si="7"/>
        <v>0</v>
      </c>
      <c r="T48" s="87"/>
      <c r="U48" s="89">
        <f>+Costos!G78</f>
        <v>1170.8670749999999</v>
      </c>
      <c r="V48" s="90">
        <f t="shared" si="8"/>
        <v>0</v>
      </c>
      <c r="W48" s="87"/>
      <c r="X48" s="89">
        <f>+Costos!G78</f>
        <v>1170.8670749999999</v>
      </c>
      <c r="Y48" s="90">
        <f t="shared" si="9"/>
        <v>0</v>
      </c>
      <c r="Z48" s="87"/>
      <c r="AA48" s="89">
        <f>+Costos!G78</f>
        <v>1170.8670749999999</v>
      </c>
      <c r="AB48" s="90">
        <f t="shared" si="10"/>
        <v>0</v>
      </c>
      <c r="AC48" s="87"/>
      <c r="AD48" s="89">
        <f>+Costos!G78</f>
        <v>1170.8670749999999</v>
      </c>
      <c r="AE48" s="90">
        <f t="shared" si="11"/>
        <v>0</v>
      </c>
      <c r="AF48" s="87"/>
      <c r="AG48" s="89">
        <f>+Costos!V78</f>
        <v>0</v>
      </c>
      <c r="AH48" s="90">
        <f t="shared" si="12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3"/>
        <v>0</v>
      </c>
      <c r="N49" s="87"/>
      <c r="O49" s="89">
        <f>+Costos!G79</f>
        <v>2341.7341499999998</v>
      </c>
      <c r="P49" s="90">
        <f t="shared" si="6"/>
        <v>0</v>
      </c>
      <c r="Q49" s="87"/>
      <c r="R49" s="89">
        <f>+Costos!G79</f>
        <v>2341.7341499999998</v>
      </c>
      <c r="S49" s="90">
        <f t="shared" si="7"/>
        <v>0</v>
      </c>
      <c r="T49" s="87"/>
      <c r="U49" s="89">
        <f>+Costos!G79</f>
        <v>2341.7341499999998</v>
      </c>
      <c r="V49" s="90">
        <f t="shared" si="8"/>
        <v>0</v>
      </c>
      <c r="W49" s="87"/>
      <c r="X49" s="89">
        <f>+Costos!G79</f>
        <v>2341.7341499999998</v>
      </c>
      <c r="Y49" s="90">
        <f t="shared" si="9"/>
        <v>0</v>
      </c>
      <c r="Z49" s="87"/>
      <c r="AA49" s="89">
        <f>+Costos!G79</f>
        <v>2341.7341499999998</v>
      </c>
      <c r="AB49" s="90">
        <f t="shared" si="10"/>
        <v>0</v>
      </c>
      <c r="AC49" s="87"/>
      <c r="AD49" s="89">
        <f>+Costos!G79</f>
        <v>2341.7341499999998</v>
      </c>
      <c r="AE49" s="90">
        <f t="shared" si="11"/>
        <v>0</v>
      </c>
      <c r="AF49" s="87"/>
      <c r="AG49" s="89">
        <f>+Costos!V79</f>
        <v>0</v>
      </c>
      <c r="AH49" s="90">
        <f t="shared" si="12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>
        <v>2</v>
      </c>
      <c r="I50" s="89">
        <f>+Costos!G80</f>
        <v>4683.4682999999995</v>
      </c>
      <c r="J50" s="90">
        <f t="shared" si="4"/>
        <v>9366.9365999999991</v>
      </c>
      <c r="K50" s="87"/>
      <c r="L50" s="89">
        <f>+Costos!G80</f>
        <v>4683.4682999999995</v>
      </c>
      <c r="M50" s="90">
        <f t="shared" si="13"/>
        <v>0</v>
      </c>
      <c r="N50" s="87"/>
      <c r="O50" s="89">
        <f>+Costos!G80</f>
        <v>4683.4682999999995</v>
      </c>
      <c r="P50" s="90">
        <f t="shared" si="6"/>
        <v>0</v>
      </c>
      <c r="Q50" s="87"/>
      <c r="R50" s="89">
        <f>+Costos!G80</f>
        <v>4683.4682999999995</v>
      </c>
      <c r="S50" s="90">
        <f t="shared" si="7"/>
        <v>0</v>
      </c>
      <c r="T50" s="87"/>
      <c r="U50" s="89">
        <f>+Costos!G80</f>
        <v>4683.4682999999995</v>
      </c>
      <c r="V50" s="90">
        <f t="shared" si="8"/>
        <v>0</v>
      </c>
      <c r="W50" s="87"/>
      <c r="X50" s="89">
        <f>+Costos!G80</f>
        <v>4683.4682999999995</v>
      </c>
      <c r="Y50" s="90">
        <f t="shared" si="9"/>
        <v>0</v>
      </c>
      <c r="Z50" s="87"/>
      <c r="AA50" s="89">
        <f>+Costos!G80</f>
        <v>4683.4682999999995</v>
      </c>
      <c r="AB50" s="90">
        <f t="shared" si="10"/>
        <v>0</v>
      </c>
      <c r="AC50" s="87"/>
      <c r="AD50" s="89">
        <f>+Costos!G80</f>
        <v>4683.4682999999995</v>
      </c>
      <c r="AE50" s="90">
        <f t="shared" si="11"/>
        <v>0</v>
      </c>
      <c r="AF50" s="87"/>
      <c r="AG50" s="89">
        <f>+Costos!V80</f>
        <v>0</v>
      </c>
      <c r="AH50" s="90">
        <f t="shared" si="12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3"/>
        <v>0</v>
      </c>
      <c r="N51" s="87"/>
      <c r="O51" s="89">
        <f>+Costos!G87</f>
        <v>649.6312200000001</v>
      </c>
      <c r="P51" s="90">
        <f t="shared" si="6"/>
        <v>0</v>
      </c>
      <c r="Q51" s="87"/>
      <c r="R51" s="89">
        <f>+Costos!G87</f>
        <v>649.6312200000001</v>
      </c>
      <c r="S51" s="90">
        <f t="shared" si="7"/>
        <v>0</v>
      </c>
      <c r="T51" s="87"/>
      <c r="U51" s="89">
        <f>+Costos!G87</f>
        <v>649.6312200000001</v>
      </c>
      <c r="V51" s="90">
        <f t="shared" si="8"/>
        <v>0</v>
      </c>
      <c r="W51" s="87"/>
      <c r="X51" s="89">
        <f>+Costos!G87</f>
        <v>649.6312200000001</v>
      </c>
      <c r="Y51" s="90">
        <f t="shared" si="9"/>
        <v>0</v>
      </c>
      <c r="Z51" s="87"/>
      <c r="AA51" s="89">
        <f>+Costos!G87</f>
        <v>649.6312200000001</v>
      </c>
      <c r="AB51" s="90">
        <f t="shared" si="10"/>
        <v>0</v>
      </c>
      <c r="AC51" s="87"/>
      <c r="AD51" s="89">
        <f>+Costos!G87</f>
        <v>649.6312200000001</v>
      </c>
      <c r="AE51" s="90">
        <f t="shared" si="11"/>
        <v>0</v>
      </c>
      <c r="AF51" s="87"/>
      <c r="AG51" s="89">
        <f>+Costos!V87</f>
        <v>0</v>
      </c>
      <c r="AH51" s="90">
        <f t="shared" si="12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>
        <v>13</v>
      </c>
      <c r="I52" s="89">
        <f>+Costos!G97</f>
        <v>691.6312200000001</v>
      </c>
      <c r="J52" s="90">
        <f t="shared" si="4"/>
        <v>8991.2058600000018</v>
      </c>
      <c r="K52" s="87">
        <v>5</v>
      </c>
      <c r="L52" s="89">
        <f>+Costos!G97</f>
        <v>691.6312200000001</v>
      </c>
      <c r="M52" s="90">
        <f t="shared" si="13"/>
        <v>3458.1561000000006</v>
      </c>
      <c r="N52" s="87">
        <v>2</v>
      </c>
      <c r="O52" s="89">
        <f>+Costos!G97</f>
        <v>691.6312200000001</v>
      </c>
      <c r="P52" s="90">
        <f t="shared" si="6"/>
        <v>1383.2624400000002</v>
      </c>
      <c r="Q52" s="87">
        <v>4</v>
      </c>
      <c r="R52" s="89">
        <f>+Costos!G97</f>
        <v>691.6312200000001</v>
      </c>
      <c r="S52" s="90">
        <f t="shared" si="7"/>
        <v>2766.5248800000004</v>
      </c>
      <c r="T52" s="87"/>
      <c r="U52" s="89">
        <f>+Costos!G97</f>
        <v>691.6312200000001</v>
      </c>
      <c r="V52" s="90">
        <f t="shared" si="8"/>
        <v>0</v>
      </c>
      <c r="W52" s="87"/>
      <c r="X52" s="89">
        <f>+Costos!G97</f>
        <v>691.6312200000001</v>
      </c>
      <c r="Y52" s="90">
        <f t="shared" si="9"/>
        <v>0</v>
      </c>
      <c r="Z52" s="87"/>
      <c r="AA52" s="89">
        <f>+Costos!G97</f>
        <v>691.6312200000001</v>
      </c>
      <c r="AB52" s="90">
        <f t="shared" si="10"/>
        <v>0</v>
      </c>
      <c r="AC52" s="87"/>
      <c r="AD52" s="89">
        <f>+Costos!G97</f>
        <v>691.6312200000001</v>
      </c>
      <c r="AE52" s="90">
        <f t="shared" si="11"/>
        <v>0</v>
      </c>
      <c r="AF52" s="87"/>
      <c r="AG52" s="89">
        <f>+Costos!V97</f>
        <v>0</v>
      </c>
      <c r="AH52" s="90">
        <f t="shared" si="12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>
        <v>2</v>
      </c>
      <c r="I53" s="89">
        <f>+Costos!G108</f>
        <v>806.44838000000004</v>
      </c>
      <c r="J53" s="90">
        <f t="shared" si="4"/>
        <v>1612.8967600000001</v>
      </c>
      <c r="K53" s="87">
        <v>2</v>
      </c>
      <c r="L53" s="89">
        <f>+Costos!G108</f>
        <v>806.44838000000004</v>
      </c>
      <c r="M53" s="90">
        <f t="shared" si="13"/>
        <v>1612.8967600000001</v>
      </c>
      <c r="N53" s="87"/>
      <c r="O53" s="89">
        <f>+Costos!G108</f>
        <v>806.44838000000004</v>
      </c>
      <c r="P53" s="90">
        <f t="shared" si="6"/>
        <v>0</v>
      </c>
      <c r="Q53" s="87"/>
      <c r="R53" s="89">
        <f>+Costos!G108</f>
        <v>806.44838000000004</v>
      </c>
      <c r="S53" s="90">
        <f t="shared" si="7"/>
        <v>0</v>
      </c>
      <c r="T53" s="87"/>
      <c r="U53" s="89">
        <f>+Costos!G108</f>
        <v>806.44838000000004</v>
      </c>
      <c r="V53" s="90">
        <f t="shared" si="8"/>
        <v>0</v>
      </c>
      <c r="W53" s="87">
        <v>2</v>
      </c>
      <c r="X53" s="89">
        <f>+Costos!G108</f>
        <v>806.44838000000004</v>
      </c>
      <c r="Y53" s="90">
        <f t="shared" si="9"/>
        <v>1612.8967600000001</v>
      </c>
      <c r="Z53" s="87"/>
      <c r="AA53" s="89">
        <f>+Costos!G108</f>
        <v>806.44838000000004</v>
      </c>
      <c r="AB53" s="90">
        <f t="shared" si="10"/>
        <v>0</v>
      </c>
      <c r="AC53" s="87"/>
      <c r="AD53" s="89">
        <f>+Costos!G108</f>
        <v>806.44838000000004</v>
      </c>
      <c r="AE53" s="90">
        <f t="shared" si="11"/>
        <v>0</v>
      </c>
      <c r="AF53" s="87"/>
      <c r="AG53" s="89">
        <f>+Costos!V108</f>
        <v>0</v>
      </c>
      <c r="AH53" s="90">
        <f t="shared" si="12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>
        <v>2</v>
      </c>
      <c r="I54" s="89">
        <f>+Costos!G119</f>
        <v>267.16683</v>
      </c>
      <c r="J54" s="90">
        <f t="shared" si="4"/>
        <v>534.33366000000001</v>
      </c>
      <c r="K54" s="87">
        <v>3</v>
      </c>
      <c r="L54" s="89">
        <f>+Costos!G119</f>
        <v>267.16683</v>
      </c>
      <c r="M54" s="90">
        <f t="shared" si="13"/>
        <v>801.50049000000001</v>
      </c>
      <c r="N54" s="87">
        <v>1</v>
      </c>
      <c r="O54" s="89">
        <f>+Costos!G119</f>
        <v>267.16683</v>
      </c>
      <c r="P54" s="90">
        <f t="shared" si="6"/>
        <v>267.16683</v>
      </c>
      <c r="Q54" s="87"/>
      <c r="R54" s="89">
        <f>+Costos!G119</f>
        <v>267.16683</v>
      </c>
      <c r="S54" s="90">
        <f t="shared" si="7"/>
        <v>0</v>
      </c>
      <c r="T54" s="87">
        <v>2</v>
      </c>
      <c r="U54" s="89">
        <f>+Costos!G119</f>
        <v>267.16683</v>
      </c>
      <c r="V54" s="90">
        <f t="shared" si="8"/>
        <v>534.33366000000001</v>
      </c>
      <c r="W54" s="87"/>
      <c r="X54" s="89">
        <f>+Costos!G119</f>
        <v>267.16683</v>
      </c>
      <c r="Y54" s="90">
        <f t="shared" si="9"/>
        <v>0</v>
      </c>
      <c r="Z54" s="87"/>
      <c r="AA54" s="89">
        <f>+Costos!G119</f>
        <v>267.16683</v>
      </c>
      <c r="AB54" s="90">
        <f t="shared" si="10"/>
        <v>0</v>
      </c>
      <c r="AC54" s="87"/>
      <c r="AD54" s="89">
        <f>+Costos!G119</f>
        <v>267.16683</v>
      </c>
      <c r="AE54" s="90">
        <f t="shared" si="11"/>
        <v>0</v>
      </c>
      <c r="AF54" s="87"/>
      <c r="AG54" s="89">
        <f>+Costos!V119</f>
        <v>0</v>
      </c>
      <c r="AH54" s="90">
        <f t="shared" si="12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3"/>
        <v>0</v>
      </c>
      <c r="N55" s="87"/>
      <c r="O55" s="89">
        <f>+Costos!G120</f>
        <v>534.33366000000001</v>
      </c>
      <c r="P55" s="90">
        <f t="shared" si="6"/>
        <v>0</v>
      </c>
      <c r="Q55" s="87"/>
      <c r="R55" s="89">
        <f>+Costos!G120</f>
        <v>534.33366000000001</v>
      </c>
      <c r="S55" s="90">
        <f t="shared" si="7"/>
        <v>0</v>
      </c>
      <c r="T55" s="87"/>
      <c r="U55" s="89">
        <f>+Costos!G120</f>
        <v>534.33366000000001</v>
      </c>
      <c r="V55" s="90">
        <f t="shared" si="8"/>
        <v>0</v>
      </c>
      <c r="W55" s="87"/>
      <c r="X55" s="89">
        <f>+Costos!G120</f>
        <v>534.33366000000001</v>
      </c>
      <c r="Y55" s="90">
        <f t="shared" si="9"/>
        <v>0</v>
      </c>
      <c r="Z55" s="87"/>
      <c r="AA55" s="89">
        <f>+Costos!G120</f>
        <v>534.33366000000001</v>
      </c>
      <c r="AB55" s="90">
        <f t="shared" si="10"/>
        <v>0</v>
      </c>
      <c r="AC55" s="87"/>
      <c r="AD55" s="89">
        <f>+Costos!G120</f>
        <v>534.33366000000001</v>
      </c>
      <c r="AE55" s="90">
        <f t="shared" si="11"/>
        <v>0</v>
      </c>
      <c r="AF55" s="87"/>
      <c r="AG55" s="89">
        <f>+Costos!V120</f>
        <v>0</v>
      </c>
      <c r="AH55" s="90">
        <f t="shared" si="12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>
        <v>2</v>
      </c>
      <c r="L56" s="89">
        <f>+Costos!G122</f>
        <v>2671.6682999999998</v>
      </c>
      <c r="M56" s="90">
        <f t="shared" si="13"/>
        <v>5343.3365999999996</v>
      </c>
      <c r="N56" s="87"/>
      <c r="O56" s="89">
        <f>+Costos!G122</f>
        <v>2671.6682999999998</v>
      </c>
      <c r="P56" s="90">
        <f t="shared" si="6"/>
        <v>0</v>
      </c>
      <c r="Q56" s="87"/>
      <c r="R56" s="89">
        <f>+Costos!G122</f>
        <v>2671.6682999999998</v>
      </c>
      <c r="S56" s="90">
        <f t="shared" si="7"/>
        <v>0</v>
      </c>
      <c r="T56" s="87">
        <v>4</v>
      </c>
      <c r="U56" s="89">
        <f>+Costos!G122</f>
        <v>2671.6682999999998</v>
      </c>
      <c r="V56" s="90">
        <f t="shared" si="8"/>
        <v>10686.673199999999</v>
      </c>
      <c r="W56" s="87">
        <v>3</v>
      </c>
      <c r="X56" s="89">
        <f>+Costos!G122</f>
        <v>2671.6682999999998</v>
      </c>
      <c r="Y56" s="90">
        <f t="shared" si="9"/>
        <v>8015.0048999999999</v>
      </c>
      <c r="Z56" s="87"/>
      <c r="AA56" s="89">
        <f>+Costos!G122</f>
        <v>2671.6682999999998</v>
      </c>
      <c r="AB56" s="90">
        <f t="shared" si="10"/>
        <v>0</v>
      </c>
      <c r="AC56" s="87"/>
      <c r="AD56" s="89">
        <f>+Costos!G122</f>
        <v>2671.6682999999998</v>
      </c>
      <c r="AE56" s="90">
        <f t="shared" si="11"/>
        <v>0</v>
      </c>
      <c r="AF56" s="87"/>
      <c r="AG56" s="89">
        <f>+Costos!V122</f>
        <v>0</v>
      </c>
      <c r="AH56" s="90">
        <f t="shared" si="12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3"/>
        <v>0</v>
      </c>
      <c r="N57" s="87"/>
      <c r="O57" s="89">
        <f>+Costos!G127</f>
        <v>5241.6321899999994</v>
      </c>
      <c r="P57" s="90">
        <f t="shared" si="6"/>
        <v>0</v>
      </c>
      <c r="Q57" s="87"/>
      <c r="R57" s="89">
        <f>+Costos!G127</f>
        <v>5241.6321899999994</v>
      </c>
      <c r="S57" s="90">
        <f t="shared" si="7"/>
        <v>0</v>
      </c>
      <c r="T57" s="87"/>
      <c r="U57" s="89">
        <f>+Costos!G127</f>
        <v>5241.6321899999994</v>
      </c>
      <c r="V57" s="90">
        <f t="shared" si="8"/>
        <v>0</v>
      </c>
      <c r="W57" s="87"/>
      <c r="X57" s="89">
        <f>+Costos!G127</f>
        <v>5241.6321899999994</v>
      </c>
      <c r="Y57" s="90">
        <f t="shared" si="9"/>
        <v>0</v>
      </c>
      <c r="Z57" s="87"/>
      <c r="AA57" s="89">
        <f>+Costos!G127</f>
        <v>5241.6321899999994</v>
      </c>
      <c r="AB57" s="90">
        <f t="shared" si="10"/>
        <v>0</v>
      </c>
      <c r="AC57" s="87"/>
      <c r="AD57" s="89">
        <f>+Costos!G127</f>
        <v>5241.6321899999994</v>
      </c>
      <c r="AE57" s="90">
        <f t="shared" si="11"/>
        <v>0</v>
      </c>
      <c r="AF57" s="87"/>
      <c r="AG57" s="89">
        <f>+Costos!V127</f>
        <v>0</v>
      </c>
      <c r="AH57" s="90">
        <f t="shared" si="12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3"/>
        <v>0</v>
      </c>
      <c r="N58" s="87"/>
      <c r="O58" s="89">
        <f>+Costos!G136</f>
        <v>135.54485400000002</v>
      </c>
      <c r="P58" s="90">
        <f t="shared" si="6"/>
        <v>0</v>
      </c>
      <c r="Q58" s="87"/>
      <c r="R58" s="89">
        <f>+Costos!G136</f>
        <v>135.54485400000002</v>
      </c>
      <c r="S58" s="90">
        <f t="shared" si="7"/>
        <v>0</v>
      </c>
      <c r="T58" s="87"/>
      <c r="U58" s="89">
        <f>+Costos!G136</f>
        <v>135.54485400000002</v>
      </c>
      <c r="V58" s="90">
        <f t="shared" si="8"/>
        <v>0</v>
      </c>
      <c r="W58" s="87"/>
      <c r="X58" s="89">
        <f>+Costos!G136</f>
        <v>135.54485400000002</v>
      </c>
      <c r="Y58" s="90">
        <f t="shared" si="9"/>
        <v>0</v>
      </c>
      <c r="Z58" s="87"/>
      <c r="AA58" s="89">
        <f>+Costos!G136</f>
        <v>135.54485400000002</v>
      </c>
      <c r="AB58" s="90">
        <f t="shared" si="10"/>
        <v>0</v>
      </c>
      <c r="AC58" s="87"/>
      <c r="AD58" s="89">
        <f>+Costos!G136</f>
        <v>135.54485400000002</v>
      </c>
      <c r="AE58" s="90">
        <f t="shared" si="11"/>
        <v>0</v>
      </c>
      <c r="AF58" s="87"/>
      <c r="AG58" s="89">
        <f>+Costos!V136</f>
        <v>0</v>
      </c>
      <c r="AH58" s="90">
        <f t="shared" si="12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3"/>
        <v>0</v>
      </c>
      <c r="N59" s="87"/>
      <c r="O59" s="89">
        <f>+Costos!G141</f>
        <v>813.86493750000011</v>
      </c>
      <c r="P59" s="90">
        <f t="shared" si="6"/>
        <v>0</v>
      </c>
      <c r="Q59" s="87"/>
      <c r="R59" s="89">
        <f>+Costos!G141</f>
        <v>813.86493750000011</v>
      </c>
      <c r="S59" s="90">
        <f t="shared" si="7"/>
        <v>0</v>
      </c>
      <c r="T59" s="87"/>
      <c r="U59" s="89">
        <f>+Costos!G141</f>
        <v>813.86493750000011</v>
      </c>
      <c r="V59" s="90">
        <f t="shared" si="8"/>
        <v>0</v>
      </c>
      <c r="W59" s="87"/>
      <c r="X59" s="89">
        <f>+Costos!G141</f>
        <v>813.86493750000011</v>
      </c>
      <c r="Y59" s="90">
        <f t="shared" si="9"/>
        <v>0</v>
      </c>
      <c r="Z59" s="87"/>
      <c r="AA59" s="89">
        <f>+Costos!G141</f>
        <v>813.86493750000011</v>
      </c>
      <c r="AB59" s="90">
        <f t="shared" si="10"/>
        <v>0</v>
      </c>
      <c r="AC59" s="87"/>
      <c r="AD59" s="89">
        <f>+Costos!G141</f>
        <v>813.86493750000011</v>
      </c>
      <c r="AE59" s="90">
        <f t="shared" si="11"/>
        <v>0</v>
      </c>
      <c r="AF59" s="87"/>
      <c r="AG59" s="89">
        <f>+Costos!V141</f>
        <v>0</v>
      </c>
      <c r="AH59" s="90">
        <f t="shared" si="12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3"/>
        <v>0</v>
      </c>
      <c r="N60" s="87"/>
      <c r="O60" s="89">
        <f>+Costos!G142</f>
        <v>1627.7298750000002</v>
      </c>
      <c r="P60" s="90">
        <f t="shared" si="6"/>
        <v>0</v>
      </c>
      <c r="Q60" s="87"/>
      <c r="R60" s="89">
        <f>+Costos!G142</f>
        <v>1627.7298750000002</v>
      </c>
      <c r="S60" s="90">
        <f t="shared" si="7"/>
        <v>0</v>
      </c>
      <c r="T60" s="87"/>
      <c r="U60" s="89">
        <f>+Costos!G142</f>
        <v>1627.7298750000002</v>
      </c>
      <c r="V60" s="90">
        <f t="shared" si="8"/>
        <v>0</v>
      </c>
      <c r="W60" s="87"/>
      <c r="X60" s="89">
        <f>+Costos!G142</f>
        <v>1627.7298750000002</v>
      </c>
      <c r="Y60" s="90">
        <f t="shared" si="9"/>
        <v>0</v>
      </c>
      <c r="Z60" s="87"/>
      <c r="AA60" s="89">
        <f>+Costos!G142</f>
        <v>1627.7298750000002</v>
      </c>
      <c r="AB60" s="90">
        <f t="shared" si="10"/>
        <v>0</v>
      </c>
      <c r="AC60" s="87"/>
      <c r="AD60" s="89">
        <f>+Costos!G142</f>
        <v>1627.7298750000002</v>
      </c>
      <c r="AE60" s="90">
        <f t="shared" si="11"/>
        <v>0</v>
      </c>
      <c r="AF60" s="87"/>
      <c r="AG60" s="89">
        <f>+Costos!V142</f>
        <v>0</v>
      </c>
      <c r="AH60" s="90">
        <f t="shared" si="12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3"/>
        <v>0</v>
      </c>
      <c r="N61" s="87"/>
      <c r="O61" s="89">
        <f>+Costos!G149</f>
        <v>15279.479769600002</v>
      </c>
      <c r="P61" s="90">
        <f t="shared" si="6"/>
        <v>0</v>
      </c>
      <c r="Q61" s="87"/>
      <c r="R61" s="89">
        <f>+Costos!G149</f>
        <v>15279.479769600002</v>
      </c>
      <c r="S61" s="90">
        <f t="shared" si="7"/>
        <v>0</v>
      </c>
      <c r="T61" s="87"/>
      <c r="U61" s="89">
        <f>+Costos!G149</f>
        <v>15279.479769600002</v>
      </c>
      <c r="V61" s="90">
        <f t="shared" si="8"/>
        <v>0</v>
      </c>
      <c r="W61" s="87">
        <v>1</v>
      </c>
      <c r="X61" s="89">
        <f>+Costos!G149</f>
        <v>15279.479769600002</v>
      </c>
      <c r="Y61" s="90">
        <f t="shared" si="9"/>
        <v>15279.479769600002</v>
      </c>
      <c r="Z61" s="87"/>
      <c r="AA61" s="89">
        <f>+Costos!G149</f>
        <v>15279.479769600002</v>
      </c>
      <c r="AB61" s="90">
        <f t="shared" si="10"/>
        <v>0</v>
      </c>
      <c r="AC61" s="87"/>
      <c r="AD61" s="89">
        <f>+Costos!G149</f>
        <v>15279.479769600002</v>
      </c>
      <c r="AE61" s="90">
        <f t="shared" si="11"/>
        <v>0</v>
      </c>
      <c r="AF61" s="87"/>
      <c r="AG61" s="89">
        <f>+Costos!V149</f>
        <v>0</v>
      </c>
      <c r="AH61" s="90">
        <f t="shared" si="12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3"/>
        <v>0</v>
      </c>
      <c r="N62" s="87"/>
      <c r="O62" s="89">
        <f>+Costos!G156</f>
        <v>7945.2</v>
      </c>
      <c r="P62" s="90">
        <f t="shared" si="6"/>
        <v>0</v>
      </c>
      <c r="Q62" s="87"/>
      <c r="R62" s="89">
        <f>+Costos!G156</f>
        <v>7945.2</v>
      </c>
      <c r="S62" s="90">
        <f t="shared" si="7"/>
        <v>0</v>
      </c>
      <c r="T62" s="87"/>
      <c r="U62" s="89">
        <f>+Costos!G156</f>
        <v>7945.2</v>
      </c>
      <c r="V62" s="90">
        <f t="shared" si="8"/>
        <v>0</v>
      </c>
      <c r="W62" s="87"/>
      <c r="X62" s="89">
        <f>+Costos!G156</f>
        <v>7945.2</v>
      </c>
      <c r="Y62" s="90">
        <f t="shared" si="9"/>
        <v>0</v>
      </c>
      <c r="Z62" s="87"/>
      <c r="AA62" s="89">
        <f>+Costos!G156</f>
        <v>7945.2</v>
      </c>
      <c r="AB62" s="90">
        <f t="shared" si="10"/>
        <v>0</v>
      </c>
      <c r="AC62" s="87"/>
      <c r="AD62" s="89">
        <f>+Costos!G156</f>
        <v>7945.2</v>
      </c>
      <c r="AE62" s="90">
        <f t="shared" si="11"/>
        <v>0</v>
      </c>
      <c r="AF62" s="87"/>
      <c r="AG62" s="89">
        <f>+Costos!V156</f>
        <v>0</v>
      </c>
      <c r="AH62" s="90">
        <f t="shared" si="12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3"/>
        <v>0</v>
      </c>
      <c r="N63" s="87"/>
      <c r="O63" s="89">
        <f>+Costos!G163</f>
        <v>937.20591000000002</v>
      </c>
      <c r="P63" s="90">
        <f t="shared" si="6"/>
        <v>0</v>
      </c>
      <c r="Q63" s="87"/>
      <c r="R63" s="89">
        <f>+Costos!G163</f>
        <v>937.20591000000002</v>
      </c>
      <c r="S63" s="90">
        <f t="shared" si="7"/>
        <v>0</v>
      </c>
      <c r="T63" s="87"/>
      <c r="U63" s="89">
        <f>+Costos!G163</f>
        <v>937.20591000000002</v>
      </c>
      <c r="V63" s="90">
        <f t="shared" si="8"/>
        <v>0</v>
      </c>
      <c r="W63" s="87"/>
      <c r="X63" s="89">
        <f>+Costos!G163</f>
        <v>937.20591000000002</v>
      </c>
      <c r="Y63" s="90">
        <f t="shared" si="9"/>
        <v>0</v>
      </c>
      <c r="Z63" s="87"/>
      <c r="AA63" s="89">
        <f>+Costos!G163</f>
        <v>937.20591000000002</v>
      </c>
      <c r="AB63" s="90">
        <f t="shared" si="10"/>
        <v>0</v>
      </c>
      <c r="AC63" s="87"/>
      <c r="AD63" s="89">
        <f>+Costos!G163</f>
        <v>937.20591000000002</v>
      </c>
      <c r="AE63" s="90">
        <f t="shared" si="11"/>
        <v>0</v>
      </c>
      <c r="AF63" s="87"/>
      <c r="AG63" s="89">
        <f>+Costos!V163</f>
        <v>0</v>
      </c>
      <c r="AH63" s="90">
        <f t="shared" si="12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3"/>
        <v>0</v>
      </c>
      <c r="N64" s="87"/>
      <c r="O64" s="89">
        <f>+Costos!G164</f>
        <v>1874.41182</v>
      </c>
      <c r="P64" s="90">
        <f t="shared" si="6"/>
        <v>0</v>
      </c>
      <c r="Q64" s="87"/>
      <c r="R64" s="89">
        <f>+Costos!G164</f>
        <v>1874.41182</v>
      </c>
      <c r="S64" s="90">
        <f t="shared" si="7"/>
        <v>0</v>
      </c>
      <c r="T64" s="87"/>
      <c r="U64" s="89">
        <f>+Costos!G164</f>
        <v>1874.41182</v>
      </c>
      <c r="V64" s="90">
        <f t="shared" si="8"/>
        <v>0</v>
      </c>
      <c r="W64" s="87"/>
      <c r="X64" s="89">
        <f>+Costos!G164</f>
        <v>1874.41182</v>
      </c>
      <c r="Y64" s="90">
        <f t="shared" si="9"/>
        <v>0</v>
      </c>
      <c r="Z64" s="87"/>
      <c r="AA64" s="89">
        <f>+Costos!G164</f>
        <v>1874.41182</v>
      </c>
      <c r="AB64" s="90">
        <f t="shared" si="10"/>
        <v>0</v>
      </c>
      <c r="AC64" s="87"/>
      <c r="AD64" s="89">
        <f>+Costos!G164</f>
        <v>1874.41182</v>
      </c>
      <c r="AE64" s="90">
        <f t="shared" si="11"/>
        <v>0</v>
      </c>
      <c r="AF64" s="87"/>
      <c r="AG64" s="89">
        <f>+Costos!V164</f>
        <v>0</v>
      </c>
      <c r="AH64" s="90">
        <f t="shared" si="12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4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3"/>
        <v>0</v>
      </c>
      <c r="N65" s="87"/>
      <c r="O65" s="89">
        <f>+Costos!G171</f>
        <v>14272.150800000003</v>
      </c>
      <c r="P65" s="90">
        <f t="shared" si="6"/>
        <v>0</v>
      </c>
      <c r="Q65" s="87"/>
      <c r="R65" s="89">
        <f>+Costos!G171</f>
        <v>14272.150800000003</v>
      </c>
      <c r="S65" s="90">
        <f t="shared" si="7"/>
        <v>0</v>
      </c>
      <c r="T65" s="87"/>
      <c r="U65" s="89">
        <f>+Costos!G171</f>
        <v>14272.150800000003</v>
      </c>
      <c r="V65" s="90">
        <f t="shared" si="8"/>
        <v>0</v>
      </c>
      <c r="W65" s="87">
        <v>1</v>
      </c>
      <c r="X65" s="89">
        <f>+Costos!G171</f>
        <v>14272.150800000003</v>
      </c>
      <c r="Y65" s="90">
        <f t="shared" si="9"/>
        <v>14272.150800000003</v>
      </c>
      <c r="Z65" s="87"/>
      <c r="AA65" s="89">
        <f>+Costos!G171</f>
        <v>14272.150800000003</v>
      </c>
      <c r="AB65" s="90">
        <f t="shared" si="10"/>
        <v>0</v>
      </c>
      <c r="AC65" s="87"/>
      <c r="AD65" s="89">
        <f>+Costos!G171</f>
        <v>14272.150800000003</v>
      </c>
      <c r="AE65" s="90">
        <f t="shared" si="11"/>
        <v>0</v>
      </c>
      <c r="AF65" s="87"/>
      <c r="AG65" s="89">
        <f>+Costos!V171</f>
        <v>0</v>
      </c>
      <c r="AH65" s="90">
        <f t="shared" si="12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4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3"/>
        <v>0</v>
      </c>
      <c r="N66" s="87"/>
      <c r="O66" s="89">
        <f>+Costos!G179</f>
        <v>7851.6719999999987</v>
      </c>
      <c r="P66" s="90">
        <f t="shared" si="6"/>
        <v>0</v>
      </c>
      <c r="Q66" s="87"/>
      <c r="R66" s="89">
        <f>+Costos!G179</f>
        <v>7851.6719999999987</v>
      </c>
      <c r="S66" s="90">
        <f t="shared" si="7"/>
        <v>0</v>
      </c>
      <c r="T66" s="87"/>
      <c r="U66" s="89">
        <f>+Costos!G179</f>
        <v>7851.6719999999987</v>
      </c>
      <c r="V66" s="90">
        <f t="shared" si="8"/>
        <v>0</v>
      </c>
      <c r="W66" s="87"/>
      <c r="X66" s="89">
        <f>+Costos!G179</f>
        <v>7851.6719999999987</v>
      </c>
      <c r="Y66" s="90">
        <f t="shared" si="9"/>
        <v>0</v>
      </c>
      <c r="Z66" s="87"/>
      <c r="AA66" s="89">
        <f>+Costos!G179</f>
        <v>7851.6719999999987</v>
      </c>
      <c r="AB66" s="90">
        <f t="shared" si="10"/>
        <v>0</v>
      </c>
      <c r="AC66" s="87"/>
      <c r="AD66" s="89">
        <f>+Costos!G179</f>
        <v>7851.6719999999987</v>
      </c>
      <c r="AE66" s="90">
        <f t="shared" si="11"/>
        <v>0</v>
      </c>
      <c r="AF66" s="87"/>
      <c r="AG66" s="89">
        <f>+Costos!V179</f>
        <v>0</v>
      </c>
      <c r="AH66" s="90">
        <f t="shared" si="12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4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3"/>
        <v>0</v>
      </c>
      <c r="N67" s="87"/>
      <c r="O67" s="89">
        <f>+Costos!G186</f>
        <v>17998.5393</v>
      </c>
      <c r="P67" s="90">
        <f t="shared" si="6"/>
        <v>0</v>
      </c>
      <c r="Q67" s="87"/>
      <c r="R67" s="89">
        <f>+Costos!G186</f>
        <v>17998.5393</v>
      </c>
      <c r="S67" s="90">
        <f t="shared" si="7"/>
        <v>0</v>
      </c>
      <c r="T67" s="87"/>
      <c r="U67" s="89">
        <f>+Costos!G186</f>
        <v>17998.5393</v>
      </c>
      <c r="V67" s="90">
        <f t="shared" si="8"/>
        <v>0</v>
      </c>
      <c r="W67" s="87"/>
      <c r="X67" s="89">
        <f>+Costos!G186</f>
        <v>17998.5393</v>
      </c>
      <c r="Y67" s="90">
        <f t="shared" si="9"/>
        <v>0</v>
      </c>
      <c r="Z67" s="87"/>
      <c r="AA67" s="89">
        <f>+Costos!G186</f>
        <v>17998.5393</v>
      </c>
      <c r="AB67" s="90">
        <f t="shared" si="10"/>
        <v>0</v>
      </c>
      <c r="AC67" s="87"/>
      <c r="AD67" s="89">
        <f>+Costos!G186</f>
        <v>17998.5393</v>
      </c>
      <c r="AE67" s="90">
        <f t="shared" si="11"/>
        <v>0</v>
      </c>
      <c r="AF67" s="87"/>
      <c r="AG67" s="89">
        <f>+Costos!V186</f>
        <v>0</v>
      </c>
      <c r="AH67" s="90">
        <f t="shared" si="12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4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3"/>
        <v>0</v>
      </c>
      <c r="N68" s="87"/>
      <c r="O68" s="89">
        <f>+Costos!G193</f>
        <v>1822.2219</v>
      </c>
      <c r="P68" s="90">
        <f t="shared" si="6"/>
        <v>0</v>
      </c>
      <c r="Q68" s="87"/>
      <c r="R68" s="89">
        <f>+Costos!G193</f>
        <v>1822.2219</v>
      </c>
      <c r="S68" s="90">
        <f t="shared" si="7"/>
        <v>0</v>
      </c>
      <c r="T68" s="87"/>
      <c r="U68" s="89">
        <f>+Costos!G193</f>
        <v>1822.2219</v>
      </c>
      <c r="V68" s="90">
        <f t="shared" si="8"/>
        <v>0</v>
      </c>
      <c r="W68" s="87"/>
      <c r="X68" s="89">
        <f>+Costos!G193</f>
        <v>1822.2219</v>
      </c>
      <c r="Y68" s="90">
        <f t="shared" si="9"/>
        <v>0</v>
      </c>
      <c r="Z68" s="87"/>
      <c r="AA68" s="89">
        <f>+Costos!G193</f>
        <v>1822.2219</v>
      </c>
      <c r="AB68" s="90">
        <f t="shared" si="10"/>
        <v>0</v>
      </c>
      <c r="AC68" s="87"/>
      <c r="AD68" s="89">
        <f>+Costos!G193</f>
        <v>1822.2219</v>
      </c>
      <c r="AE68" s="90">
        <f t="shared" si="11"/>
        <v>0</v>
      </c>
      <c r="AF68" s="87"/>
      <c r="AG68" s="89">
        <f>+Costos!V193</f>
        <v>0</v>
      </c>
      <c r="AH68" s="90">
        <f t="shared" si="12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4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3"/>
        <v>0</v>
      </c>
      <c r="N69" s="87"/>
      <c r="O69" s="89">
        <f>+Costos!G207</f>
        <v>3650.4</v>
      </c>
      <c r="P69" s="90">
        <f t="shared" si="6"/>
        <v>0</v>
      </c>
      <c r="Q69" s="87"/>
      <c r="R69" s="89">
        <f>+Costos!G207</f>
        <v>3650.4</v>
      </c>
      <c r="S69" s="90">
        <f t="shared" si="7"/>
        <v>0</v>
      </c>
      <c r="T69" s="87"/>
      <c r="U69" s="89">
        <f>+Costos!G207</f>
        <v>3650.4</v>
      </c>
      <c r="V69" s="90">
        <f t="shared" si="8"/>
        <v>0</v>
      </c>
      <c r="W69" s="87"/>
      <c r="X69" s="89">
        <f>+Costos!G207</f>
        <v>3650.4</v>
      </c>
      <c r="Y69" s="90">
        <f t="shared" si="9"/>
        <v>0</v>
      </c>
      <c r="Z69" s="87"/>
      <c r="AA69" s="89">
        <f>+Costos!G207</f>
        <v>3650.4</v>
      </c>
      <c r="AB69" s="90">
        <f t="shared" si="10"/>
        <v>0</v>
      </c>
      <c r="AC69" s="87"/>
      <c r="AD69" s="89">
        <f>+Costos!G207</f>
        <v>3650.4</v>
      </c>
      <c r="AE69" s="90">
        <f t="shared" si="11"/>
        <v>0</v>
      </c>
      <c r="AF69" s="87"/>
      <c r="AG69" s="89">
        <f>+Costos!V207</f>
        <v>0</v>
      </c>
      <c r="AH69" s="90">
        <f t="shared" si="12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4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3"/>
        <v>0</v>
      </c>
      <c r="N70" s="87"/>
      <c r="O70" s="89">
        <f>+Costos!G209</f>
        <v>7300.8</v>
      </c>
      <c r="P70" s="90">
        <f t="shared" si="6"/>
        <v>0</v>
      </c>
      <c r="Q70" s="87"/>
      <c r="R70" s="89">
        <f>+Costos!G209</f>
        <v>7300.8</v>
      </c>
      <c r="S70" s="90">
        <f t="shared" si="7"/>
        <v>0</v>
      </c>
      <c r="T70" s="87"/>
      <c r="U70" s="89">
        <f>+Costos!G209</f>
        <v>7300.8</v>
      </c>
      <c r="V70" s="90">
        <f t="shared" si="8"/>
        <v>0</v>
      </c>
      <c r="W70" s="87"/>
      <c r="X70" s="89">
        <f>+Costos!G209</f>
        <v>7300.8</v>
      </c>
      <c r="Y70" s="90">
        <f t="shared" si="9"/>
        <v>0</v>
      </c>
      <c r="Z70" s="87"/>
      <c r="AA70" s="89">
        <f>+Costos!G209</f>
        <v>7300.8</v>
      </c>
      <c r="AB70" s="90">
        <f t="shared" si="10"/>
        <v>0</v>
      </c>
      <c r="AC70" s="87"/>
      <c r="AD70" s="89">
        <f>+Costos!G209</f>
        <v>7300.8</v>
      </c>
      <c r="AE70" s="90">
        <f t="shared" si="11"/>
        <v>0</v>
      </c>
      <c r="AF70" s="87"/>
      <c r="AG70" s="89">
        <f>+Costos!V209</f>
        <v>0</v>
      </c>
      <c r="AH70" s="90">
        <f t="shared" si="12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4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3"/>
        <v>0</v>
      </c>
      <c r="N71" s="87"/>
      <c r="O71" s="89">
        <f>+Costos!G200</f>
        <v>468.71999999999991</v>
      </c>
      <c r="P71" s="90">
        <f t="shared" si="6"/>
        <v>0</v>
      </c>
      <c r="Q71" s="87"/>
      <c r="R71" s="89">
        <f>+Costos!G200</f>
        <v>468.71999999999991</v>
      </c>
      <c r="S71" s="90">
        <f t="shared" si="7"/>
        <v>0</v>
      </c>
      <c r="T71" s="87"/>
      <c r="U71" s="89">
        <f>+Costos!G200</f>
        <v>468.71999999999991</v>
      </c>
      <c r="V71" s="90">
        <f t="shared" si="8"/>
        <v>0</v>
      </c>
      <c r="W71" s="87"/>
      <c r="X71" s="89">
        <f>+Costos!G200</f>
        <v>468.71999999999991</v>
      </c>
      <c r="Y71" s="90">
        <f t="shared" si="9"/>
        <v>0</v>
      </c>
      <c r="Z71" s="87"/>
      <c r="AA71" s="89">
        <f>+Costos!G200</f>
        <v>468.71999999999991</v>
      </c>
      <c r="AB71" s="90">
        <f t="shared" si="10"/>
        <v>0</v>
      </c>
      <c r="AC71" s="87"/>
      <c r="AD71" s="89">
        <f>+Costos!G200</f>
        <v>468.71999999999991</v>
      </c>
      <c r="AE71" s="90">
        <f t="shared" si="11"/>
        <v>0</v>
      </c>
      <c r="AF71" s="87"/>
      <c r="AG71" s="89">
        <f>+Costos!V200</f>
        <v>0</v>
      </c>
      <c r="AH71" s="90">
        <f t="shared" si="12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4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3"/>
        <v>0</v>
      </c>
      <c r="N72" s="87"/>
      <c r="O72" s="89">
        <f>+Costos!G202</f>
        <v>937.43999999999983</v>
      </c>
      <c r="P72" s="90">
        <f t="shared" si="6"/>
        <v>0</v>
      </c>
      <c r="Q72" s="87"/>
      <c r="R72" s="89">
        <f>+Costos!G202</f>
        <v>937.43999999999983</v>
      </c>
      <c r="S72" s="90">
        <f t="shared" si="7"/>
        <v>0</v>
      </c>
      <c r="T72" s="87"/>
      <c r="U72" s="89">
        <f>+Costos!G202</f>
        <v>937.43999999999983</v>
      </c>
      <c r="V72" s="90">
        <f t="shared" si="8"/>
        <v>0</v>
      </c>
      <c r="W72" s="87"/>
      <c r="X72" s="89">
        <f>+Costos!G202</f>
        <v>937.43999999999983</v>
      </c>
      <c r="Y72" s="90">
        <f t="shared" si="9"/>
        <v>0</v>
      </c>
      <c r="Z72" s="87"/>
      <c r="AA72" s="89">
        <f>+Costos!G202</f>
        <v>937.43999999999983</v>
      </c>
      <c r="AB72" s="90">
        <f t="shared" si="10"/>
        <v>0</v>
      </c>
      <c r="AC72" s="87"/>
      <c r="AD72" s="89">
        <f>+Costos!G202</f>
        <v>937.43999999999983</v>
      </c>
      <c r="AE72" s="90">
        <f t="shared" si="11"/>
        <v>0</v>
      </c>
      <c r="AF72" s="87"/>
      <c r="AG72" s="89">
        <f>+Costos!V202</f>
        <v>0</v>
      </c>
      <c r="AH72" s="90">
        <f t="shared" si="12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SUM(J35:J72)</f>
        <v>24708.732880000003</v>
      </c>
      <c r="K73" s="83"/>
      <c r="L73" s="84"/>
      <c r="M73" s="88">
        <f>SUM(M35:M72)</f>
        <v>20107.245325</v>
      </c>
      <c r="N73" s="83"/>
      <c r="O73" s="84"/>
      <c r="P73" s="88">
        <f>SUM(P35:P72)</f>
        <v>3035.52927</v>
      </c>
      <c r="Q73" s="83"/>
      <c r="R73" s="84"/>
      <c r="S73" s="88">
        <f>SUM(S35:S72)</f>
        <v>2800.7248800000002</v>
      </c>
      <c r="T73" s="83"/>
      <c r="U73" s="84"/>
      <c r="V73" s="88">
        <f>SUM(V35:V72)</f>
        <v>12589.00686</v>
      </c>
      <c r="W73" s="83"/>
      <c r="X73" s="84"/>
      <c r="Y73" s="88">
        <f>SUM(Y35:Y72)</f>
        <v>43625.532229600009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>
        <v>1</v>
      </c>
      <c r="R79" s="91">
        <f>+Costos!K16</f>
        <v>3600</v>
      </c>
      <c r="S79" s="93">
        <f>Q79*R79</f>
        <v>3600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3600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>
        <v>10</v>
      </c>
      <c r="I89" s="91">
        <f>+Costos!L42</f>
        <v>570</v>
      </c>
      <c r="J89" s="93">
        <f t="shared" ref="J89:J98" si="15">H89*I89</f>
        <v>5700</v>
      </c>
      <c r="K89" s="92">
        <v>5</v>
      </c>
      <c r="L89" s="91">
        <f>+Costos!L42</f>
        <v>570</v>
      </c>
      <c r="M89" s="93">
        <f t="shared" ref="M89:M98" si="16">K89*L89</f>
        <v>2850</v>
      </c>
      <c r="N89" s="92"/>
      <c r="O89" s="91">
        <f>+Costos!L42</f>
        <v>570</v>
      </c>
      <c r="P89" s="93">
        <f t="shared" ref="P89:P98" si="17">N89*O89</f>
        <v>0</v>
      </c>
      <c r="Q89" s="92">
        <v>4</v>
      </c>
      <c r="R89" s="91">
        <f>+Costos!L42</f>
        <v>570</v>
      </c>
      <c r="S89" s="93">
        <f t="shared" ref="S89:S98" si="18">Q89*R89</f>
        <v>2280</v>
      </c>
      <c r="T89" s="92"/>
      <c r="U89" s="91">
        <f>+Costos!L42</f>
        <v>570</v>
      </c>
      <c r="V89" s="93">
        <f t="shared" ref="V89:V98" si="19">T89*U89</f>
        <v>0</v>
      </c>
      <c r="W89" s="92"/>
      <c r="X89" s="91">
        <f>+Costos!L42</f>
        <v>570</v>
      </c>
      <c r="Y89" s="93">
        <f t="shared" ref="Y89:Y98" si="20">W89*X89</f>
        <v>0</v>
      </c>
      <c r="Z89" s="92"/>
      <c r="AA89" s="91">
        <f>+Costos!L42</f>
        <v>570</v>
      </c>
      <c r="AB89" s="93">
        <f t="shared" ref="AB89:AB98" si="21">Z89*AA89</f>
        <v>0</v>
      </c>
      <c r="AC89" s="92"/>
      <c r="AD89" s="91">
        <f>+Costos!L42</f>
        <v>570</v>
      </c>
      <c r="AE89" s="93">
        <f t="shared" ref="AE89:AE98" si="22">AC89*AD89</f>
        <v>0</v>
      </c>
      <c r="AF89" s="92"/>
      <c r="AG89" s="91">
        <f>+Costos!L42</f>
        <v>570</v>
      </c>
      <c r="AH89" s="93">
        <f t="shared" ref="AH89:AH98" si="23">AF89*AG89</f>
        <v>0</v>
      </c>
      <c r="AI89" s="92"/>
      <c r="AJ89" s="91">
        <f>+Costos!L42</f>
        <v>570</v>
      </c>
      <c r="AK89" s="93">
        <f t="shared" ref="AK89:AK98" si="24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5">B90*C90</f>
        <v>0</v>
      </c>
      <c r="E90" s="92"/>
      <c r="F90" s="91">
        <f>+Costos!L43</f>
        <v>1400</v>
      </c>
      <c r="G90" s="93">
        <f t="shared" ref="G90:G96" si="26">E90*F90</f>
        <v>0</v>
      </c>
      <c r="H90" s="92"/>
      <c r="I90" s="91">
        <f>+Costos!L43</f>
        <v>1400</v>
      </c>
      <c r="J90" s="93">
        <f t="shared" si="15"/>
        <v>0</v>
      </c>
      <c r="K90" s="92"/>
      <c r="L90" s="91">
        <f>+Costos!L43</f>
        <v>1400</v>
      </c>
      <c r="M90" s="93">
        <f t="shared" si="16"/>
        <v>0</v>
      </c>
      <c r="N90" s="92"/>
      <c r="O90" s="91">
        <f>+Costos!L43</f>
        <v>1400</v>
      </c>
      <c r="P90" s="93">
        <f t="shared" si="17"/>
        <v>0</v>
      </c>
      <c r="Q90" s="92"/>
      <c r="R90" s="91">
        <f>+Costos!L43</f>
        <v>1400</v>
      </c>
      <c r="S90" s="93">
        <f t="shared" si="18"/>
        <v>0</v>
      </c>
      <c r="T90" s="92"/>
      <c r="U90" s="91">
        <f>+Costos!L43</f>
        <v>1400</v>
      </c>
      <c r="V90" s="93">
        <f t="shared" si="19"/>
        <v>0</v>
      </c>
      <c r="W90" s="92"/>
      <c r="X90" s="91">
        <f>+Costos!L43</f>
        <v>1400</v>
      </c>
      <c r="Y90" s="93">
        <f t="shared" si="20"/>
        <v>0</v>
      </c>
      <c r="Z90" s="92"/>
      <c r="AA90" s="91">
        <f>+Costos!L43</f>
        <v>1400</v>
      </c>
      <c r="AB90" s="93">
        <f t="shared" si="21"/>
        <v>0</v>
      </c>
      <c r="AC90" s="92"/>
      <c r="AD90" s="91">
        <f>+Costos!L43</f>
        <v>1400</v>
      </c>
      <c r="AE90" s="93">
        <f t="shared" si="22"/>
        <v>0</v>
      </c>
      <c r="AF90" s="92"/>
      <c r="AG90" s="91">
        <f>+Costos!L43</f>
        <v>1400</v>
      </c>
      <c r="AH90" s="93">
        <f t="shared" si="23"/>
        <v>0</v>
      </c>
      <c r="AI90" s="92"/>
      <c r="AJ90" s="91">
        <f>+Costos!L43</f>
        <v>1400</v>
      </c>
      <c r="AK90" s="93">
        <f t="shared" si="24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5"/>
        <v>0</v>
      </c>
      <c r="E91" s="92"/>
      <c r="F91" s="91">
        <f>+Costos!L48</f>
        <v>6600</v>
      </c>
      <c r="G91" s="93">
        <f t="shared" si="26"/>
        <v>0</v>
      </c>
      <c r="H91" s="92"/>
      <c r="I91" s="91">
        <f>+Costos!L48</f>
        <v>6600</v>
      </c>
      <c r="J91" s="93">
        <f t="shared" si="15"/>
        <v>0</v>
      </c>
      <c r="K91" s="92"/>
      <c r="L91" s="91">
        <f>+Costos!L48</f>
        <v>6600</v>
      </c>
      <c r="M91" s="93">
        <f t="shared" si="16"/>
        <v>0</v>
      </c>
      <c r="N91" s="92"/>
      <c r="O91" s="91">
        <f>+Costos!L48</f>
        <v>6600</v>
      </c>
      <c r="P91" s="93">
        <f t="shared" si="17"/>
        <v>0</v>
      </c>
      <c r="Q91" s="92"/>
      <c r="R91" s="91">
        <f>+Costos!L48</f>
        <v>6600</v>
      </c>
      <c r="S91" s="93">
        <f t="shared" si="18"/>
        <v>0</v>
      </c>
      <c r="T91" s="92"/>
      <c r="U91" s="91">
        <f>+Costos!L48</f>
        <v>6600</v>
      </c>
      <c r="V91" s="93">
        <f t="shared" si="19"/>
        <v>0</v>
      </c>
      <c r="W91" s="92"/>
      <c r="X91" s="91">
        <f>+Costos!L48</f>
        <v>6600</v>
      </c>
      <c r="Y91" s="93">
        <f t="shared" si="20"/>
        <v>0</v>
      </c>
      <c r="Z91" s="92"/>
      <c r="AA91" s="91">
        <f>+Costos!L48</f>
        <v>6600</v>
      </c>
      <c r="AB91" s="93">
        <f t="shared" si="21"/>
        <v>0</v>
      </c>
      <c r="AC91" s="92"/>
      <c r="AD91" s="91">
        <f>+Costos!L48</f>
        <v>6600</v>
      </c>
      <c r="AE91" s="93">
        <f t="shared" si="22"/>
        <v>0</v>
      </c>
      <c r="AF91" s="92"/>
      <c r="AG91" s="91">
        <f>+Costos!L48</f>
        <v>6600</v>
      </c>
      <c r="AH91" s="93">
        <f t="shared" si="23"/>
        <v>0</v>
      </c>
      <c r="AI91" s="92"/>
      <c r="AJ91" s="91">
        <f>+Costos!L48</f>
        <v>6600</v>
      </c>
      <c r="AK91" s="93">
        <f t="shared" si="24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5"/>
        <v>0</v>
      </c>
      <c r="E92" s="92"/>
      <c r="F92" s="91">
        <f>+Costos!L49</f>
        <v>10800</v>
      </c>
      <c r="G92" s="93">
        <f t="shared" si="26"/>
        <v>0</v>
      </c>
      <c r="H92" s="92"/>
      <c r="I92" s="91">
        <f>+Costos!L49</f>
        <v>10800</v>
      </c>
      <c r="J92" s="93">
        <f t="shared" si="15"/>
        <v>0</v>
      </c>
      <c r="K92" s="92"/>
      <c r="L92" s="91">
        <f>+Costos!L49</f>
        <v>10800</v>
      </c>
      <c r="M92" s="93">
        <f t="shared" si="16"/>
        <v>0</v>
      </c>
      <c r="N92" s="92"/>
      <c r="O92" s="91">
        <f>+Costos!L49</f>
        <v>10800</v>
      </c>
      <c r="P92" s="93">
        <f t="shared" si="17"/>
        <v>0</v>
      </c>
      <c r="Q92" s="92"/>
      <c r="R92" s="91">
        <f>+Costos!L49</f>
        <v>10800</v>
      </c>
      <c r="S92" s="93">
        <f t="shared" si="18"/>
        <v>0</v>
      </c>
      <c r="T92" s="92"/>
      <c r="U92" s="91">
        <f>+Costos!L49</f>
        <v>10800</v>
      </c>
      <c r="V92" s="93">
        <f t="shared" si="19"/>
        <v>0</v>
      </c>
      <c r="W92" s="92"/>
      <c r="X92" s="91">
        <f>+Costos!L49</f>
        <v>10800</v>
      </c>
      <c r="Y92" s="93">
        <f t="shared" si="20"/>
        <v>0</v>
      </c>
      <c r="Z92" s="92"/>
      <c r="AA92" s="91">
        <f>+Costos!L49</f>
        <v>10800</v>
      </c>
      <c r="AB92" s="93">
        <f t="shared" si="21"/>
        <v>0</v>
      </c>
      <c r="AC92" s="92"/>
      <c r="AD92" s="91">
        <f>+Costos!L49</f>
        <v>10800</v>
      </c>
      <c r="AE92" s="93">
        <f t="shared" si="22"/>
        <v>0</v>
      </c>
      <c r="AF92" s="92"/>
      <c r="AG92" s="91">
        <f>+Costos!L49</f>
        <v>10800</v>
      </c>
      <c r="AH92" s="93">
        <f t="shared" si="23"/>
        <v>0</v>
      </c>
      <c r="AI92" s="92"/>
      <c r="AJ92" s="91">
        <f>+Costos!L49</f>
        <v>10800</v>
      </c>
      <c r="AK92" s="93">
        <f t="shared" si="24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5"/>
        <v>0</v>
      </c>
      <c r="E93" s="92"/>
      <c r="F93" s="91">
        <f>+Costos!L44</f>
        <v>2400</v>
      </c>
      <c r="G93" s="93">
        <f t="shared" si="26"/>
        <v>0</v>
      </c>
      <c r="H93" s="92"/>
      <c r="I93" s="91">
        <f>+Costos!L44</f>
        <v>2400</v>
      </c>
      <c r="J93" s="93">
        <f t="shared" si="15"/>
        <v>0</v>
      </c>
      <c r="K93" s="92"/>
      <c r="L93" s="91">
        <f>+Costos!L44</f>
        <v>2400</v>
      </c>
      <c r="M93" s="93">
        <f t="shared" si="16"/>
        <v>0</v>
      </c>
      <c r="N93" s="92"/>
      <c r="O93" s="91">
        <f>+Costos!L44</f>
        <v>2400</v>
      </c>
      <c r="P93" s="93">
        <f t="shared" si="17"/>
        <v>0</v>
      </c>
      <c r="Q93" s="92"/>
      <c r="R93" s="91">
        <f>+Costos!L44</f>
        <v>2400</v>
      </c>
      <c r="S93" s="93">
        <f t="shared" si="18"/>
        <v>0</v>
      </c>
      <c r="T93" s="92"/>
      <c r="U93" s="91">
        <f>+Costos!L44</f>
        <v>2400</v>
      </c>
      <c r="V93" s="93">
        <f t="shared" si="19"/>
        <v>0</v>
      </c>
      <c r="W93" s="92"/>
      <c r="X93" s="91">
        <f>+Costos!L44</f>
        <v>2400</v>
      </c>
      <c r="Y93" s="93">
        <f t="shared" si="20"/>
        <v>0</v>
      </c>
      <c r="Z93" s="92"/>
      <c r="AA93" s="91">
        <f>+Costos!L44</f>
        <v>2400</v>
      </c>
      <c r="AB93" s="93">
        <f t="shared" si="21"/>
        <v>0</v>
      </c>
      <c r="AC93" s="92"/>
      <c r="AD93" s="91">
        <f>+Costos!L44</f>
        <v>2400</v>
      </c>
      <c r="AE93" s="93">
        <f t="shared" si="22"/>
        <v>0</v>
      </c>
      <c r="AF93" s="92"/>
      <c r="AG93" s="91">
        <f>+Costos!L44</f>
        <v>2400</v>
      </c>
      <c r="AH93" s="93">
        <f t="shared" si="23"/>
        <v>0</v>
      </c>
      <c r="AI93" s="92"/>
      <c r="AJ93" s="91">
        <f>+Costos!L44</f>
        <v>2400</v>
      </c>
      <c r="AK93" s="93">
        <f t="shared" si="24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5"/>
        <v>0</v>
      </c>
      <c r="E94" s="92"/>
      <c r="F94" s="91">
        <f>+Costos!L45</f>
        <v>6000</v>
      </c>
      <c r="G94" s="93">
        <f t="shared" si="26"/>
        <v>0</v>
      </c>
      <c r="H94" s="92"/>
      <c r="I94" s="91">
        <f>+Costos!L45</f>
        <v>6000</v>
      </c>
      <c r="J94" s="93">
        <f t="shared" si="15"/>
        <v>0</v>
      </c>
      <c r="K94" s="92"/>
      <c r="L94" s="91">
        <f>+Costos!L45</f>
        <v>6000</v>
      </c>
      <c r="M94" s="93">
        <f t="shared" si="16"/>
        <v>0</v>
      </c>
      <c r="N94" s="92"/>
      <c r="O94" s="91">
        <f>+Costos!L45</f>
        <v>6000</v>
      </c>
      <c r="P94" s="93">
        <f t="shared" si="17"/>
        <v>0</v>
      </c>
      <c r="Q94" s="92"/>
      <c r="R94" s="91">
        <f>+Costos!L45</f>
        <v>6000</v>
      </c>
      <c r="S94" s="93">
        <f t="shared" si="18"/>
        <v>0</v>
      </c>
      <c r="T94" s="92"/>
      <c r="U94" s="91">
        <f>+Costos!L45</f>
        <v>6000</v>
      </c>
      <c r="V94" s="93">
        <f t="shared" si="19"/>
        <v>0</v>
      </c>
      <c r="W94" s="92"/>
      <c r="X94" s="91">
        <f>+Costos!L45</f>
        <v>6000</v>
      </c>
      <c r="Y94" s="93">
        <f t="shared" si="20"/>
        <v>0</v>
      </c>
      <c r="Z94" s="92"/>
      <c r="AA94" s="91">
        <f>+Costos!L45</f>
        <v>6000</v>
      </c>
      <c r="AB94" s="93">
        <f t="shared" si="21"/>
        <v>0</v>
      </c>
      <c r="AC94" s="92"/>
      <c r="AD94" s="91">
        <f>+Costos!L45</f>
        <v>6000</v>
      </c>
      <c r="AE94" s="93">
        <f t="shared" si="22"/>
        <v>0</v>
      </c>
      <c r="AF94" s="92"/>
      <c r="AG94" s="91">
        <f>+Costos!L45</f>
        <v>6000</v>
      </c>
      <c r="AH94" s="93">
        <f t="shared" si="23"/>
        <v>0</v>
      </c>
      <c r="AI94" s="92"/>
      <c r="AJ94" s="91">
        <f>+Costos!L45</f>
        <v>6000</v>
      </c>
      <c r="AK94" s="93">
        <f t="shared" si="24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5"/>
        <v>0</v>
      </c>
      <c r="E95" s="92"/>
      <c r="F95" s="91">
        <f>+Costos!L44</f>
        <v>2400</v>
      </c>
      <c r="G95" s="93">
        <f t="shared" si="26"/>
        <v>0</v>
      </c>
      <c r="H95" s="92"/>
      <c r="I95" s="91">
        <f>+Costos!L44</f>
        <v>2400</v>
      </c>
      <c r="J95" s="93">
        <f t="shared" si="15"/>
        <v>0</v>
      </c>
      <c r="K95" s="92"/>
      <c r="L95" s="91">
        <f>+Costos!L44</f>
        <v>2400</v>
      </c>
      <c r="M95" s="93">
        <f t="shared" si="16"/>
        <v>0</v>
      </c>
      <c r="N95" s="92"/>
      <c r="O95" s="91">
        <f>+Costos!L44</f>
        <v>2400</v>
      </c>
      <c r="P95" s="93">
        <f t="shared" si="17"/>
        <v>0</v>
      </c>
      <c r="Q95" s="92"/>
      <c r="R95" s="91">
        <f>+Costos!L44</f>
        <v>2400</v>
      </c>
      <c r="S95" s="93">
        <f t="shared" si="18"/>
        <v>0</v>
      </c>
      <c r="T95" s="92"/>
      <c r="U95" s="91">
        <f>+Costos!L44</f>
        <v>2400</v>
      </c>
      <c r="V95" s="93">
        <f t="shared" si="19"/>
        <v>0</v>
      </c>
      <c r="W95" s="92"/>
      <c r="X95" s="91">
        <f>+Costos!L44</f>
        <v>2400</v>
      </c>
      <c r="Y95" s="93">
        <f t="shared" si="20"/>
        <v>0</v>
      </c>
      <c r="Z95" s="92"/>
      <c r="AA95" s="91">
        <f>+Costos!L44</f>
        <v>2400</v>
      </c>
      <c r="AB95" s="93">
        <f t="shared" si="21"/>
        <v>0</v>
      </c>
      <c r="AC95" s="92"/>
      <c r="AD95" s="91">
        <f>+Costos!L44</f>
        <v>2400</v>
      </c>
      <c r="AE95" s="93">
        <f t="shared" si="22"/>
        <v>0</v>
      </c>
      <c r="AF95" s="92"/>
      <c r="AG95" s="91">
        <f>+Costos!L44</f>
        <v>2400</v>
      </c>
      <c r="AH95" s="93">
        <f t="shared" si="23"/>
        <v>0</v>
      </c>
      <c r="AI95" s="92"/>
      <c r="AJ95" s="91">
        <f>+Costos!L44</f>
        <v>2400</v>
      </c>
      <c r="AK95" s="93">
        <f t="shared" si="24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5"/>
        <v>0</v>
      </c>
      <c r="E96" s="92"/>
      <c r="F96" s="91">
        <f>+Costos!L45</f>
        <v>6000</v>
      </c>
      <c r="G96" s="93">
        <f t="shared" si="26"/>
        <v>0</v>
      </c>
      <c r="H96" s="92"/>
      <c r="I96" s="91">
        <f>+Costos!L45</f>
        <v>6000</v>
      </c>
      <c r="J96" s="93">
        <f t="shared" si="15"/>
        <v>0</v>
      </c>
      <c r="K96" s="92"/>
      <c r="L96" s="91">
        <f>+Costos!L45</f>
        <v>6000</v>
      </c>
      <c r="M96" s="93">
        <f t="shared" si="16"/>
        <v>0</v>
      </c>
      <c r="N96" s="92"/>
      <c r="O96" s="91">
        <f>+Costos!L45</f>
        <v>6000</v>
      </c>
      <c r="P96" s="93">
        <f t="shared" si="17"/>
        <v>0</v>
      </c>
      <c r="Q96" s="92"/>
      <c r="R96" s="91">
        <f>+Costos!L45</f>
        <v>6000</v>
      </c>
      <c r="S96" s="93">
        <f t="shared" si="18"/>
        <v>0</v>
      </c>
      <c r="T96" s="92"/>
      <c r="U96" s="91">
        <f>+Costos!L45</f>
        <v>6000</v>
      </c>
      <c r="V96" s="93">
        <f t="shared" si="19"/>
        <v>0</v>
      </c>
      <c r="W96" s="92"/>
      <c r="X96" s="91">
        <f>+Costos!L45</f>
        <v>6000</v>
      </c>
      <c r="Y96" s="93">
        <f t="shared" si="20"/>
        <v>0</v>
      </c>
      <c r="Z96" s="92"/>
      <c r="AA96" s="91">
        <f>+Costos!L45</f>
        <v>6000</v>
      </c>
      <c r="AB96" s="93">
        <f t="shared" si="21"/>
        <v>0</v>
      </c>
      <c r="AC96" s="92"/>
      <c r="AD96" s="91">
        <f>+Costos!L45</f>
        <v>6000</v>
      </c>
      <c r="AE96" s="93">
        <f t="shared" si="22"/>
        <v>0</v>
      </c>
      <c r="AF96" s="92"/>
      <c r="AG96" s="91">
        <f>+Costos!L45</f>
        <v>6000</v>
      </c>
      <c r="AH96" s="93">
        <f t="shared" si="23"/>
        <v>0</v>
      </c>
      <c r="AI96" s="92"/>
      <c r="AJ96" s="91">
        <f>+Costos!L45</f>
        <v>6000</v>
      </c>
      <c r="AK96" s="93">
        <f t="shared" si="24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5"/>
        <v>0</v>
      </c>
      <c r="K97" s="92"/>
      <c r="L97" s="91">
        <f>+Costos!L46</f>
        <v>3600</v>
      </c>
      <c r="M97" s="93">
        <f t="shared" si="16"/>
        <v>0</v>
      </c>
      <c r="N97" s="92"/>
      <c r="O97" s="91">
        <f>+Costos!L46</f>
        <v>3600</v>
      </c>
      <c r="P97" s="93">
        <f t="shared" si="17"/>
        <v>0</v>
      </c>
      <c r="Q97" s="92"/>
      <c r="R97" s="91">
        <f>+Costos!L46</f>
        <v>3600</v>
      </c>
      <c r="S97" s="93">
        <f t="shared" si="18"/>
        <v>0</v>
      </c>
      <c r="T97" s="92"/>
      <c r="U97" s="91">
        <f>+Costos!L46</f>
        <v>3600</v>
      </c>
      <c r="V97" s="93">
        <f t="shared" si="19"/>
        <v>0</v>
      </c>
      <c r="W97" s="92"/>
      <c r="X97" s="91">
        <f>+Costos!L46</f>
        <v>3600</v>
      </c>
      <c r="Y97" s="93">
        <f t="shared" si="20"/>
        <v>0</v>
      </c>
      <c r="Z97" s="92"/>
      <c r="AA97" s="91">
        <f>+Costos!L46</f>
        <v>3600</v>
      </c>
      <c r="AB97" s="93">
        <f t="shared" si="21"/>
        <v>0</v>
      </c>
      <c r="AC97" s="92"/>
      <c r="AD97" s="91">
        <f>+Costos!L46</f>
        <v>3600</v>
      </c>
      <c r="AE97" s="93">
        <f t="shared" si="22"/>
        <v>0</v>
      </c>
      <c r="AF97" s="92"/>
      <c r="AG97" s="91">
        <f>+Costos!L46</f>
        <v>3600</v>
      </c>
      <c r="AH97" s="93">
        <f t="shared" si="23"/>
        <v>0</v>
      </c>
      <c r="AI97" s="92"/>
      <c r="AJ97" s="91">
        <f>+Costos!L46</f>
        <v>3600</v>
      </c>
      <c r="AK97" s="93">
        <f t="shared" si="24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5"/>
        <v>0</v>
      </c>
      <c r="K98" s="94"/>
      <c r="L98" s="91">
        <f>+Costos!L47</f>
        <v>7200</v>
      </c>
      <c r="M98" s="93">
        <f t="shared" si="16"/>
        <v>0</v>
      </c>
      <c r="N98" s="94"/>
      <c r="O98" s="91">
        <f>+Costos!L47</f>
        <v>7200</v>
      </c>
      <c r="P98" s="93">
        <f t="shared" si="17"/>
        <v>0</v>
      </c>
      <c r="Q98" s="94"/>
      <c r="R98" s="91">
        <f>+Costos!L47</f>
        <v>7200</v>
      </c>
      <c r="S98" s="93">
        <f t="shared" si="18"/>
        <v>0</v>
      </c>
      <c r="T98" s="94"/>
      <c r="U98" s="91">
        <f>+Costos!L47</f>
        <v>7200</v>
      </c>
      <c r="V98" s="93">
        <f t="shared" si="19"/>
        <v>0</v>
      </c>
      <c r="W98" s="94"/>
      <c r="X98" s="91">
        <f>+Costos!L47</f>
        <v>7200</v>
      </c>
      <c r="Y98" s="93">
        <f t="shared" si="20"/>
        <v>0</v>
      </c>
      <c r="Z98" s="94"/>
      <c r="AA98" s="91">
        <f>+Costos!L47</f>
        <v>7200</v>
      </c>
      <c r="AB98" s="93">
        <f t="shared" si="21"/>
        <v>0</v>
      </c>
      <c r="AC98" s="94"/>
      <c r="AD98" s="91">
        <f>+Costos!L47</f>
        <v>7200</v>
      </c>
      <c r="AE98" s="93">
        <f t="shared" si="22"/>
        <v>0</v>
      </c>
      <c r="AF98" s="94"/>
      <c r="AG98" s="91">
        <f>+Costos!L47</f>
        <v>7200</v>
      </c>
      <c r="AH98" s="93">
        <f t="shared" si="23"/>
        <v>0</v>
      </c>
      <c r="AI98" s="94"/>
      <c r="AJ98" s="91">
        <f>+Costos!L47</f>
        <v>7200</v>
      </c>
      <c r="AK98" s="93">
        <f t="shared" si="24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SUM(J89:J98)</f>
        <v>5700</v>
      </c>
      <c r="K99" s="83"/>
      <c r="L99" s="84"/>
      <c r="M99" s="88">
        <f>SUM(M89:M98)</f>
        <v>2850</v>
      </c>
      <c r="N99" s="83"/>
      <c r="O99" s="84"/>
      <c r="P99" s="88">
        <f>SUM(P89:P98)</f>
        <v>0</v>
      </c>
      <c r="Q99" s="83"/>
      <c r="R99" s="84"/>
      <c r="S99" s="88">
        <f>SUM(S89:S98)</f>
        <v>2280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9" sqref="J9"/>
    </sheetView>
  </sheetViews>
  <sheetFormatPr baseColWidth="10" defaultRowHeight="15"/>
  <cols>
    <col min="1" max="1" width="34.5703125" customWidth="1"/>
    <col min="2" max="2" width="17.5703125" bestFit="1" customWidth="1"/>
    <col min="3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16" max="17" width="12.7109375" bestFit="1" customWidth="1"/>
    <col min="19" max="20" width="12.7109375" bestFit="1" customWidth="1"/>
  </cols>
  <sheetData>
    <row r="1" spans="1:15" ht="33.75">
      <c r="A1" s="70" t="s">
        <v>252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41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85</v>
      </c>
      <c r="B6" s="215" t="s">
        <v>407</v>
      </c>
      <c r="C6" s="216"/>
      <c r="D6" s="216"/>
      <c r="E6" s="216"/>
      <c r="F6" s="216"/>
      <c r="G6" s="216">
        <v>83016.89</v>
      </c>
      <c r="H6" s="216"/>
      <c r="I6" s="216"/>
      <c r="J6" s="216"/>
      <c r="K6" s="216"/>
      <c r="L6" s="216"/>
      <c r="M6" s="216"/>
      <c r="N6" s="216"/>
      <c r="O6" s="61">
        <f t="shared" ref="O6:O16" si="0">SUM(C6:N6)</f>
        <v>83016.89</v>
      </c>
    </row>
    <row r="7" spans="1:15">
      <c r="A7" s="215" t="s">
        <v>417</v>
      </c>
      <c r="B7" s="215" t="s">
        <v>418</v>
      </c>
      <c r="C7" s="216"/>
      <c r="D7" s="216"/>
      <c r="E7" s="216"/>
      <c r="F7" s="216"/>
      <c r="G7" s="216"/>
      <c r="H7" s="216">
        <v>29840</v>
      </c>
      <c r="I7" s="216"/>
      <c r="J7" s="216"/>
      <c r="K7" s="216"/>
      <c r="L7" s="216"/>
      <c r="M7" s="216"/>
      <c r="N7" s="216"/>
      <c r="O7" s="61">
        <f t="shared" si="0"/>
        <v>29840</v>
      </c>
    </row>
    <row r="8" spans="1:15" ht="13.5" customHeight="1">
      <c r="A8" s="215" t="s">
        <v>419</v>
      </c>
      <c r="B8" s="215"/>
      <c r="C8" s="216"/>
      <c r="D8" s="216"/>
      <c r="E8" s="216"/>
      <c r="F8" s="216"/>
      <c r="G8" s="216"/>
      <c r="H8" s="276">
        <v>6787.94</v>
      </c>
      <c r="I8" s="216"/>
      <c r="J8" s="216"/>
      <c r="K8" s="216"/>
      <c r="L8" s="216"/>
      <c r="M8" s="216"/>
      <c r="N8" s="216"/>
      <c r="O8" s="61">
        <f t="shared" si="0"/>
        <v>6787.94</v>
      </c>
    </row>
    <row r="9" spans="1:15">
      <c r="A9" s="215" t="s">
        <v>431</v>
      </c>
      <c r="B9" s="18"/>
      <c r="C9" s="194"/>
      <c r="D9" s="194"/>
      <c r="E9" s="194"/>
      <c r="F9" s="194"/>
      <c r="G9" s="194"/>
      <c r="H9" s="194"/>
      <c r="I9" s="194"/>
      <c r="J9" s="194">
        <v>75945.440000000002</v>
      </c>
      <c r="K9" s="194"/>
      <c r="L9" s="194"/>
      <c r="M9" s="194"/>
      <c r="N9" s="194"/>
      <c r="O9" s="61">
        <f t="shared" si="0"/>
        <v>75945.440000000002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83016.89</v>
      </c>
      <c r="H17" s="60">
        <f>SUM(H6:H12)</f>
        <v>36627.94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4</v>
      </c>
      <c r="G25" s="81">
        <f>+Costos!K20</f>
        <v>18.96</v>
      </c>
      <c r="H25" s="82">
        <f>B25*F25*G25</f>
        <v>4550.4000000000005</v>
      </c>
      <c r="I25" s="73">
        <v>2</v>
      </c>
      <c r="J25" s="81">
        <f>+Costos!K20</f>
        <v>18.96</v>
      </c>
      <c r="K25" s="82">
        <f>B25*I25*G25</f>
        <v>2275.2000000000003</v>
      </c>
      <c r="L25" s="73">
        <v>2</v>
      </c>
      <c r="M25" s="81">
        <f>+Costos!K20</f>
        <v>18.96</v>
      </c>
      <c r="N25" s="82">
        <f>B25*L25*M25</f>
        <v>2275.2000000000003</v>
      </c>
      <c r="O25" s="73">
        <v>4</v>
      </c>
      <c r="P25" s="81">
        <f>+Costos!K20</f>
        <v>18.96</v>
      </c>
      <c r="Q25" s="82">
        <f>B25*O25*P25</f>
        <v>4550.4000000000005</v>
      </c>
      <c r="R25" s="73">
        <v>4</v>
      </c>
      <c r="S25" s="81">
        <f>+Costos!K20</f>
        <v>18.96</v>
      </c>
      <c r="T25" s="82">
        <f>B25*R25*S25</f>
        <v>4550.4000000000005</v>
      </c>
      <c r="U25" s="73">
        <v>2</v>
      </c>
      <c r="V25" s="81">
        <f>+Costos!K20</f>
        <v>18.96</v>
      </c>
      <c r="W25" s="82">
        <f>B25*U25*V25</f>
        <v>2275.2000000000003</v>
      </c>
      <c r="X25" s="73">
        <v>6</v>
      </c>
      <c r="Y25" s="81">
        <f>+Costos!K20</f>
        <v>18.96</v>
      </c>
      <c r="Z25" s="82">
        <f>B25*X25*Y25</f>
        <v>6825.6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3</v>
      </c>
      <c r="G26" s="81">
        <f>+Costos!K21</f>
        <v>9.7200000000000006</v>
      </c>
      <c r="H26" s="82">
        <f>B26*F26*G26</f>
        <v>2799.36</v>
      </c>
      <c r="I26" s="74">
        <v>4</v>
      </c>
      <c r="J26" s="81">
        <f>+Costos!K21</f>
        <v>9.7200000000000006</v>
      </c>
      <c r="K26" s="82">
        <f>B26*I26*G26</f>
        <v>3732.4800000000005</v>
      </c>
      <c r="L26" s="74">
        <v>3</v>
      </c>
      <c r="M26" s="81">
        <f>+Costos!K21</f>
        <v>9.7200000000000006</v>
      </c>
      <c r="N26" s="82">
        <f>B26*L26*M26</f>
        <v>2799.36</v>
      </c>
      <c r="O26" s="74">
        <v>4</v>
      </c>
      <c r="P26" s="81">
        <f>+Costos!K21</f>
        <v>9.7200000000000006</v>
      </c>
      <c r="Q26" s="82">
        <f>B26*O26*P26</f>
        <v>3732.4800000000005</v>
      </c>
      <c r="R26" s="74">
        <v>4</v>
      </c>
      <c r="S26" s="81">
        <f>+Costos!K21</f>
        <v>9.7200000000000006</v>
      </c>
      <c r="T26" s="82">
        <f>B26*R26*S26</f>
        <v>3732.4800000000005</v>
      </c>
      <c r="U26" s="74">
        <v>5</v>
      </c>
      <c r="V26" s="81">
        <f>+Costos!K21</f>
        <v>9.7200000000000006</v>
      </c>
      <c r="W26" s="82">
        <f>B26*U26*V26</f>
        <v>4665.6000000000004</v>
      </c>
      <c r="X26" s="74">
        <v>2</v>
      </c>
      <c r="Y26" s="81">
        <f>+Costos!K21</f>
        <v>9.7200000000000006</v>
      </c>
      <c r="Z26" s="82">
        <f>B26*X26*Y26</f>
        <v>1866.2400000000002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>
        <v>1</v>
      </c>
      <c r="G27" s="81">
        <f>+Costos!K22</f>
        <v>10.199999999999999</v>
      </c>
      <c r="H27" s="82">
        <f>B27*F27*G27</f>
        <v>979.19999999999993</v>
      </c>
      <c r="I27" s="74">
        <v>3</v>
      </c>
      <c r="J27" s="81">
        <f>+Costos!K22</f>
        <v>10.199999999999999</v>
      </c>
      <c r="K27" s="82">
        <f>B27*I27*G27</f>
        <v>2937.6</v>
      </c>
      <c r="L27" s="74"/>
      <c r="M27" s="81">
        <f>+Costos!K22</f>
        <v>10.199999999999999</v>
      </c>
      <c r="N27" s="82">
        <f>B27*L27*M27</f>
        <v>0</v>
      </c>
      <c r="O27" s="74">
        <v>4</v>
      </c>
      <c r="P27" s="81">
        <f>+Costos!K22</f>
        <v>10.199999999999999</v>
      </c>
      <c r="Q27" s="82">
        <f>B27*O27*P27</f>
        <v>3916.7999999999997</v>
      </c>
      <c r="R27" s="74">
        <v>2</v>
      </c>
      <c r="S27" s="81">
        <f>+Costos!K22</f>
        <v>10.199999999999999</v>
      </c>
      <c r="T27" s="82">
        <f>B27*R27*S27</f>
        <v>1958.3999999999999</v>
      </c>
      <c r="U27" s="74">
        <v>2</v>
      </c>
      <c r="V27" s="81">
        <f>+Costos!K22</f>
        <v>10.199999999999999</v>
      </c>
      <c r="W27" s="82">
        <f>B27*U27*V27</f>
        <v>1958.3999999999999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8328.9600000000009</v>
      </c>
      <c r="I28" s="238"/>
      <c r="J28" s="85"/>
      <c r="K28" s="88">
        <f>SUM(K25:K27)</f>
        <v>8945.2800000000007</v>
      </c>
      <c r="L28" s="238"/>
      <c r="M28" s="85"/>
      <c r="N28" s="88">
        <f>SUM(N25:N27)</f>
        <v>5074.5600000000004</v>
      </c>
      <c r="O28" s="238"/>
      <c r="P28" s="85"/>
      <c r="Q28" s="88">
        <f>SUM(Q25:Q27)</f>
        <v>12199.68</v>
      </c>
      <c r="R28" s="238"/>
      <c r="S28" s="85"/>
      <c r="T28" s="88">
        <f>SUM(T25:T27)</f>
        <v>10241.280000000001</v>
      </c>
      <c r="U28" s="238"/>
      <c r="V28" s="85"/>
      <c r="W28" s="88">
        <f>SUM(W25:W27)</f>
        <v>8899.2000000000007</v>
      </c>
      <c r="X28" s="238"/>
      <c r="Y28" s="85"/>
      <c r="Z28" s="88">
        <f>SUM(Z25:Z27)</f>
        <v>8691.84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40"/>
      <c r="E31" s="240"/>
      <c r="F31" s="240"/>
      <c r="G31" s="240"/>
      <c r="H31" s="240"/>
      <c r="I31" s="240"/>
      <c r="J31" s="240"/>
      <c r="K31" s="240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+Costos!G214</f>
        <v>20.52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>
        <v>50</v>
      </c>
      <c r="L37" s="89">
        <f>+Costos!G215</f>
        <v>41.04</v>
      </c>
      <c r="M37" s="239">
        <f>K37*L37</f>
        <v>2052</v>
      </c>
      <c r="N37" s="87">
        <v>50</v>
      </c>
      <c r="O37" s="89">
        <f>+Costos!F215</f>
        <v>34.200000000000003</v>
      </c>
      <c r="P37" s="90">
        <f t="shared" si="5"/>
        <v>1710.0000000000002</v>
      </c>
      <c r="Q37" s="87">
        <v>50</v>
      </c>
      <c r="R37" s="89">
        <f>+Costos!F215</f>
        <v>34.200000000000003</v>
      </c>
      <c r="S37" s="90">
        <f t="shared" si="6"/>
        <v>1710.0000000000002</v>
      </c>
      <c r="T37" s="87"/>
      <c r="U37" s="89">
        <f>+Costos!F215</f>
        <v>34.200000000000003</v>
      </c>
      <c r="V37" s="90">
        <f t="shared" si="7"/>
        <v>0</v>
      </c>
      <c r="W37" s="87">
        <v>70</v>
      </c>
      <c r="X37" s="89">
        <f>+Costos!F215</f>
        <v>34.200000000000003</v>
      </c>
      <c r="Y37" s="90">
        <f t="shared" si="8"/>
        <v>2394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>
        <v>3</v>
      </c>
      <c r="F39" s="89">
        <f>+Costos!G215</f>
        <v>41.04</v>
      </c>
      <c r="G39" s="90">
        <f t="shared" si="3"/>
        <v>123.12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>
        <v>1</v>
      </c>
      <c r="F42" s="89">
        <f>+Costos!G55</f>
        <v>300</v>
      </c>
      <c r="G42" s="90">
        <f t="shared" si="3"/>
        <v>300</v>
      </c>
      <c r="H42" s="87"/>
      <c r="I42" s="89">
        <f>+Costos!G55</f>
        <v>300</v>
      </c>
      <c r="J42" s="90">
        <f t="shared" si="4"/>
        <v>0</v>
      </c>
      <c r="K42" s="87">
        <v>1</v>
      </c>
      <c r="L42" s="89">
        <f>+Costos!G55</f>
        <v>300</v>
      </c>
      <c r="M42" s="90">
        <f t="shared" si="12"/>
        <v>300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>
        <v>1</v>
      </c>
      <c r="X42" s="89">
        <f>+Costos!G55</f>
        <v>300</v>
      </c>
      <c r="Y42" s="90">
        <f t="shared" si="8"/>
        <v>300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>
        <v>1</v>
      </c>
      <c r="R43" s="89">
        <f>+Costos!G59</f>
        <v>413.1</v>
      </c>
      <c r="S43" s="90">
        <f t="shared" si="6"/>
        <v>413.1</v>
      </c>
      <c r="T43" s="87"/>
      <c r="U43" s="89">
        <f>+Costos!G59</f>
        <v>413.1</v>
      </c>
      <c r="V43" s="90">
        <f t="shared" si="7"/>
        <v>0</v>
      </c>
      <c r="W43" s="87">
        <v>1</v>
      </c>
      <c r="X43" s="89">
        <f>+Costos!G59</f>
        <v>413.1</v>
      </c>
      <c r="Y43" s="90">
        <f t="shared" si="8"/>
        <v>413.1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>
        <v>1</v>
      </c>
      <c r="L47" s="89">
        <f>+Costos!G70</f>
        <v>2345.2449000000001</v>
      </c>
      <c r="M47" s="90">
        <f t="shared" si="12"/>
        <v>2345.2449000000001</v>
      </c>
      <c r="N47" s="87">
        <v>1</v>
      </c>
      <c r="O47" s="89">
        <f>+Costos!G70</f>
        <v>2345.2449000000001</v>
      </c>
      <c r="P47" s="90">
        <f t="shared" si="5"/>
        <v>2345.2449000000001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>
        <v>3</v>
      </c>
      <c r="F48" s="89">
        <f>+Costos!G78</f>
        <v>1170.8670749999999</v>
      </c>
      <c r="G48" s="90">
        <f t="shared" si="3"/>
        <v>3512.6012249999994</v>
      </c>
      <c r="H48" s="87">
        <v>5</v>
      </c>
      <c r="I48" s="89">
        <f>+Costos!G78</f>
        <v>1170.8670749999999</v>
      </c>
      <c r="J48" s="90">
        <f t="shared" si="4"/>
        <v>5854.3353749999997</v>
      </c>
      <c r="K48" s="87">
        <v>1</v>
      </c>
      <c r="L48" s="89">
        <f>+Costos!G78</f>
        <v>1170.8670749999999</v>
      </c>
      <c r="M48" s="90">
        <f t="shared" si="12"/>
        <v>1170.8670749999999</v>
      </c>
      <c r="N48" s="87">
        <v>6</v>
      </c>
      <c r="O48" s="89">
        <f>+Costos!G78</f>
        <v>1170.8670749999999</v>
      </c>
      <c r="P48" s="90">
        <f t="shared" si="5"/>
        <v>7025.2024499999989</v>
      </c>
      <c r="Q48" s="87">
        <v>5</v>
      </c>
      <c r="R48" s="89">
        <f>+Costos!G78</f>
        <v>1170.8670749999999</v>
      </c>
      <c r="S48" s="90">
        <f t="shared" si="6"/>
        <v>5854.3353749999997</v>
      </c>
      <c r="T48" s="87">
        <v>2</v>
      </c>
      <c r="U48" s="89">
        <f>+Costos!G78</f>
        <v>1170.8670749999999</v>
      </c>
      <c r="V48" s="90">
        <f t="shared" si="7"/>
        <v>2341.7341499999998</v>
      </c>
      <c r="W48" s="87">
        <v>4</v>
      </c>
      <c r="X48" s="89">
        <f>+Costos!G78</f>
        <v>1170.8670749999999</v>
      </c>
      <c r="Y48" s="90">
        <f t="shared" si="8"/>
        <v>4683.4682999999995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>
        <v>1</v>
      </c>
      <c r="U49" s="89">
        <f>+Costos!G79</f>
        <v>2341.7341499999998</v>
      </c>
      <c r="V49" s="90">
        <f t="shared" si="7"/>
        <v>2341.7341499999998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>
        <v>3</v>
      </c>
      <c r="F54" s="89">
        <f>+Costos!G119</f>
        <v>267.16683</v>
      </c>
      <c r="G54" s="90">
        <f t="shared" si="3"/>
        <v>801.50049000000001</v>
      </c>
      <c r="H54" s="87">
        <v>4</v>
      </c>
      <c r="I54" s="89">
        <f>+Costos!G119</f>
        <v>267.16683</v>
      </c>
      <c r="J54" s="90">
        <f t="shared" si="4"/>
        <v>1068.66732</v>
      </c>
      <c r="K54" s="87">
        <v>3</v>
      </c>
      <c r="L54" s="89">
        <f>+Costos!G119</f>
        <v>267.16683</v>
      </c>
      <c r="M54" s="90">
        <f t="shared" si="12"/>
        <v>801.50049000000001</v>
      </c>
      <c r="N54" s="87">
        <v>3</v>
      </c>
      <c r="O54" s="89">
        <f>+Costos!G119</f>
        <v>267.16683</v>
      </c>
      <c r="P54" s="90">
        <f t="shared" si="5"/>
        <v>801.50049000000001</v>
      </c>
      <c r="Q54" s="87">
        <v>2</v>
      </c>
      <c r="R54" s="89">
        <f>+Costos!G119</f>
        <v>267.16683</v>
      </c>
      <c r="S54" s="90">
        <f t="shared" si="6"/>
        <v>534.33366000000001</v>
      </c>
      <c r="T54" s="87">
        <v>2</v>
      </c>
      <c r="U54" s="89">
        <f>+Costos!G119</f>
        <v>267.16683</v>
      </c>
      <c r="V54" s="90">
        <f t="shared" si="7"/>
        <v>534.33366000000001</v>
      </c>
      <c r="W54" s="87">
        <v>2</v>
      </c>
      <c r="X54" s="89">
        <f>+Costos!G119</f>
        <v>267.16683</v>
      </c>
      <c r="Y54" s="90">
        <f t="shared" si="8"/>
        <v>534.33366000000001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4737.2217149999997</v>
      </c>
      <c r="H73" s="83"/>
      <c r="I73" s="84"/>
      <c r="J73" s="88">
        <f>SUM(J35:J72)</f>
        <v>6923.0026949999992</v>
      </c>
      <c r="K73" s="83"/>
      <c r="L73" s="84"/>
      <c r="M73" s="88">
        <f>SUM(M35:M72)</f>
        <v>6669.6124650000002</v>
      </c>
      <c r="N73" s="83"/>
      <c r="O73" s="84"/>
      <c r="P73" s="88">
        <f>SUM(P35:P72)</f>
        <v>11881.947839999999</v>
      </c>
      <c r="Q73" s="83"/>
      <c r="R73" s="84"/>
      <c r="S73" s="88">
        <f>SUM(S35:S72)</f>
        <v>8511.7690349999993</v>
      </c>
      <c r="T73" s="83"/>
      <c r="U73" s="84"/>
      <c r="V73" s="88">
        <f>SUM(V35:V72)</f>
        <v>5217.8019599999998</v>
      </c>
      <c r="W73" s="83"/>
      <c r="X73" s="84"/>
      <c r="Y73" s="88">
        <f>SUM(Y35:Y72)</f>
        <v>8324.9019599999992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42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>
        <v>1</v>
      </c>
      <c r="R79" s="91">
        <f>+Costos!K16</f>
        <v>3600</v>
      </c>
      <c r="S79" s="93">
        <f>Q79*R79</f>
        <v>3600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3600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43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>
        <v>1</v>
      </c>
      <c r="L89" s="91">
        <f>+Costos!L42</f>
        <v>570</v>
      </c>
      <c r="M89" s="93">
        <f t="shared" ref="M89:M98" si="15">K89*L89</f>
        <v>570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>
        <v>2</v>
      </c>
      <c r="O90" s="91">
        <f>+Costos!L43</f>
        <v>1400</v>
      </c>
      <c r="P90" s="93">
        <f t="shared" si="16"/>
        <v>2800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>
        <v>2</v>
      </c>
      <c r="R98" s="91">
        <f>+Costos!L47</f>
        <v>7200</v>
      </c>
      <c r="S98" s="93">
        <f t="shared" si="17"/>
        <v>14400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570</v>
      </c>
      <c r="N99" s="83"/>
      <c r="O99" s="84"/>
      <c r="P99" s="88">
        <f>SUM(P89:P98)</f>
        <v>2800</v>
      </c>
      <c r="Q99" s="83"/>
      <c r="R99" s="84"/>
      <c r="S99" s="88">
        <f>SUM(S89:S98)</f>
        <v>14400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10" sqref="J10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6" max="6" width="15.28515625" bestFit="1" customWidth="1"/>
    <col min="7" max="7" width="14.5703125" bestFit="1" customWidth="1"/>
    <col min="8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19" max="19" width="12.7109375" bestFit="1" customWidth="1"/>
    <col min="22" max="23" width="12.7109375" bestFit="1" customWidth="1"/>
  </cols>
  <sheetData>
    <row r="1" spans="1:15" ht="31.5">
      <c r="A1" s="267" t="s">
        <v>280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397</v>
      </c>
      <c r="B6" s="215"/>
      <c r="C6" s="216"/>
      <c r="D6" s="216"/>
      <c r="E6" s="216"/>
      <c r="F6" s="216">
        <v>8587</v>
      </c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8587</v>
      </c>
    </row>
    <row r="7" spans="1:15">
      <c r="A7" s="215" t="s">
        <v>401</v>
      </c>
      <c r="B7" s="215"/>
      <c r="C7" s="216"/>
      <c r="D7" s="216"/>
      <c r="E7" s="216"/>
      <c r="F7" s="216">
        <v>200000</v>
      </c>
      <c r="G7" s="216"/>
      <c r="H7" s="216"/>
      <c r="I7" s="216"/>
      <c r="J7" s="216"/>
      <c r="K7" s="216"/>
      <c r="L7" s="216"/>
      <c r="M7" s="216"/>
      <c r="N7" s="216"/>
      <c r="O7" s="61">
        <f t="shared" si="0"/>
        <v>200000</v>
      </c>
    </row>
    <row r="8" spans="1:15" ht="18.75">
      <c r="A8" s="215" t="s">
        <v>408</v>
      </c>
      <c r="B8" s="215" t="s">
        <v>387</v>
      </c>
      <c r="C8" s="216"/>
      <c r="D8" s="216"/>
      <c r="E8" s="216"/>
      <c r="F8" s="216"/>
      <c r="G8" s="216">
        <v>-32003.119999999999</v>
      </c>
      <c r="H8" s="221"/>
      <c r="I8" s="216"/>
      <c r="J8" s="216"/>
      <c r="K8" s="216"/>
      <c r="L8" s="216"/>
      <c r="M8" s="216"/>
      <c r="N8" s="216"/>
      <c r="O8" s="61">
        <f t="shared" si="0"/>
        <v>-32003.119999999999</v>
      </c>
    </row>
    <row r="9" spans="1:15">
      <c r="A9" s="215" t="s">
        <v>416</v>
      </c>
      <c r="B9" s="18"/>
      <c r="C9" s="194"/>
      <c r="D9" s="194"/>
      <c r="E9" s="194"/>
      <c r="F9" s="194"/>
      <c r="G9" s="194">
        <v>7467.22</v>
      </c>
      <c r="H9" s="194"/>
      <c r="I9" s="194"/>
      <c r="J9" s="194"/>
      <c r="K9" s="194"/>
      <c r="L9" s="194"/>
      <c r="M9" s="194"/>
      <c r="N9" s="194"/>
      <c r="O9" s="61">
        <f t="shared" si="0"/>
        <v>7467.22</v>
      </c>
    </row>
    <row r="10" spans="1:15">
      <c r="A10" s="215" t="s">
        <v>431</v>
      </c>
      <c r="B10" s="222"/>
      <c r="C10" s="195"/>
      <c r="D10" s="196"/>
      <c r="E10" s="196"/>
      <c r="F10" s="196"/>
      <c r="G10" s="196"/>
      <c r="H10" s="196"/>
      <c r="I10" s="196"/>
      <c r="J10" s="194">
        <v>75945.440000000002</v>
      </c>
      <c r="K10" s="227"/>
      <c r="L10" s="227"/>
      <c r="M10" s="196"/>
      <c r="N10" s="196"/>
      <c r="O10" s="61">
        <f t="shared" si="0"/>
        <v>75945.440000000002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208587</v>
      </c>
      <c r="G17" s="60">
        <f>SUM(G6:G12)</f>
        <v>-24535.899999999998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>
        <v>5</v>
      </c>
      <c r="V25" s="81">
        <f>+Costos!K20</f>
        <v>18.96</v>
      </c>
      <c r="W25" s="82">
        <f>B25*U25*V25</f>
        <v>5688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>
        <v>2</v>
      </c>
      <c r="P26" s="81">
        <f>+Costos!K21</f>
        <v>9.7200000000000006</v>
      </c>
      <c r="Q26" s="82">
        <f>B26*O26*P26</f>
        <v>1866.2400000000002</v>
      </c>
      <c r="R26" s="74"/>
      <c r="S26" s="81">
        <f>+Costos!K21</f>
        <v>9.7200000000000006</v>
      </c>
      <c r="T26" s="82">
        <f>B26*R26*S26</f>
        <v>0</v>
      </c>
      <c r="U26" s="74">
        <v>5</v>
      </c>
      <c r="V26" s="81">
        <f>+Costos!K21</f>
        <v>9.7200000000000006</v>
      </c>
      <c r="W26" s="82">
        <f>B26*U26*V26</f>
        <v>4665.6000000000004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1866.2400000000002</v>
      </c>
      <c r="R28" s="238"/>
      <c r="S28" s="85"/>
      <c r="T28" s="88">
        <f>SUM(T25:T27)</f>
        <v>0</v>
      </c>
      <c r="U28" s="238"/>
      <c r="V28" s="85"/>
      <c r="W28" s="88">
        <f>SUM(W25:W27)</f>
        <v>10353.6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>
        <v>2</v>
      </c>
      <c r="L35" s="89">
        <f>+Costos!G39</f>
        <v>1395.42</v>
      </c>
      <c r="M35" s="90">
        <f>K35*L35</f>
        <v>2790.84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>
        <v>1</v>
      </c>
      <c r="L36" s="89">
        <f>+Costos!F214</f>
        <v>17.100000000000001</v>
      </c>
      <c r="M36" s="239">
        <f>K36*L36</f>
        <v>17.100000000000001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>
        <v>1</v>
      </c>
      <c r="O37" s="89">
        <f>+Costos!F215</f>
        <v>34.200000000000003</v>
      </c>
      <c r="P37" s="90">
        <f t="shared" si="5"/>
        <v>34.200000000000003</v>
      </c>
      <c r="Q37" s="87">
        <v>2</v>
      </c>
      <c r="R37" s="89">
        <f>+Costos!F215</f>
        <v>34.200000000000003</v>
      </c>
      <c r="S37" s="90">
        <f t="shared" si="6"/>
        <v>68.400000000000006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>
        <v>4</v>
      </c>
      <c r="L38" s="89">
        <f>+Costos!G214</f>
        <v>20.52</v>
      </c>
      <c r="M38" s="239">
        <f>K38*L38</f>
        <v>82.08</v>
      </c>
      <c r="N38" s="87"/>
      <c r="O38" s="89">
        <f>+Costos!G214</f>
        <v>20.52</v>
      </c>
      <c r="P38" s="90">
        <f t="shared" si="5"/>
        <v>0</v>
      </c>
      <c r="Q38" s="87">
        <v>2</v>
      </c>
      <c r="R38" s="89">
        <f>+Costos!G214</f>
        <v>20.52</v>
      </c>
      <c r="S38" s="90">
        <f t="shared" si="6"/>
        <v>41.04</v>
      </c>
      <c r="T38" s="87">
        <v>3</v>
      </c>
      <c r="U38" s="89">
        <f>+Costos!G214</f>
        <v>20.52</v>
      </c>
      <c r="V38" s="90">
        <f t="shared" si="7"/>
        <v>61.56</v>
      </c>
      <c r="W38" s="87">
        <v>2</v>
      </c>
      <c r="X38" s="89">
        <f>+Costos!G214</f>
        <v>20.52</v>
      </c>
      <c r="Y38" s="90">
        <f t="shared" si="8"/>
        <v>41.04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>
        <v>3</v>
      </c>
      <c r="U39" s="89">
        <f>+Costos!G215</f>
        <v>41.04</v>
      </c>
      <c r="V39" s="90">
        <f t="shared" si="7"/>
        <v>123.12</v>
      </c>
      <c r="W39" s="87">
        <v>2</v>
      </c>
      <c r="X39" s="89">
        <f>+Costos!G215</f>
        <v>41.04</v>
      </c>
      <c r="Y39" s="90">
        <f t="shared" si="8"/>
        <v>82.08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>
        <v>1</v>
      </c>
      <c r="L43" s="89">
        <f>+Costos!G59</f>
        <v>413.1</v>
      </c>
      <c r="M43" s="90">
        <f t="shared" si="12"/>
        <v>413.1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>
        <v>1</v>
      </c>
      <c r="O44" s="89">
        <f>+Costos!G60</f>
        <v>813</v>
      </c>
      <c r="P44" s="90">
        <f t="shared" si="5"/>
        <v>813</v>
      </c>
      <c r="Q44" s="87">
        <v>1</v>
      </c>
      <c r="R44" s="89">
        <f>+Costos!G60</f>
        <v>813</v>
      </c>
      <c r="S44" s="90">
        <f t="shared" si="6"/>
        <v>813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>
        <v>1</v>
      </c>
      <c r="R45" s="89">
        <f>+Costos!G65</f>
        <v>493.44</v>
      </c>
      <c r="S45" s="90">
        <f t="shared" si="6"/>
        <v>493.44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>
        <v>2</v>
      </c>
      <c r="I48" s="89">
        <f>+Costos!G78</f>
        <v>1170.8670749999999</v>
      </c>
      <c r="J48" s="90">
        <f t="shared" si="4"/>
        <v>2341.7341499999998</v>
      </c>
      <c r="K48" s="87">
        <v>9</v>
      </c>
      <c r="L48" s="89">
        <f>+Costos!G78</f>
        <v>1170.8670749999999</v>
      </c>
      <c r="M48" s="90">
        <f t="shared" si="12"/>
        <v>10537.803674999999</v>
      </c>
      <c r="N48" s="87"/>
      <c r="O48" s="89">
        <f>+Costos!G78</f>
        <v>1170.8670749999999</v>
      </c>
      <c r="P48" s="90">
        <f t="shared" si="5"/>
        <v>0</v>
      </c>
      <c r="Q48" s="87">
        <v>6</v>
      </c>
      <c r="R48" s="89">
        <f>+Costos!G78</f>
        <v>1170.8670749999999</v>
      </c>
      <c r="S48" s="90">
        <f t="shared" si="6"/>
        <v>7025.2024499999989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>
        <v>2</v>
      </c>
      <c r="L49" s="89">
        <f>+Costos!G79</f>
        <v>2341.7341499999998</v>
      </c>
      <c r="M49" s="90">
        <f t="shared" si="12"/>
        <v>4683.4682999999995</v>
      </c>
      <c r="N49" s="87">
        <v>2</v>
      </c>
      <c r="O49" s="89">
        <f>+Costos!G79</f>
        <v>2341.7341499999998</v>
      </c>
      <c r="P49" s="90">
        <f t="shared" si="5"/>
        <v>4683.4682999999995</v>
      </c>
      <c r="Q49" s="87">
        <v>4</v>
      </c>
      <c r="R49" s="89">
        <f>+Costos!G79</f>
        <v>2341.7341499999998</v>
      </c>
      <c r="S49" s="90">
        <f t="shared" si="6"/>
        <v>9366.9365999999991</v>
      </c>
      <c r="T49" s="87">
        <v>11</v>
      </c>
      <c r="U49" s="89">
        <f>+Costos!G79</f>
        <v>2341.7341499999998</v>
      </c>
      <c r="V49" s="90">
        <f t="shared" si="7"/>
        <v>25759.075649999999</v>
      </c>
      <c r="W49" s="87">
        <v>3</v>
      </c>
      <c r="X49" s="89">
        <f>+Costos!G79</f>
        <v>2341.7341499999998</v>
      </c>
      <c r="Y49" s="90">
        <f t="shared" si="8"/>
        <v>7025.2024499999989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>
        <v>1</v>
      </c>
      <c r="L51" s="89">
        <f>+Costos!G87</f>
        <v>649.6312200000001</v>
      </c>
      <c r="M51" s="90">
        <f t="shared" si="12"/>
        <v>649.6312200000001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>
        <v>1</v>
      </c>
      <c r="F54" s="89">
        <f>+Costos!G119</f>
        <v>267.16683</v>
      </c>
      <c r="G54" s="90">
        <f t="shared" si="3"/>
        <v>267.16683</v>
      </c>
      <c r="H54" s="87">
        <v>2</v>
      </c>
      <c r="I54" s="89">
        <f>+Costos!G119</f>
        <v>267.16683</v>
      </c>
      <c r="J54" s="90">
        <f t="shared" si="4"/>
        <v>534.33366000000001</v>
      </c>
      <c r="K54" s="87">
        <v>8</v>
      </c>
      <c r="L54" s="89">
        <f>+Costos!G119</f>
        <v>267.16683</v>
      </c>
      <c r="M54" s="90">
        <f t="shared" si="12"/>
        <v>2137.33464</v>
      </c>
      <c r="N54" s="87">
        <v>13</v>
      </c>
      <c r="O54" s="89">
        <f>+Costos!G119</f>
        <v>267.16683</v>
      </c>
      <c r="P54" s="90">
        <f t="shared" si="5"/>
        <v>3473.1687900000002</v>
      </c>
      <c r="Q54" s="87">
        <v>2</v>
      </c>
      <c r="R54" s="89">
        <f>+Costos!G119</f>
        <v>267.16683</v>
      </c>
      <c r="S54" s="90">
        <f t="shared" si="6"/>
        <v>534.33366000000001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>
        <v>6</v>
      </c>
      <c r="L55" s="89">
        <f>+Costos!G120</f>
        <v>534.33366000000001</v>
      </c>
      <c r="M55" s="90">
        <f t="shared" si="12"/>
        <v>3206.0019600000001</v>
      </c>
      <c r="N55" s="87"/>
      <c r="O55" s="89">
        <f>+Costos!G120</f>
        <v>534.33366000000001</v>
      </c>
      <c r="P55" s="90">
        <f t="shared" si="5"/>
        <v>0</v>
      </c>
      <c r="Q55" s="87">
        <v>10</v>
      </c>
      <c r="R55" s="89">
        <f>+Costos!G120</f>
        <v>534.33366000000001</v>
      </c>
      <c r="S55" s="90">
        <f t="shared" si="6"/>
        <v>5343.3366000000005</v>
      </c>
      <c r="T55" s="87">
        <v>9</v>
      </c>
      <c r="U55" s="89">
        <f>+Costos!G120</f>
        <v>534.33366000000001</v>
      </c>
      <c r="V55" s="90">
        <f t="shared" si="7"/>
        <v>4809.0029400000003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>
        <v>1</v>
      </c>
      <c r="U59" s="89">
        <f>+Costos!G141</f>
        <v>813.86493750000011</v>
      </c>
      <c r="V59" s="90">
        <f t="shared" si="7"/>
        <v>813.86493750000011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267.16683</v>
      </c>
      <c r="H73" s="83"/>
      <c r="I73" s="84"/>
      <c r="J73" s="88">
        <f>SUM(J35:J72)</f>
        <v>2876.0678099999996</v>
      </c>
      <c r="K73" s="83"/>
      <c r="L73" s="84"/>
      <c r="M73" s="88">
        <f>SUM(M35:M72)</f>
        <v>24517.359795</v>
      </c>
      <c r="N73" s="83"/>
      <c r="O73" s="84"/>
      <c r="P73" s="88">
        <f>SUM(P35:P72)</f>
        <v>9003.8370899999991</v>
      </c>
      <c r="Q73" s="83"/>
      <c r="R73" s="84"/>
      <c r="S73" s="88">
        <f>SUM(S35:S72)</f>
        <v>23685.689309999994</v>
      </c>
      <c r="T73" s="83"/>
      <c r="U73" s="84"/>
      <c r="V73" s="88">
        <f>SUM(V35:V72)</f>
        <v>31566.623527499996</v>
      </c>
      <c r="W73" s="83"/>
      <c r="X73" s="84"/>
      <c r="Y73" s="88">
        <f>SUM(Y35:Y72)</f>
        <v>7148.3224499999988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>
        <v>2</v>
      </c>
      <c r="L79" s="91">
        <f>+Costos!K16</f>
        <v>3600</v>
      </c>
      <c r="M79" s="93">
        <f>K79*L79</f>
        <v>7200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>
        <v>1</v>
      </c>
      <c r="U79" s="91">
        <f>+Costos!K16</f>
        <v>3600</v>
      </c>
      <c r="V79" s="93">
        <f>T79*U79</f>
        <v>3600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7200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3600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>
        <v>8</v>
      </c>
      <c r="L89" s="91">
        <f>+Costos!L42</f>
        <v>570</v>
      </c>
      <c r="M89" s="93">
        <f t="shared" ref="M89:M98" si="15">K89*L89</f>
        <v>4560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>
        <v>1</v>
      </c>
      <c r="L98" s="91">
        <f>+Costos!L47</f>
        <v>7200</v>
      </c>
      <c r="M98" s="93">
        <f t="shared" si="15"/>
        <v>7200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11760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I1" activePane="topRight" state="frozen"/>
      <selection pane="topRight" activeCell="R16" sqref="R1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281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>
        <v>4</v>
      </c>
      <c r="P25" s="81">
        <f>+Costos!K20</f>
        <v>18.96</v>
      </c>
      <c r="Q25" s="82">
        <f>B25*O25*P25</f>
        <v>4550.4000000000005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>
        <v>2</v>
      </c>
      <c r="Y25" s="81">
        <f>+Costos!K20</f>
        <v>18.96</v>
      </c>
      <c r="Z25" s="82">
        <f>B25*X25*Y25</f>
        <v>2275.2000000000003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4550.4000000000005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2275.2000000000003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>
        <v>2</v>
      </c>
      <c r="O38" s="89">
        <f>+Costos!G214</f>
        <v>20.52</v>
      </c>
      <c r="P38" s="90">
        <f t="shared" si="5"/>
        <v>41.04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>
        <v>5</v>
      </c>
      <c r="X38" s="89">
        <f>+Costos!G214</f>
        <v>20.52</v>
      </c>
      <c r="Y38" s="90">
        <f t="shared" si="8"/>
        <v>102.6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>
        <v>4</v>
      </c>
      <c r="L39" s="89">
        <f>+Costos!G215</f>
        <v>41.04</v>
      </c>
      <c r="M39" s="239">
        <f>K39*L39</f>
        <v>164.16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>
        <v>1</v>
      </c>
      <c r="O41" s="89">
        <f>+Costos!G51</f>
        <v>333.82079999999996</v>
      </c>
      <c r="P41" s="90">
        <f t="shared" si="5"/>
        <v>333.82079999999996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>
        <v>1</v>
      </c>
      <c r="L42" s="89">
        <f>+Costos!G55</f>
        <v>300</v>
      </c>
      <c r="M42" s="90">
        <f t="shared" si="12"/>
        <v>300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>
        <v>5</v>
      </c>
      <c r="F52" s="89">
        <f>+Costos!G97</f>
        <v>691.6312200000001</v>
      </c>
      <c r="G52" s="90">
        <f t="shared" si="3"/>
        <v>3458.1561000000006</v>
      </c>
      <c r="H52" s="87"/>
      <c r="I52" s="89">
        <f>+Costos!G97</f>
        <v>691.6312200000001</v>
      </c>
      <c r="J52" s="90">
        <f t="shared" si="4"/>
        <v>0</v>
      </c>
      <c r="K52" s="87">
        <v>3</v>
      </c>
      <c r="L52" s="89">
        <f>+Costos!G97</f>
        <v>691.6312200000001</v>
      </c>
      <c r="M52" s="90">
        <f t="shared" si="12"/>
        <v>2074.8936600000002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>
        <v>4</v>
      </c>
      <c r="X52" s="89">
        <f>+Costos!G97</f>
        <v>691.6312200000001</v>
      </c>
      <c r="Y52" s="90">
        <f t="shared" si="8"/>
        <v>2766.5248800000004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>
        <v>2</v>
      </c>
      <c r="F54" s="89">
        <f>+Costos!G119</f>
        <v>267.16683</v>
      </c>
      <c r="G54" s="90">
        <f t="shared" si="3"/>
        <v>534.33366000000001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>
        <v>2</v>
      </c>
      <c r="X54" s="89">
        <f>+Costos!G119</f>
        <v>267.16683</v>
      </c>
      <c r="Y54" s="90">
        <f t="shared" si="8"/>
        <v>534.33366000000001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>
        <v>2</v>
      </c>
      <c r="X55" s="89">
        <f>+Costos!G120</f>
        <v>534.33366000000001</v>
      </c>
      <c r="Y55" s="90">
        <f t="shared" si="8"/>
        <v>1068.66732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>
        <v>2</v>
      </c>
      <c r="F56" s="89">
        <f>+Costos!G122</f>
        <v>2671.6682999999998</v>
      </c>
      <c r="G56" s="90">
        <f t="shared" si="3"/>
        <v>5343.3365999999996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>
        <v>1</v>
      </c>
      <c r="L59" s="89">
        <f>+Costos!G141</f>
        <v>813.86493750000011</v>
      </c>
      <c r="M59" s="90">
        <f t="shared" si="12"/>
        <v>813.86493750000011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9335.8263599999991</v>
      </c>
      <c r="H73" s="83"/>
      <c r="I73" s="84"/>
      <c r="J73" s="88">
        <f>SUM(G35:G72)</f>
        <v>9335.8263599999991</v>
      </c>
      <c r="K73" s="83"/>
      <c r="L73" s="84"/>
      <c r="M73" s="88">
        <f>SUM(M35:M72)</f>
        <v>3352.9185975</v>
      </c>
      <c r="N73" s="83"/>
      <c r="O73" s="84"/>
      <c r="P73" s="88">
        <f>SUM(P35:P72)</f>
        <v>374.86079999999998</v>
      </c>
      <c r="Q73" s="83"/>
      <c r="R73" s="84"/>
      <c r="S73" s="88">
        <f>SUM(S35:S72)</f>
        <v>0</v>
      </c>
      <c r="T73" s="83"/>
      <c r="U73" s="84"/>
      <c r="V73" s="88">
        <f>SUM(V35:V72)</f>
        <v>0</v>
      </c>
      <c r="W73" s="83"/>
      <c r="X73" s="84"/>
      <c r="Y73" s="88">
        <f>SUM(Y35:Y72)</f>
        <v>4472.1258600000001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>
        <v>2</v>
      </c>
      <c r="L79" s="91">
        <f>+Costos!K16</f>
        <v>3600</v>
      </c>
      <c r="M79" s="93">
        <f>K79*L79</f>
        <v>7200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7200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>
        <v>3</v>
      </c>
      <c r="F89" s="91">
        <f>+Costos!L42</f>
        <v>570</v>
      </c>
      <c r="G89" s="93">
        <f>E89*F89</f>
        <v>1710</v>
      </c>
      <c r="H89" s="92"/>
      <c r="I89" s="91">
        <f>+Costos!L42</f>
        <v>570</v>
      </c>
      <c r="J89" s="93">
        <f t="shared" ref="J89:J98" si="14">H89*I89</f>
        <v>0</v>
      </c>
      <c r="K89" s="92">
        <v>5</v>
      </c>
      <c r="L89" s="91">
        <f>+Costos!L42</f>
        <v>570</v>
      </c>
      <c r="M89" s="93">
        <f t="shared" ref="M89:M98" si="15">K89*L89</f>
        <v>2850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1710</v>
      </c>
      <c r="H99" s="83"/>
      <c r="I99" s="84"/>
      <c r="J99" s="88">
        <f>SUM(G89:G98)</f>
        <v>1710</v>
      </c>
      <c r="K99" s="83"/>
      <c r="L99" s="84"/>
      <c r="M99" s="88">
        <f>SUM(M89:M98)</f>
        <v>2850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A7" sqref="A7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6" max="7" width="15.28515625" bestFit="1" customWidth="1"/>
    <col min="8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16" max="17" width="12.7109375" bestFit="1" customWidth="1"/>
    <col min="19" max="20" width="12.7109375" bestFit="1" customWidth="1"/>
    <col min="22" max="22" width="12.7109375" bestFit="1" customWidth="1"/>
    <col min="25" max="25" width="12.7109375" bestFit="1" customWidth="1"/>
  </cols>
  <sheetData>
    <row r="1" spans="1:15" ht="31.5">
      <c r="A1" s="267" t="s">
        <v>282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404</v>
      </c>
      <c r="B6" s="215" t="s">
        <v>405</v>
      </c>
      <c r="C6" s="216"/>
      <c r="D6" s="216"/>
      <c r="E6" s="216"/>
      <c r="F6" s="216">
        <v>250000</v>
      </c>
      <c r="G6" s="216">
        <v>-14797</v>
      </c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311148.44</v>
      </c>
    </row>
    <row r="7" spans="1:15">
      <c r="A7" s="215" t="s">
        <v>431</v>
      </c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250000</v>
      </c>
      <c r="G17" s="60">
        <f>SUM(G6:G12)</f>
        <v>-14797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3</v>
      </c>
      <c r="G25" s="81">
        <f>+Costos!K20</f>
        <v>18.96</v>
      </c>
      <c r="H25" s="82">
        <f>B25*F25*G25</f>
        <v>3412.8</v>
      </c>
      <c r="I25" s="73">
        <v>2</v>
      </c>
      <c r="J25" s="81">
        <f>+Costos!K20</f>
        <v>18.96</v>
      </c>
      <c r="K25" s="82">
        <f>B25*I25*G25</f>
        <v>2275.2000000000003</v>
      </c>
      <c r="L25" s="73">
        <v>2</v>
      </c>
      <c r="M25" s="81">
        <f>+Costos!K20</f>
        <v>18.96</v>
      </c>
      <c r="N25" s="82">
        <f>B25*L25*M25</f>
        <v>2275.2000000000003</v>
      </c>
      <c r="O25" s="73">
        <v>3</v>
      </c>
      <c r="P25" s="81">
        <f>+Costos!K20</f>
        <v>18.96</v>
      </c>
      <c r="Q25" s="82">
        <f>B25*O25*P25</f>
        <v>3412.8</v>
      </c>
      <c r="R25" s="73">
        <v>6</v>
      </c>
      <c r="S25" s="81">
        <f>+Costos!K20</f>
        <v>18.96</v>
      </c>
      <c r="T25" s="82">
        <f>B25*R25*S25</f>
        <v>6825.6</v>
      </c>
      <c r="U25" s="73">
        <v>2</v>
      </c>
      <c r="V25" s="81">
        <f>+Costos!K20</f>
        <v>18.96</v>
      </c>
      <c r="W25" s="82">
        <f>B25*U25*V25</f>
        <v>2275.2000000000003</v>
      </c>
      <c r="X25" s="73">
        <v>3</v>
      </c>
      <c r="Y25" s="81">
        <f>+Costos!K20</f>
        <v>18.96</v>
      </c>
      <c r="Z25" s="82">
        <f>B25*X25*Y25</f>
        <v>3412.8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4</v>
      </c>
      <c r="G26" s="81">
        <f>+Costos!K21</f>
        <v>9.7200000000000006</v>
      </c>
      <c r="H26" s="82">
        <f>B26*F26*G26</f>
        <v>3732.4800000000005</v>
      </c>
      <c r="I26" s="74">
        <v>2</v>
      </c>
      <c r="J26" s="81">
        <f>+Costos!K21</f>
        <v>9.7200000000000006</v>
      </c>
      <c r="K26" s="82">
        <f>B26*I26*G26</f>
        <v>1866.2400000000002</v>
      </c>
      <c r="L26" s="74">
        <v>5</v>
      </c>
      <c r="M26" s="81">
        <f>+Costos!K21</f>
        <v>9.7200000000000006</v>
      </c>
      <c r="N26" s="82">
        <f>B26*L26*M26</f>
        <v>4665.6000000000004</v>
      </c>
      <c r="O26" s="74">
        <v>9</v>
      </c>
      <c r="P26" s="81">
        <f>+Costos!K21</f>
        <v>9.7200000000000006</v>
      </c>
      <c r="Q26" s="82">
        <f>B26*O26*P26</f>
        <v>8398.08</v>
      </c>
      <c r="R26" s="74">
        <v>9</v>
      </c>
      <c r="S26" s="81">
        <f>+Costos!K21</f>
        <v>9.7200000000000006</v>
      </c>
      <c r="T26" s="82">
        <f>B26*R26*S26</f>
        <v>8398.08</v>
      </c>
      <c r="U26" s="74">
        <v>6</v>
      </c>
      <c r="V26" s="81">
        <f>+Costos!K21</f>
        <v>9.7200000000000006</v>
      </c>
      <c r="W26" s="82">
        <f>B26*U26*V26</f>
        <v>5598.72</v>
      </c>
      <c r="X26" s="74">
        <v>3</v>
      </c>
      <c r="Y26" s="81">
        <f>+Costos!K21</f>
        <v>9.7200000000000006</v>
      </c>
      <c r="Z26" s="82">
        <f>B26*X26*Y26</f>
        <v>2799.36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7145.2800000000007</v>
      </c>
      <c r="I28" s="238"/>
      <c r="J28" s="85"/>
      <c r="K28" s="88">
        <f>SUM(K25:K27)</f>
        <v>4141.4400000000005</v>
      </c>
      <c r="L28" s="238"/>
      <c r="M28" s="85"/>
      <c r="N28" s="88">
        <f>SUM(N25:N27)</f>
        <v>6940.8000000000011</v>
      </c>
      <c r="O28" s="238"/>
      <c r="P28" s="85"/>
      <c r="Q28" s="88">
        <f>SUM(Q25:Q27)</f>
        <v>11810.880000000001</v>
      </c>
      <c r="R28" s="238"/>
      <c r="S28" s="85"/>
      <c r="T28" s="88">
        <f>SUM(T25:T27)</f>
        <v>15223.68</v>
      </c>
      <c r="U28" s="238"/>
      <c r="V28" s="85"/>
      <c r="W28" s="88">
        <f>SUM(W25:W27)</f>
        <v>7873.92</v>
      </c>
      <c r="X28" s="238"/>
      <c r="Y28" s="85"/>
      <c r="Z28" s="88">
        <f>SUM(Z25:Z27)</f>
        <v>6212.16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>
        <v>1</v>
      </c>
      <c r="X35" s="89">
        <f>+Costos!G39</f>
        <v>1395.42</v>
      </c>
      <c r="Y35" s="90">
        <f>W35*X35</f>
        <v>1395.42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>
        <v>4</v>
      </c>
      <c r="F36" s="89">
        <f>+Costos!F214</f>
        <v>17.100000000000001</v>
      </c>
      <c r="G36" s="90">
        <f t="shared" ref="G36:G62" si="3">E36*F36</f>
        <v>68.400000000000006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+Costos!G214</f>
        <v>20.52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>
        <v>1</v>
      </c>
      <c r="U36" s="89">
        <f>+Costos!F214</f>
        <v>17.100000000000001</v>
      </c>
      <c r="V36" s="90">
        <f t="shared" ref="V36:V72" si="7">T36*U36</f>
        <v>17.100000000000001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>
        <v>150</v>
      </c>
      <c r="L37" s="89">
        <f>+Costos!G215</f>
        <v>41.04</v>
      </c>
      <c r="M37" s="239">
        <f>K37*L37</f>
        <v>6156</v>
      </c>
      <c r="N37" s="87">
        <v>50</v>
      </c>
      <c r="O37" s="89">
        <f>+Costos!F215</f>
        <v>34.200000000000003</v>
      </c>
      <c r="P37" s="90">
        <f t="shared" si="5"/>
        <v>1710.0000000000002</v>
      </c>
      <c r="Q37" s="87">
        <v>150</v>
      </c>
      <c r="R37" s="89">
        <f>+Costos!F215</f>
        <v>34.200000000000003</v>
      </c>
      <c r="S37" s="90">
        <f t="shared" si="6"/>
        <v>5130</v>
      </c>
      <c r="T37" s="87">
        <v>106</v>
      </c>
      <c r="U37" s="89">
        <f>+Costos!F215</f>
        <v>34.200000000000003</v>
      </c>
      <c r="V37" s="90">
        <f t="shared" si="7"/>
        <v>3625.2000000000003</v>
      </c>
      <c r="W37" s="87">
        <v>150</v>
      </c>
      <c r="X37" s="89">
        <f>+Costos!F215</f>
        <v>34.200000000000003</v>
      </c>
      <c r="Y37" s="90">
        <f t="shared" si="8"/>
        <v>5130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>
        <v>2</v>
      </c>
      <c r="I38" s="89">
        <f>+Costos!G214</f>
        <v>20.52</v>
      </c>
      <c r="J38" s="90">
        <f t="shared" si="4"/>
        <v>41.04</v>
      </c>
      <c r="K38" s="87"/>
      <c r="L38" s="89">
        <f>+Costos!G214</f>
        <v>20.52</v>
      </c>
      <c r="M38" s="239">
        <f>+Costos!N190</f>
        <v>0</v>
      </c>
      <c r="N38" s="87">
        <v>6</v>
      </c>
      <c r="O38" s="89">
        <f>+Costos!G214</f>
        <v>20.52</v>
      </c>
      <c r="P38" s="90">
        <f t="shared" si="5"/>
        <v>123.12</v>
      </c>
      <c r="Q38" s="87">
        <v>2</v>
      </c>
      <c r="R38" s="89">
        <f>+Costos!G214</f>
        <v>20.52</v>
      </c>
      <c r="S38" s="90">
        <f t="shared" si="6"/>
        <v>41.04</v>
      </c>
      <c r="T38" s="87">
        <v>3</v>
      </c>
      <c r="U38" s="89">
        <f>+Costos!G214</f>
        <v>20.52</v>
      </c>
      <c r="V38" s="90">
        <f t="shared" si="7"/>
        <v>61.56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>
        <v>3</v>
      </c>
      <c r="I39" s="89">
        <f>+Costos!G215</f>
        <v>41.04</v>
      </c>
      <c r="J39" s="90">
        <f t="shared" si="4"/>
        <v>123.12</v>
      </c>
      <c r="K39" s="87"/>
      <c r="L39" s="89">
        <f>+Costos!G215</f>
        <v>41.04</v>
      </c>
      <c r="M39" s="239">
        <f>+Costos!N191</f>
        <v>0</v>
      </c>
      <c r="N39" s="87">
        <v>4</v>
      </c>
      <c r="O39" s="89">
        <f>+Costos!G215</f>
        <v>41.04</v>
      </c>
      <c r="P39" s="90">
        <f t="shared" si="5"/>
        <v>164.16</v>
      </c>
      <c r="Q39" s="87">
        <v>5</v>
      </c>
      <c r="R39" s="89">
        <f>+Costos!G215</f>
        <v>41.04</v>
      </c>
      <c r="S39" s="90">
        <f t="shared" si="6"/>
        <v>205.2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>
        <v>3</v>
      </c>
      <c r="X42" s="89">
        <f>+Costos!G55</f>
        <v>300</v>
      </c>
      <c r="Y42" s="90">
        <f t="shared" si="8"/>
        <v>900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>
        <v>1</v>
      </c>
      <c r="R51" s="89">
        <f>+Costos!G87</f>
        <v>649.6312200000001</v>
      </c>
      <c r="S51" s="90">
        <f t="shared" si="6"/>
        <v>649.6312200000001</v>
      </c>
      <c r="T51" s="87"/>
      <c r="U51" s="89">
        <f>+Costos!G87</f>
        <v>649.6312200000001</v>
      </c>
      <c r="V51" s="90">
        <f t="shared" si="7"/>
        <v>0</v>
      </c>
      <c r="W51" s="87">
        <v>1</v>
      </c>
      <c r="X51" s="89">
        <f>+Costos!G87</f>
        <v>649.6312200000001</v>
      </c>
      <c r="Y51" s="90">
        <f t="shared" si="8"/>
        <v>649.6312200000001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>
        <v>2</v>
      </c>
      <c r="F52" s="89">
        <f>+Costos!G97</f>
        <v>691.6312200000001</v>
      </c>
      <c r="G52" s="90">
        <f t="shared" si="3"/>
        <v>1383.2624400000002</v>
      </c>
      <c r="H52" s="87">
        <v>2</v>
      </c>
      <c r="I52" s="89">
        <f>+Costos!G97</f>
        <v>691.6312200000001</v>
      </c>
      <c r="J52" s="90">
        <f t="shared" si="4"/>
        <v>1383.2624400000002</v>
      </c>
      <c r="K52" s="87">
        <v>2</v>
      </c>
      <c r="L52" s="89">
        <f>+Costos!G97</f>
        <v>691.6312200000001</v>
      </c>
      <c r="M52" s="90">
        <f t="shared" si="12"/>
        <v>1383.2624400000002</v>
      </c>
      <c r="N52" s="87">
        <v>5</v>
      </c>
      <c r="O52" s="89">
        <f>+Costos!G97</f>
        <v>691.6312200000001</v>
      </c>
      <c r="P52" s="90">
        <f t="shared" si="5"/>
        <v>3458.1561000000006</v>
      </c>
      <c r="Q52" s="87">
        <v>4</v>
      </c>
      <c r="R52" s="89">
        <f>+Costos!G97</f>
        <v>691.6312200000001</v>
      </c>
      <c r="S52" s="90">
        <f t="shared" si="6"/>
        <v>2766.5248800000004</v>
      </c>
      <c r="T52" s="87">
        <v>2</v>
      </c>
      <c r="U52" s="89">
        <f>+Costos!G97</f>
        <v>691.6312200000001</v>
      </c>
      <c r="V52" s="90">
        <f t="shared" si="7"/>
        <v>1383.2624400000002</v>
      </c>
      <c r="W52" s="87">
        <v>7</v>
      </c>
      <c r="X52" s="89">
        <f>+Costos!G97</f>
        <v>691.6312200000001</v>
      </c>
      <c r="Y52" s="90">
        <f t="shared" si="8"/>
        <v>4841.4185400000006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>
        <v>1</v>
      </c>
      <c r="F54" s="89">
        <f>+Costos!G119</f>
        <v>267.16683</v>
      </c>
      <c r="G54" s="90">
        <f t="shared" si="3"/>
        <v>267.16683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>
        <v>2</v>
      </c>
      <c r="U54" s="89">
        <f>+Costos!G119</f>
        <v>267.16683</v>
      </c>
      <c r="V54" s="90">
        <f t="shared" si="7"/>
        <v>534.33366000000001</v>
      </c>
      <c r="W54" s="87">
        <v>3</v>
      </c>
      <c r="X54" s="89">
        <f>+Costos!G119</f>
        <v>267.16683</v>
      </c>
      <c r="Y54" s="90">
        <f t="shared" si="8"/>
        <v>801.50049000000001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>
        <v>1</v>
      </c>
      <c r="X57" s="89">
        <f>+Costos!G127</f>
        <v>5241.6321899999994</v>
      </c>
      <c r="Y57" s="90">
        <f t="shared" si="8"/>
        <v>5241.6321899999994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>
        <v>1</v>
      </c>
      <c r="R60" s="89">
        <f>+Costos!G142</f>
        <v>1627.7298750000002</v>
      </c>
      <c r="S60" s="90">
        <f t="shared" si="6"/>
        <v>1627.7298750000002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>
        <v>1</v>
      </c>
      <c r="R62" s="89">
        <f>+Costos!G156</f>
        <v>7945.2</v>
      </c>
      <c r="S62" s="90">
        <f t="shared" si="6"/>
        <v>7945.2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1718.8292700000002</v>
      </c>
      <c r="H73" s="83"/>
      <c r="I73" s="84"/>
      <c r="J73" s="88">
        <f>SUM(J35:J72)</f>
        <v>1547.4224400000003</v>
      </c>
      <c r="K73" s="83"/>
      <c r="L73" s="84"/>
      <c r="M73" s="88">
        <f>SUM(M35:M72)</f>
        <v>7539.2624400000004</v>
      </c>
      <c r="N73" s="83"/>
      <c r="O73" s="84"/>
      <c r="P73" s="88">
        <f>SUM(P35:P72)</f>
        <v>5455.4361000000008</v>
      </c>
      <c r="Q73" s="83"/>
      <c r="R73" s="84"/>
      <c r="S73" s="88">
        <f>SUM(S35:S72)</f>
        <v>18365.325975</v>
      </c>
      <c r="T73" s="83"/>
      <c r="U73" s="84"/>
      <c r="V73" s="88">
        <f>SUM(V35:V72)</f>
        <v>5621.4561000000003</v>
      </c>
      <c r="W73" s="83"/>
      <c r="X73" s="84"/>
      <c r="Y73" s="88">
        <f>SUM(Y35:Y72)</f>
        <v>18959.602439999999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>
        <v>1</v>
      </c>
      <c r="F79" s="91">
        <f>+Costos!K16</f>
        <v>3600</v>
      </c>
      <c r="G79" s="93">
        <f>E79*F79</f>
        <v>3600</v>
      </c>
      <c r="H79" s="92"/>
      <c r="I79" s="91">
        <f>+Costos!K16</f>
        <v>3600</v>
      </c>
      <c r="J79" s="93">
        <f>H79*I79</f>
        <v>0</v>
      </c>
      <c r="K79" s="92">
        <v>1</v>
      </c>
      <c r="L79" s="91">
        <f>+Costos!K16</f>
        <v>3600</v>
      </c>
      <c r="M79" s="93">
        <f>K79*L79</f>
        <v>3600</v>
      </c>
      <c r="N79" s="92">
        <v>2</v>
      </c>
      <c r="O79" s="91">
        <f>+Costos!K16</f>
        <v>3600</v>
      </c>
      <c r="P79" s="93">
        <f>N79*O79</f>
        <v>7200</v>
      </c>
      <c r="Q79" s="92">
        <v>1</v>
      </c>
      <c r="R79" s="91">
        <f>+Costos!K16</f>
        <v>3600</v>
      </c>
      <c r="S79" s="93">
        <f>Q79*R79</f>
        <v>3600</v>
      </c>
      <c r="T79" s="92">
        <v>3</v>
      </c>
      <c r="U79" s="91">
        <f>+Costos!K16</f>
        <v>3600</v>
      </c>
      <c r="V79" s="93">
        <f>T79*U79</f>
        <v>10800</v>
      </c>
      <c r="W79" s="92">
        <v>1</v>
      </c>
      <c r="X79" s="91">
        <f>+Costos!K16</f>
        <v>3600</v>
      </c>
      <c r="Y79" s="93">
        <f>W79*X79</f>
        <v>3600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>
        <v>1</v>
      </c>
      <c r="O80" s="91">
        <f>+Costos!K17</f>
        <v>10567.199999999999</v>
      </c>
      <c r="P80" s="93">
        <f>N80*O80</f>
        <v>10567.199999999999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>
        <v>1</v>
      </c>
      <c r="X80" s="91">
        <f>+Costos!K17</f>
        <v>10567.199999999999</v>
      </c>
      <c r="Y80" s="93">
        <f>W80*X80</f>
        <v>10567.199999999999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3600</v>
      </c>
      <c r="H81" s="235"/>
      <c r="I81" s="236"/>
      <c r="J81" s="88">
        <f>SUM(J78:J80)</f>
        <v>0</v>
      </c>
      <c r="K81" s="235"/>
      <c r="L81" s="236"/>
      <c r="M81" s="88">
        <f>SUM(M78:M80)</f>
        <v>3600</v>
      </c>
      <c r="N81" s="235"/>
      <c r="O81" s="236"/>
      <c r="P81" s="88">
        <f>SUM(P78:P80)</f>
        <v>17767.199999999997</v>
      </c>
      <c r="Q81" s="235"/>
      <c r="R81" s="236"/>
      <c r="S81" s="88">
        <f>SUM(S78:S80)</f>
        <v>3600</v>
      </c>
      <c r="T81" s="235"/>
      <c r="U81" s="236"/>
      <c r="V81" s="88">
        <f>SUM(V78:V80)</f>
        <v>10800</v>
      </c>
      <c r="W81" s="235"/>
      <c r="X81" s="236"/>
      <c r="Y81" s="88">
        <f>SUM(Y78:Y80)</f>
        <v>14167.199999999999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>
        <v>1</v>
      </c>
      <c r="O94" s="91">
        <f>+Costos!L45</f>
        <v>6000</v>
      </c>
      <c r="P94" s="93">
        <f t="shared" si="16"/>
        <v>6000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>
        <v>1</v>
      </c>
      <c r="F96" s="91">
        <f>+Costos!L45</f>
        <v>6000</v>
      </c>
      <c r="G96" s="93">
        <f t="shared" si="25"/>
        <v>6000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6000</v>
      </c>
      <c r="H99" s="83"/>
      <c r="I99" s="84"/>
      <c r="J99" s="88">
        <f>SUM(J89:J98)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6000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G1" activePane="topRight" state="frozen"/>
      <selection pane="topRight" activeCell="M12" sqref="M12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17" max="17" width="12.7109375" bestFit="1" customWidth="1"/>
  </cols>
  <sheetData>
    <row r="1" spans="1:15" ht="31.5">
      <c r="A1" s="267" t="s">
        <v>283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420</v>
      </c>
      <c r="B6" s="215" t="s">
        <v>421</v>
      </c>
      <c r="C6" s="216"/>
      <c r="D6" s="216"/>
      <c r="E6" s="216"/>
      <c r="F6" s="216"/>
      <c r="G6" s="216"/>
      <c r="H6" s="216">
        <v>71700</v>
      </c>
      <c r="I6" s="216"/>
      <c r="J6" s="216"/>
      <c r="K6" s="216"/>
      <c r="L6" s="216"/>
      <c r="M6" s="216"/>
      <c r="N6" s="216"/>
      <c r="O6" s="61">
        <f t="shared" ref="O6:O16" si="0">SUM(C6:N6)</f>
        <v>71700</v>
      </c>
    </row>
    <row r="7" spans="1:15">
      <c r="A7" s="215" t="s">
        <v>431</v>
      </c>
      <c r="B7" s="215"/>
      <c r="C7" s="216"/>
      <c r="D7" s="216"/>
      <c r="E7" s="216"/>
      <c r="F7" s="216"/>
      <c r="G7" s="216"/>
      <c r="H7" s="216"/>
      <c r="I7" s="216"/>
      <c r="J7" s="194">
        <v>75945.440000000002</v>
      </c>
      <c r="K7" s="216"/>
      <c r="L7" s="216"/>
      <c r="M7" s="216"/>
      <c r="N7" s="216"/>
      <c r="O7" s="61">
        <f t="shared" si="0"/>
        <v>75945.440000000002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71700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>
        <v>15</v>
      </c>
      <c r="P25" s="81">
        <f>+Costos!K20</f>
        <v>18.96</v>
      </c>
      <c r="Q25" s="82">
        <f>B25*O25*P25</f>
        <v>17064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>
        <v>15</v>
      </c>
      <c r="P26" s="81">
        <f>+Costos!K21</f>
        <v>9.7200000000000006</v>
      </c>
      <c r="Q26" s="82">
        <f>B26*O26*P26</f>
        <v>13996.800000000001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31060.800000000003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>
        <v>1</v>
      </c>
      <c r="L35" s="89">
        <f>+Costos!G39</f>
        <v>1395.42</v>
      </c>
      <c r="M35" s="90">
        <f>K35*L35</f>
        <v>1395.42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>
        <v>50</v>
      </c>
      <c r="X37" s="89">
        <f>+Costos!F215</f>
        <v>34.200000000000003</v>
      </c>
      <c r="Y37" s="90">
        <f t="shared" si="8"/>
        <v>1710.0000000000002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>
        <v>1</v>
      </c>
      <c r="U38" s="89">
        <f>+Costos!G214</f>
        <v>20.52</v>
      </c>
      <c r="V38" s="90">
        <f t="shared" si="7"/>
        <v>20.52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>
        <v>2</v>
      </c>
      <c r="U51" s="89">
        <f>+Costos!G87</f>
        <v>649.6312200000001</v>
      </c>
      <c r="V51" s="90">
        <f t="shared" si="7"/>
        <v>1299.2624400000002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>
        <v>4</v>
      </c>
      <c r="L52" s="89">
        <f>+Costos!G97</f>
        <v>691.6312200000001</v>
      </c>
      <c r="M52" s="90">
        <f t="shared" si="12"/>
        <v>2766.5248800000004</v>
      </c>
      <c r="N52" s="87">
        <v>2</v>
      </c>
      <c r="O52" s="89">
        <f>+Costos!G97</f>
        <v>691.6312200000001</v>
      </c>
      <c r="P52" s="90">
        <f t="shared" si="5"/>
        <v>1383.2624400000002</v>
      </c>
      <c r="Q52" s="87"/>
      <c r="R52" s="89">
        <f>+Costos!G97</f>
        <v>691.6312200000001</v>
      </c>
      <c r="S52" s="90">
        <f t="shared" si="6"/>
        <v>0</v>
      </c>
      <c r="T52" s="87">
        <v>1</v>
      </c>
      <c r="U52" s="89">
        <f>+Costos!G97</f>
        <v>691.6312200000001</v>
      </c>
      <c r="V52" s="90">
        <f t="shared" si="7"/>
        <v>691.6312200000001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>
        <v>3</v>
      </c>
      <c r="L54" s="89">
        <f>+Costos!G119</f>
        <v>267.16683</v>
      </c>
      <c r="M54" s="90">
        <f t="shared" si="12"/>
        <v>801.50049000000001</v>
      </c>
      <c r="N54" s="87">
        <v>3</v>
      </c>
      <c r="O54" s="89">
        <f>+Costos!G119</f>
        <v>267.16683</v>
      </c>
      <c r="P54" s="90">
        <f t="shared" si="5"/>
        <v>801.50049000000001</v>
      </c>
      <c r="Q54" s="87">
        <v>1</v>
      </c>
      <c r="R54" s="89">
        <f>+Costos!G119</f>
        <v>267.16683</v>
      </c>
      <c r="S54" s="90">
        <f t="shared" si="6"/>
        <v>267.16683</v>
      </c>
      <c r="T54" s="87">
        <v>1</v>
      </c>
      <c r="U54" s="89">
        <f>+Costos!G119</f>
        <v>267.16683</v>
      </c>
      <c r="V54" s="90">
        <f t="shared" si="7"/>
        <v>267.16683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>
        <v>1</v>
      </c>
      <c r="R60" s="89">
        <f>+Costos!G142</f>
        <v>1627.7298750000002</v>
      </c>
      <c r="S60" s="90">
        <f t="shared" si="6"/>
        <v>1627.7298750000002</v>
      </c>
      <c r="T60" s="87">
        <v>1</v>
      </c>
      <c r="U60" s="89">
        <f>+Costos!G142</f>
        <v>1627.7298750000002</v>
      </c>
      <c r="V60" s="90">
        <f t="shared" si="7"/>
        <v>1627.7298750000002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4963.4453700000013</v>
      </c>
      <c r="N73" s="83"/>
      <c r="O73" s="84"/>
      <c r="P73" s="88">
        <f>SUM(P35:P72)</f>
        <v>2184.7629300000003</v>
      </c>
      <c r="Q73" s="83"/>
      <c r="R73" s="84"/>
      <c r="S73" s="88">
        <f>SUM(S35:S72)</f>
        <v>1894.8967050000001</v>
      </c>
      <c r="T73" s="83"/>
      <c r="U73" s="84"/>
      <c r="V73" s="88">
        <f>SUM(V35:V72)</f>
        <v>3906.3103650000003</v>
      </c>
      <c r="W73" s="83"/>
      <c r="X73" s="84"/>
      <c r="Y73" s="88">
        <f>SUM(Y35:Y72)</f>
        <v>1710.0000000000002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>
        <v>2</v>
      </c>
      <c r="O79" s="91">
        <f>+Costos!K16</f>
        <v>3600</v>
      </c>
      <c r="P79" s="93">
        <f>N79*O79</f>
        <v>7200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7200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>
        <v>2</v>
      </c>
      <c r="L89" s="91">
        <f>+Costos!L42</f>
        <v>570</v>
      </c>
      <c r="M89" s="93">
        <f t="shared" ref="M89:M98" si="15">K89*L89</f>
        <v>1140</v>
      </c>
      <c r="N89" s="92">
        <v>1</v>
      </c>
      <c r="O89" s="91">
        <f>+Costos!L42</f>
        <v>570</v>
      </c>
      <c r="P89" s="93">
        <f t="shared" ref="P89:P98" si="16">N89*O89</f>
        <v>570</v>
      </c>
      <c r="Q89" s="92"/>
      <c r="R89" s="91">
        <f>+Costos!L42</f>
        <v>570</v>
      </c>
      <c r="S89" s="93">
        <f t="shared" ref="S89:S98" si="17">Q89*R89</f>
        <v>0</v>
      </c>
      <c r="T89" s="92">
        <v>1</v>
      </c>
      <c r="U89" s="91">
        <f>+Costos!L42</f>
        <v>570</v>
      </c>
      <c r="V89" s="93">
        <f t="shared" ref="V89:V98" si="18">T89*U89</f>
        <v>570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1140</v>
      </c>
      <c r="N99" s="83"/>
      <c r="O99" s="84"/>
      <c r="P99" s="88">
        <f>SUM(P89:P98)</f>
        <v>570</v>
      </c>
      <c r="Q99" s="83"/>
      <c r="R99" s="84"/>
      <c r="S99" s="88">
        <f>SUM(S89:S98)</f>
        <v>0</v>
      </c>
      <c r="T99" s="83"/>
      <c r="U99" s="84"/>
      <c r="V99" s="88">
        <f>SUM(V89:V98)</f>
        <v>570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I1" activePane="topRight" state="frozen"/>
      <selection pane="topRight" activeCell="Q13" sqref="Q13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284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>
        <v>1</v>
      </c>
      <c r="O36" s="89">
        <f>+Costos!F214</f>
        <v>17.100000000000001</v>
      </c>
      <c r="P36" s="90">
        <f t="shared" ref="P36:P72" si="5">N36*O36</f>
        <v>17.100000000000001</v>
      </c>
      <c r="Q36" s="87">
        <v>1</v>
      </c>
      <c r="R36" s="89">
        <f>+Costos!F214</f>
        <v>17.100000000000001</v>
      </c>
      <c r="S36" s="90">
        <f t="shared" ref="S36:S72" si="6">Q36*R36</f>
        <v>17.100000000000001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>
        <v>80</v>
      </c>
      <c r="L37" s="89">
        <f>+Costos!F215</f>
        <v>34.200000000000003</v>
      </c>
      <c r="M37" s="239">
        <f>K37*L37</f>
        <v>2736</v>
      </c>
      <c r="N37" s="87">
        <v>110</v>
      </c>
      <c r="O37" s="89">
        <f>+Costos!F215</f>
        <v>34.200000000000003</v>
      </c>
      <c r="P37" s="90">
        <f t="shared" si="5"/>
        <v>3762.0000000000005</v>
      </c>
      <c r="Q37" s="87">
        <v>100</v>
      </c>
      <c r="R37" s="89">
        <f>+Costos!F215</f>
        <v>34.200000000000003</v>
      </c>
      <c r="S37" s="90">
        <f t="shared" si="6"/>
        <v>3420.0000000000005</v>
      </c>
      <c r="T37" s="87">
        <v>60</v>
      </c>
      <c r="U37" s="89">
        <f>+Costos!F215</f>
        <v>34.200000000000003</v>
      </c>
      <c r="V37" s="90">
        <f t="shared" si="7"/>
        <v>2052</v>
      </c>
      <c r="W37" s="87">
        <v>160</v>
      </c>
      <c r="X37" s="89">
        <f>+Costos!F215</f>
        <v>34.200000000000003</v>
      </c>
      <c r="Y37" s="90">
        <f t="shared" si="8"/>
        <v>5472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>
        <v>1</v>
      </c>
      <c r="O43" s="89">
        <f>+Costos!G59</f>
        <v>413.1</v>
      </c>
      <c r="P43" s="90">
        <f t="shared" si="5"/>
        <v>413.1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>
        <v>1</v>
      </c>
      <c r="X43" s="89">
        <f>+Costos!G59</f>
        <v>413.1</v>
      </c>
      <c r="Y43" s="90">
        <f t="shared" si="8"/>
        <v>413.1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>
        <v>23</v>
      </c>
      <c r="F51" s="89">
        <f>+Costos!G87</f>
        <v>649.6312200000001</v>
      </c>
      <c r="G51" s="90">
        <f t="shared" si="3"/>
        <v>14941.518060000002</v>
      </c>
      <c r="H51" s="87">
        <v>13</v>
      </c>
      <c r="I51" s="89">
        <f>+Costos!G87</f>
        <v>649.6312200000001</v>
      </c>
      <c r="J51" s="90">
        <f t="shared" si="4"/>
        <v>8445.2058600000018</v>
      </c>
      <c r="K51" s="87">
        <v>2</v>
      </c>
      <c r="L51" s="89">
        <f>+Costos!G87</f>
        <v>649.6312200000001</v>
      </c>
      <c r="M51" s="90">
        <f t="shared" si="12"/>
        <v>1299.2624400000002</v>
      </c>
      <c r="N51" s="87">
        <v>9</v>
      </c>
      <c r="O51" s="89">
        <f>+Costos!G87</f>
        <v>649.6312200000001</v>
      </c>
      <c r="P51" s="90">
        <f t="shared" si="5"/>
        <v>5846.680980000001</v>
      </c>
      <c r="Q51" s="87">
        <v>2</v>
      </c>
      <c r="R51" s="89">
        <f>+Costos!G87</f>
        <v>649.6312200000001</v>
      </c>
      <c r="S51" s="90">
        <f t="shared" si="6"/>
        <v>1299.2624400000002</v>
      </c>
      <c r="T51" s="87"/>
      <c r="U51" s="89">
        <f>+Costos!G87</f>
        <v>649.6312200000001</v>
      </c>
      <c r="V51" s="90">
        <f t="shared" si="7"/>
        <v>0</v>
      </c>
      <c r="W51" s="87">
        <v>10</v>
      </c>
      <c r="X51" s="89">
        <f>+Costos!G87</f>
        <v>649.6312200000001</v>
      </c>
      <c r="Y51" s="90">
        <f t="shared" si="8"/>
        <v>6496.3122000000012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>
        <v>2</v>
      </c>
      <c r="F54" s="89">
        <f>+Costos!G119</f>
        <v>267.16683</v>
      </c>
      <c r="G54" s="90">
        <f t="shared" si="3"/>
        <v>534.33366000000001</v>
      </c>
      <c r="H54" s="87">
        <v>1</v>
      </c>
      <c r="I54" s="89">
        <f>+Costos!G119</f>
        <v>267.16683</v>
      </c>
      <c r="J54" s="90">
        <f t="shared" si="4"/>
        <v>267.16683</v>
      </c>
      <c r="K54" s="87"/>
      <c r="L54" s="89">
        <f>+Costos!G119</f>
        <v>267.16683</v>
      </c>
      <c r="M54" s="90">
        <f t="shared" si="12"/>
        <v>0</v>
      </c>
      <c r="N54" s="87">
        <v>1</v>
      </c>
      <c r="O54" s="89">
        <f>+Costos!G119</f>
        <v>267.16683</v>
      </c>
      <c r="P54" s="90">
        <f t="shared" si="5"/>
        <v>267.16683</v>
      </c>
      <c r="Q54" s="87">
        <v>1</v>
      </c>
      <c r="R54" s="89">
        <f>+Costos!G119</f>
        <v>267.16683</v>
      </c>
      <c r="S54" s="90">
        <f t="shared" si="6"/>
        <v>267.16683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>
        <v>1</v>
      </c>
      <c r="F59" s="89">
        <f>+Costos!G141</f>
        <v>813.86493750000011</v>
      </c>
      <c r="G59" s="90">
        <f t="shared" si="3"/>
        <v>813.86493750000011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16289.716657500003</v>
      </c>
      <c r="H73" s="83"/>
      <c r="I73" s="84"/>
      <c r="J73" s="88">
        <f>SUM(J35:J72)</f>
        <v>8712.372690000002</v>
      </c>
      <c r="K73" s="83"/>
      <c r="L73" s="84"/>
      <c r="M73" s="88">
        <f>SUM(M35:M72)</f>
        <v>4035.2624400000004</v>
      </c>
      <c r="N73" s="83"/>
      <c r="O73" s="84"/>
      <c r="P73" s="88">
        <f>SUM(P35:P72)</f>
        <v>10306.047810000002</v>
      </c>
      <c r="Q73" s="83"/>
      <c r="R73" s="84"/>
      <c r="S73" s="88">
        <f>SUM(S35:S72)</f>
        <v>5003.5292700000009</v>
      </c>
      <c r="T73" s="83"/>
      <c r="U73" s="84"/>
      <c r="V73" s="88">
        <f>SUM(V35:V72)</f>
        <v>2052</v>
      </c>
      <c r="W73" s="83"/>
      <c r="X73" s="84"/>
      <c r="Y73" s="88">
        <f>SUM(Y35:Y72)</f>
        <v>12381.412200000002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topLeftCell="A19" zoomScaleNormal="100" workbookViewId="0">
      <pane xSplit="1" topLeftCell="C1" activePane="topRight" state="frozen"/>
      <selection pane="topRight" activeCell="F36" sqref="F3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1.5">
      <c r="A1" s="267" t="s">
        <v>373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4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/>
      <c r="B6" s="215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0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SUM(G6:G13)</f>
        <v>0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63"/>
      <c r="E31" s="263"/>
      <c r="F31" s="263"/>
      <c r="G31" s="263"/>
      <c r="H31" s="263"/>
      <c r="I31" s="263"/>
      <c r="J31" s="263"/>
      <c r="K31" s="263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0</v>
      </c>
      <c r="Q73" s="83"/>
      <c r="R73" s="84"/>
      <c r="S73" s="88">
        <f>SUM(S35:S72)</f>
        <v>0</v>
      </c>
      <c r="T73" s="83"/>
      <c r="U73" s="84"/>
      <c r="V73" s="88">
        <f>SUM(V35:V72)</f>
        <v>0</v>
      </c>
      <c r="W73" s="83"/>
      <c r="X73" s="84"/>
      <c r="Y73" s="88">
        <f>SUM(Y35:Y72)</f>
        <v>0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5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6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F76:AH76"/>
    <mergeCell ref="AI76:AK76"/>
    <mergeCell ref="B76:D76"/>
    <mergeCell ref="E76:G76"/>
    <mergeCell ref="H76:J76"/>
    <mergeCell ref="K76:M76"/>
    <mergeCell ref="N76:P76"/>
    <mergeCell ref="Q76:S76"/>
    <mergeCell ref="N87:P87"/>
    <mergeCell ref="T76:V76"/>
    <mergeCell ref="W76:Y76"/>
    <mergeCell ref="Z76:AB76"/>
    <mergeCell ref="AC76:AE76"/>
    <mergeCell ref="A85:A88"/>
    <mergeCell ref="B87:D87"/>
    <mergeCell ref="E87:G87"/>
    <mergeCell ref="H87:J87"/>
    <mergeCell ref="K87:M87"/>
    <mergeCell ref="AI87:AK87"/>
    <mergeCell ref="Q87:S87"/>
    <mergeCell ref="T87:V87"/>
    <mergeCell ref="W87:Y87"/>
    <mergeCell ref="Z87:AB87"/>
    <mergeCell ref="AC87:AE87"/>
    <mergeCell ref="AF87:AH87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5"/>
  <sheetViews>
    <sheetView zoomScale="80" zoomScaleNormal="80" workbookViewId="0">
      <selection activeCell="K4" sqref="K4"/>
    </sheetView>
  </sheetViews>
  <sheetFormatPr baseColWidth="10" defaultRowHeight="15.75"/>
  <cols>
    <col min="1" max="1" width="41.28515625" style="104" bestFit="1" customWidth="1"/>
    <col min="2" max="2" width="20" style="104" customWidth="1"/>
    <col min="3" max="3" width="12.28515625" style="104" bestFit="1" customWidth="1"/>
    <col min="4" max="4" width="13" style="104" bestFit="1" customWidth="1"/>
    <col min="5" max="5" width="13.5703125" style="104" bestFit="1" customWidth="1"/>
    <col min="6" max="6" width="14.5703125" style="104" bestFit="1" customWidth="1"/>
    <col min="7" max="7" width="16.140625" style="104" customWidth="1"/>
    <col min="8" max="8" width="17.5703125" style="105" customWidth="1"/>
    <col min="9" max="9" width="22.42578125" style="104" customWidth="1"/>
    <col min="10" max="10" width="12.42578125" style="104" customWidth="1"/>
    <col min="11" max="11" width="14.140625" style="104" customWidth="1"/>
    <col min="12" max="12" width="15.140625" style="104" bestFit="1" customWidth="1"/>
    <col min="13" max="13" width="13" style="104" bestFit="1" customWidth="1"/>
    <col min="14" max="14" width="14.42578125" style="104" customWidth="1"/>
    <col min="15" max="17" width="11.42578125" style="104"/>
  </cols>
  <sheetData>
    <row r="1" spans="1:14">
      <c r="M1"/>
      <c r="N1"/>
    </row>
    <row r="2" spans="1:14">
      <c r="A2" s="103"/>
    </row>
    <row r="3" spans="1:14" ht="21" customHeight="1">
      <c r="A3" s="244" t="s">
        <v>247</v>
      </c>
      <c r="B3" s="106" t="s">
        <v>75</v>
      </c>
      <c r="C3" s="106" t="s">
        <v>229</v>
      </c>
      <c r="D3" s="107" t="s">
        <v>82</v>
      </c>
      <c r="E3" s="107" t="s">
        <v>83</v>
      </c>
    </row>
    <row r="4" spans="1:14" ht="15.75" customHeight="1">
      <c r="A4" s="109" t="s">
        <v>116</v>
      </c>
      <c r="B4" s="110">
        <v>1000</v>
      </c>
      <c r="C4" s="111">
        <v>23350</v>
      </c>
      <c r="D4" s="112">
        <v>45474</v>
      </c>
      <c r="E4" s="110" t="s">
        <v>332</v>
      </c>
      <c r="F4" s="175"/>
    </row>
    <row r="5" spans="1:14">
      <c r="A5" s="114" t="s">
        <v>118</v>
      </c>
      <c r="B5" s="115">
        <v>1000</v>
      </c>
      <c r="C5" s="249">
        <v>1800</v>
      </c>
      <c r="D5" s="119">
        <v>45122</v>
      </c>
      <c r="E5" s="118" t="s">
        <v>289</v>
      </c>
    </row>
    <row r="6" spans="1:14">
      <c r="A6" s="114" t="s">
        <v>77</v>
      </c>
      <c r="B6" s="115">
        <v>1000</v>
      </c>
      <c r="C6" s="116">
        <v>18632</v>
      </c>
      <c r="D6" s="117">
        <v>45342</v>
      </c>
      <c r="E6" s="118" t="s">
        <v>333</v>
      </c>
    </row>
    <row r="7" spans="1:14">
      <c r="A7" s="114" t="s">
        <v>17</v>
      </c>
      <c r="B7" s="115">
        <v>500</v>
      </c>
      <c r="C7" s="116">
        <v>121000</v>
      </c>
      <c r="D7" s="119">
        <v>45323</v>
      </c>
      <c r="E7" s="118" t="s">
        <v>85</v>
      </c>
    </row>
    <row r="8" spans="1:14">
      <c r="A8" s="114" t="s">
        <v>199</v>
      </c>
      <c r="B8" s="115">
        <v>1</v>
      </c>
      <c r="C8" s="116">
        <v>7500</v>
      </c>
      <c r="D8" s="117">
        <v>45383</v>
      </c>
      <c r="E8" s="118" t="s">
        <v>334</v>
      </c>
    </row>
    <row r="9" spans="1:14">
      <c r="A9" s="114" t="s">
        <v>78</v>
      </c>
      <c r="B9" s="115">
        <v>250</v>
      </c>
      <c r="C9" s="116">
        <v>3360</v>
      </c>
      <c r="D9" s="117">
        <v>45214</v>
      </c>
      <c r="E9" s="118" t="s">
        <v>335</v>
      </c>
    </row>
    <row r="10" spans="1:14">
      <c r="A10" s="128" t="s">
        <v>79</v>
      </c>
      <c r="B10" s="115">
        <v>250</v>
      </c>
      <c r="C10" s="116">
        <v>5620</v>
      </c>
      <c r="D10" s="117">
        <v>45061</v>
      </c>
      <c r="E10" s="118" t="s">
        <v>335</v>
      </c>
    </row>
    <row r="11" spans="1:14">
      <c r="A11" s="114" t="s">
        <v>166</v>
      </c>
      <c r="B11" s="115">
        <v>5000</v>
      </c>
      <c r="C11" s="116">
        <v>7780.5</v>
      </c>
      <c r="D11" s="117">
        <v>44970</v>
      </c>
      <c r="E11" s="118" t="s">
        <v>86</v>
      </c>
    </row>
    <row r="12" spans="1:14">
      <c r="A12" s="114" t="s">
        <v>117</v>
      </c>
      <c r="B12" s="115">
        <v>1000</v>
      </c>
      <c r="C12" s="116">
        <v>27000</v>
      </c>
      <c r="D12" s="117">
        <v>45231</v>
      </c>
      <c r="E12" s="118" t="s">
        <v>86</v>
      </c>
    </row>
    <row r="13" spans="1:14">
      <c r="A13" s="114" t="s">
        <v>14</v>
      </c>
      <c r="B13" s="115">
        <v>5000</v>
      </c>
      <c r="C13" s="116">
        <v>12500</v>
      </c>
      <c r="D13" s="117">
        <v>45690</v>
      </c>
      <c r="E13" s="118" t="s">
        <v>336</v>
      </c>
      <c r="H13" s="104"/>
    </row>
    <row r="14" spans="1:14" ht="21">
      <c r="A14" s="114" t="s">
        <v>122</v>
      </c>
      <c r="B14" s="115">
        <v>500</v>
      </c>
      <c r="C14" s="116">
        <v>87500</v>
      </c>
      <c r="D14" s="117">
        <v>45778</v>
      </c>
      <c r="E14" s="118" t="s">
        <v>85</v>
      </c>
      <c r="G14" s="175"/>
      <c r="H14" s="203" t="s">
        <v>238</v>
      </c>
      <c r="I14" s="114"/>
      <c r="J14" s="130" t="s">
        <v>159</v>
      </c>
      <c r="K14" s="129" t="s">
        <v>213</v>
      </c>
      <c r="L14" s="107" t="s">
        <v>83</v>
      </c>
      <c r="M14" s="130" t="s">
        <v>158</v>
      </c>
    </row>
    <row r="15" spans="1:14">
      <c r="A15" s="114" t="s">
        <v>167</v>
      </c>
      <c r="B15" s="115">
        <v>1000</v>
      </c>
      <c r="C15" s="250">
        <v>67000</v>
      </c>
      <c r="D15" s="119">
        <v>45337</v>
      </c>
      <c r="E15" s="118" t="s">
        <v>289</v>
      </c>
      <c r="H15" s="204" t="s">
        <v>76</v>
      </c>
      <c r="I15" s="131">
        <v>1</v>
      </c>
      <c r="J15" s="111">
        <v>23350</v>
      </c>
      <c r="K15" s="132">
        <f>J15*I25/I15</f>
        <v>28020</v>
      </c>
      <c r="L15" s="130" t="s">
        <v>337</v>
      </c>
      <c r="M15" s="220">
        <v>45474</v>
      </c>
    </row>
    <row r="16" spans="1:14" ht="30.75" customHeight="1">
      <c r="A16" s="114" t="s">
        <v>168</v>
      </c>
      <c r="B16" s="115">
        <v>1000</v>
      </c>
      <c r="C16" s="249">
        <v>65137</v>
      </c>
      <c r="D16" s="119">
        <v>45337</v>
      </c>
      <c r="E16" s="118" t="s">
        <v>289</v>
      </c>
      <c r="H16" s="205" t="s">
        <v>173</v>
      </c>
      <c r="I16" s="133">
        <v>1</v>
      </c>
      <c r="J16" s="127">
        <v>3000</v>
      </c>
      <c r="K16" s="132">
        <f>J16*I25/I16</f>
        <v>3600</v>
      </c>
      <c r="L16" s="130" t="s">
        <v>406</v>
      </c>
      <c r="M16" s="220">
        <v>45843</v>
      </c>
    </row>
    <row r="17" spans="1:17" ht="31.5">
      <c r="A17" s="114" t="s">
        <v>80</v>
      </c>
      <c r="B17" s="115">
        <v>1000</v>
      </c>
      <c r="C17" s="116">
        <v>22000</v>
      </c>
      <c r="D17" s="117">
        <v>45342</v>
      </c>
      <c r="E17" s="118" t="s">
        <v>338</v>
      </c>
      <c r="H17" s="205" t="s">
        <v>174</v>
      </c>
      <c r="I17" s="133">
        <v>1</v>
      </c>
      <c r="J17" s="127">
        <v>8806</v>
      </c>
      <c r="K17" s="132">
        <f>J17*I25/I17</f>
        <v>10567.199999999999</v>
      </c>
      <c r="L17" s="130" t="s">
        <v>337</v>
      </c>
      <c r="M17" s="220">
        <v>45597</v>
      </c>
    </row>
    <row r="18" spans="1:17">
      <c r="A18" s="114" t="s">
        <v>169</v>
      </c>
      <c r="B18" s="115">
        <v>2000</v>
      </c>
      <c r="C18" s="251">
        <v>340466.66</v>
      </c>
      <c r="D18" s="135">
        <v>45608</v>
      </c>
      <c r="E18" s="118" t="s">
        <v>339</v>
      </c>
      <c r="H18" s="104"/>
      <c r="L18" s="134"/>
      <c r="M18" s="134"/>
    </row>
    <row r="19" spans="1:17" ht="21">
      <c r="A19" s="114" t="s">
        <v>81</v>
      </c>
      <c r="B19" s="115">
        <v>1000</v>
      </c>
      <c r="C19" s="116">
        <v>37700</v>
      </c>
      <c r="D19" s="119">
        <v>45337</v>
      </c>
      <c r="E19" s="118" t="s">
        <v>289</v>
      </c>
      <c r="H19" s="206" t="s">
        <v>131</v>
      </c>
      <c r="I19" s="102"/>
      <c r="J19" s="130" t="s">
        <v>159</v>
      </c>
      <c r="K19" s="129" t="s">
        <v>213</v>
      </c>
      <c r="L19" s="107" t="s">
        <v>83</v>
      </c>
      <c r="M19" s="130" t="s">
        <v>158</v>
      </c>
    </row>
    <row r="20" spans="1:17">
      <c r="A20" s="114" t="s">
        <v>170</v>
      </c>
      <c r="B20" s="115">
        <v>1000</v>
      </c>
      <c r="C20" s="116">
        <v>10560</v>
      </c>
      <c r="D20" s="117">
        <v>45168</v>
      </c>
      <c r="E20" s="118" t="s">
        <v>84</v>
      </c>
      <c r="H20" s="207" t="s">
        <v>298</v>
      </c>
      <c r="I20" s="136">
        <v>500</v>
      </c>
      <c r="J20" s="127">
        <v>7900</v>
      </c>
      <c r="K20" s="132">
        <f>J20*I25/I20</f>
        <v>18.96</v>
      </c>
      <c r="L20" s="130" t="s">
        <v>340</v>
      </c>
      <c r="M20" s="220">
        <v>45874</v>
      </c>
    </row>
    <row r="21" spans="1:17">
      <c r="A21" s="114" t="s">
        <v>198</v>
      </c>
      <c r="B21" s="115">
        <v>5</v>
      </c>
      <c r="C21" s="116">
        <v>181021.45</v>
      </c>
      <c r="D21" s="119">
        <v>45536</v>
      </c>
      <c r="E21" s="118" t="s">
        <v>290</v>
      </c>
      <c r="H21" s="208" t="s">
        <v>295</v>
      </c>
      <c r="I21" s="137">
        <v>1000</v>
      </c>
      <c r="J21" s="127">
        <v>8100</v>
      </c>
      <c r="K21" s="132">
        <f>J21*I25/I21</f>
        <v>9.7200000000000006</v>
      </c>
      <c r="L21" s="130" t="s">
        <v>340</v>
      </c>
      <c r="M21" s="220">
        <v>45875</v>
      </c>
    </row>
    <row r="22" spans="1:17">
      <c r="A22" s="114" t="s">
        <v>165</v>
      </c>
      <c r="B22" s="115">
        <v>500</v>
      </c>
      <c r="C22" s="116">
        <v>145000</v>
      </c>
      <c r="D22" s="119">
        <v>45523</v>
      </c>
      <c r="E22" s="118" t="s">
        <v>341</v>
      </c>
      <c r="H22" s="205" t="s">
        <v>299</v>
      </c>
      <c r="I22" s="138">
        <v>1000</v>
      </c>
      <c r="J22" s="127">
        <v>8500</v>
      </c>
      <c r="K22" s="132">
        <f>J22*I25/I22</f>
        <v>10.199999999999999</v>
      </c>
      <c r="L22" s="130" t="s">
        <v>341</v>
      </c>
      <c r="M22" s="220">
        <v>45748</v>
      </c>
    </row>
    <row r="23" spans="1:17">
      <c r="A23" s="114" t="s">
        <v>112</v>
      </c>
      <c r="B23" s="115">
        <v>1000</v>
      </c>
      <c r="C23" s="116">
        <v>660000</v>
      </c>
      <c r="D23" s="139">
        <v>45420</v>
      </c>
      <c r="E23" s="118" t="s">
        <v>342</v>
      </c>
      <c r="O23"/>
      <c r="P23"/>
      <c r="Q23"/>
    </row>
    <row r="24" spans="1:17">
      <c r="A24" s="128" t="s">
        <v>181</v>
      </c>
      <c r="B24" s="115">
        <v>1000</v>
      </c>
      <c r="C24" s="116">
        <v>4664</v>
      </c>
      <c r="D24" s="117">
        <v>44249</v>
      </c>
      <c r="E24" s="118" t="s">
        <v>84</v>
      </c>
      <c r="H24" s="182" t="s">
        <v>296</v>
      </c>
      <c r="I24" s="209"/>
      <c r="M24"/>
      <c r="N24"/>
      <c r="O24"/>
      <c r="P24"/>
      <c r="Q24"/>
    </row>
    <row r="25" spans="1:17">
      <c r="A25" s="114" t="s">
        <v>171</v>
      </c>
      <c r="B25" s="115">
        <v>1000</v>
      </c>
      <c r="C25" s="116">
        <v>336000</v>
      </c>
      <c r="D25" s="139">
        <v>45782</v>
      </c>
      <c r="E25" s="118" t="s">
        <v>85</v>
      </c>
      <c r="H25" s="182" t="s">
        <v>297</v>
      </c>
      <c r="I25" s="182">
        <v>1.2</v>
      </c>
      <c r="M25"/>
      <c r="N25"/>
      <c r="O25"/>
      <c r="P25"/>
      <c r="Q25"/>
    </row>
    <row r="26" spans="1:17">
      <c r="A26" s="114" t="s">
        <v>172</v>
      </c>
      <c r="B26" s="115">
        <v>1000</v>
      </c>
      <c r="C26" s="250">
        <v>235205</v>
      </c>
      <c r="D26" s="119">
        <v>45778</v>
      </c>
      <c r="E26" s="118" t="s">
        <v>86</v>
      </c>
      <c r="F26" s="175"/>
      <c r="M26"/>
      <c r="N26"/>
      <c r="O26"/>
      <c r="P26"/>
      <c r="Q26"/>
    </row>
    <row r="27" spans="1:17">
      <c r="A27" s="128" t="s">
        <v>343</v>
      </c>
      <c r="B27" s="118">
        <v>1000</v>
      </c>
      <c r="C27" s="118">
        <v>38500</v>
      </c>
      <c r="D27" s="117">
        <v>45323</v>
      </c>
      <c r="E27" s="118" t="s">
        <v>339</v>
      </c>
      <c r="M27"/>
      <c r="N27"/>
      <c r="O27"/>
      <c r="P27"/>
      <c r="Q27"/>
    </row>
    <row r="28" spans="1:17">
      <c r="A28" s="128" t="s">
        <v>344</v>
      </c>
      <c r="B28" s="118">
        <v>1000</v>
      </c>
      <c r="C28" s="118">
        <v>42000</v>
      </c>
      <c r="D28" s="117">
        <v>45323</v>
      </c>
      <c r="E28" s="118" t="s">
        <v>339</v>
      </c>
      <c r="M28"/>
      <c r="N28"/>
      <c r="O28"/>
      <c r="P28"/>
      <c r="Q28"/>
    </row>
    <row r="29" spans="1:17">
      <c r="A29" s="128" t="s">
        <v>345</v>
      </c>
      <c r="B29" s="252">
        <v>50</v>
      </c>
      <c r="C29" s="118">
        <v>130500</v>
      </c>
      <c r="D29" s="117">
        <v>45324</v>
      </c>
      <c r="E29" s="118" t="s">
        <v>339</v>
      </c>
      <c r="M29"/>
      <c r="N29"/>
      <c r="O29"/>
      <c r="P29"/>
      <c r="Q29"/>
    </row>
    <row r="30" spans="1:17">
      <c r="A30" s="128" t="s">
        <v>346</v>
      </c>
      <c r="B30" s="118">
        <v>100</v>
      </c>
      <c r="C30" s="118">
        <v>5475</v>
      </c>
      <c r="D30" s="117">
        <v>44962</v>
      </c>
      <c r="E30" s="118" t="s">
        <v>341</v>
      </c>
      <c r="M30"/>
      <c r="N30"/>
      <c r="O30"/>
      <c r="P30"/>
      <c r="Q30"/>
    </row>
    <row r="31" spans="1:17">
      <c r="A31" s="128" t="s">
        <v>347</v>
      </c>
      <c r="B31" s="118">
        <v>50</v>
      </c>
      <c r="C31" s="118">
        <v>1250</v>
      </c>
      <c r="D31" s="117">
        <v>44713</v>
      </c>
      <c r="E31" s="118" t="s">
        <v>87</v>
      </c>
      <c r="M31"/>
      <c r="N31"/>
      <c r="O31"/>
      <c r="P31"/>
      <c r="Q31"/>
    </row>
    <row r="32" spans="1:17">
      <c r="G32" s="140"/>
      <c r="M32"/>
      <c r="N32"/>
      <c r="O32"/>
      <c r="P32"/>
      <c r="Q32"/>
    </row>
    <row r="33" spans="1:17">
      <c r="A33" s="141" t="s">
        <v>247</v>
      </c>
      <c r="G33" s="142" t="s">
        <v>230</v>
      </c>
      <c r="M33"/>
      <c r="N33"/>
      <c r="O33"/>
      <c r="P33"/>
      <c r="Q33"/>
    </row>
    <row r="34" spans="1:17">
      <c r="A34" s="129" t="s">
        <v>232</v>
      </c>
      <c r="G34" s="143" t="s">
        <v>231</v>
      </c>
      <c r="M34"/>
      <c r="N34"/>
      <c r="O34"/>
      <c r="P34"/>
      <c r="Q34"/>
    </row>
    <row r="35" spans="1:17">
      <c r="G35" s="143">
        <v>1.2</v>
      </c>
      <c r="H35" s="144"/>
    </row>
    <row r="36" spans="1:17" ht="21">
      <c r="A36" s="158" t="s">
        <v>348</v>
      </c>
      <c r="B36" s="130">
        <v>342</v>
      </c>
      <c r="C36" s="118" t="s">
        <v>349</v>
      </c>
      <c r="D36" s="118"/>
      <c r="E36" s="118"/>
      <c r="F36" s="130" t="s">
        <v>159</v>
      </c>
      <c r="G36" s="129" t="s">
        <v>161</v>
      </c>
      <c r="H36" s="146"/>
      <c r="I36" s="326" t="s">
        <v>291</v>
      </c>
      <c r="J36" s="326"/>
      <c r="K36" s="326"/>
    </row>
    <row r="37" spans="1:17">
      <c r="A37" s="147" t="s">
        <v>88</v>
      </c>
      <c r="B37" s="130" t="s">
        <v>163</v>
      </c>
      <c r="C37" s="118"/>
      <c r="D37" s="118"/>
      <c r="E37" s="118"/>
      <c r="F37" s="130" t="s">
        <v>159</v>
      </c>
      <c r="G37" s="129" t="s">
        <v>161</v>
      </c>
      <c r="H37" s="146"/>
      <c r="I37" s="327" t="s">
        <v>41</v>
      </c>
      <c r="J37" s="108"/>
      <c r="K37" s="318" t="s">
        <v>42</v>
      </c>
      <c r="L37" s="321" t="s">
        <v>160</v>
      </c>
      <c r="M37" s="323"/>
    </row>
    <row r="38" spans="1:17">
      <c r="A38" s="145" t="s">
        <v>176</v>
      </c>
      <c r="B38" s="130">
        <f>B8</f>
        <v>1</v>
      </c>
      <c r="C38" s="118"/>
      <c r="D38" s="118"/>
      <c r="E38" s="118"/>
      <c r="F38" s="127">
        <f>C8</f>
        <v>7500</v>
      </c>
      <c r="G38" s="127"/>
      <c r="H38" s="146"/>
      <c r="I38" s="328"/>
      <c r="J38" s="113"/>
      <c r="K38" s="319"/>
      <c r="L38" s="321"/>
      <c r="M38" s="324"/>
    </row>
    <row r="39" spans="1:17">
      <c r="A39" s="148" t="s">
        <v>191</v>
      </c>
      <c r="B39" s="130">
        <v>0.15</v>
      </c>
      <c r="C39" s="118"/>
      <c r="D39" s="118"/>
      <c r="E39" s="118"/>
      <c r="F39" s="127">
        <f>B39*F38/B38</f>
        <v>1125</v>
      </c>
      <c r="G39" s="149">
        <f>F39*G35+F40+F41</f>
        <v>1395.42</v>
      </c>
      <c r="H39" s="146" t="s">
        <v>206</v>
      </c>
      <c r="I39" s="328"/>
      <c r="J39" s="113"/>
      <c r="K39" s="319"/>
      <c r="L39" s="321"/>
      <c r="M39" s="324"/>
      <c r="Q39"/>
    </row>
    <row r="40" spans="1:17">
      <c r="A40" s="128" t="s">
        <v>344</v>
      </c>
      <c r="B40" s="130">
        <v>1</v>
      </c>
      <c r="C40" s="118"/>
      <c r="D40" s="118"/>
      <c r="E40" s="118"/>
      <c r="F40" s="127">
        <f>B40*C28/B28</f>
        <v>42</v>
      </c>
      <c r="G40" s="127">
        <v>20</v>
      </c>
      <c r="H40" s="146"/>
      <c r="I40" s="329"/>
      <c r="J40" s="113" t="s">
        <v>164</v>
      </c>
      <c r="K40" s="320"/>
      <c r="L40" s="322"/>
      <c r="M40" s="325"/>
      <c r="N40" s="130" t="s">
        <v>158</v>
      </c>
    </row>
    <row r="41" spans="1:17">
      <c r="A41" s="118" t="s">
        <v>350</v>
      </c>
      <c r="B41" s="130">
        <v>10</v>
      </c>
      <c r="C41" s="118"/>
      <c r="D41" s="118"/>
      <c r="E41" s="118"/>
      <c r="F41" s="127">
        <f>B36*10/1000</f>
        <v>3.42</v>
      </c>
      <c r="G41" s="127"/>
      <c r="H41" s="146"/>
      <c r="I41" s="200" t="s">
        <v>292</v>
      </c>
      <c r="J41" s="102"/>
      <c r="K41" s="120"/>
      <c r="L41" s="121"/>
      <c r="M41" s="122"/>
      <c r="N41" s="130"/>
    </row>
    <row r="42" spans="1:17">
      <c r="A42" s="147" t="s">
        <v>248</v>
      </c>
      <c r="B42" s="130" t="s">
        <v>163</v>
      </c>
      <c r="C42" s="118"/>
      <c r="D42" s="118"/>
      <c r="E42" s="118"/>
      <c r="F42" s="130" t="s">
        <v>159</v>
      </c>
      <c r="G42" s="129" t="s">
        <v>161</v>
      </c>
      <c r="H42" s="146"/>
      <c r="I42" s="201" t="s">
        <v>293</v>
      </c>
      <c r="J42" s="123">
        <v>1</v>
      </c>
      <c r="K42" s="124"/>
      <c r="L42" s="32">
        <v>570</v>
      </c>
      <c r="M42" s="125"/>
      <c r="N42" s="220">
        <v>45615</v>
      </c>
    </row>
    <row r="43" spans="1:17">
      <c r="A43" s="145" t="s">
        <v>177</v>
      </c>
      <c r="B43" s="130">
        <f>B9</f>
        <v>250</v>
      </c>
      <c r="C43" s="118"/>
      <c r="D43" s="118"/>
      <c r="E43" s="118"/>
      <c r="F43" s="127">
        <f>C10</f>
        <v>5620</v>
      </c>
      <c r="G43" s="127"/>
      <c r="H43" s="146"/>
      <c r="I43" s="202" t="s">
        <v>294</v>
      </c>
      <c r="J43" s="123">
        <v>1</v>
      </c>
      <c r="K43" s="126"/>
      <c r="L43" s="32">
        <v>1400</v>
      </c>
      <c r="M43" s="127"/>
      <c r="N43" s="130"/>
    </row>
    <row r="44" spans="1:17">
      <c r="A44" s="145" t="s">
        <v>162</v>
      </c>
      <c r="B44" s="150">
        <v>2.19</v>
      </c>
      <c r="C44" s="118"/>
      <c r="D44" s="118"/>
      <c r="E44" s="118"/>
      <c r="F44" s="127">
        <f>B44*F43/B43</f>
        <v>49.231199999999994</v>
      </c>
      <c r="G44" s="149">
        <f>F44*G35+F45</f>
        <v>93.277439999999984</v>
      </c>
      <c r="H44" s="146" t="s">
        <v>183</v>
      </c>
      <c r="I44" s="202" t="s">
        <v>360</v>
      </c>
      <c r="J44" s="123">
        <v>1</v>
      </c>
      <c r="K44" s="126"/>
      <c r="L44" s="32">
        <v>2400</v>
      </c>
      <c r="M44" s="127"/>
      <c r="N44" s="130"/>
    </row>
    <row r="45" spans="1:17">
      <c r="A45" s="118" t="s">
        <v>350</v>
      </c>
      <c r="B45" s="150">
        <v>100</v>
      </c>
      <c r="C45" s="118"/>
      <c r="D45" s="118"/>
      <c r="E45" s="118"/>
      <c r="F45" s="127">
        <f>B36*100/1000</f>
        <v>34.200000000000003</v>
      </c>
      <c r="G45" s="149"/>
      <c r="H45" s="146"/>
      <c r="I45" s="254" t="s">
        <v>361</v>
      </c>
      <c r="J45" s="255">
        <v>1</v>
      </c>
      <c r="K45" s="256"/>
      <c r="L45" s="257">
        <v>6000</v>
      </c>
      <c r="M45" s="127"/>
      <c r="N45" s="130"/>
    </row>
    <row r="46" spans="1:17">
      <c r="A46" s="145"/>
      <c r="B46" s="130"/>
      <c r="C46" s="118"/>
      <c r="D46" s="118"/>
      <c r="E46" s="118"/>
      <c r="F46" s="130"/>
      <c r="G46" s="127"/>
      <c r="H46" s="146"/>
      <c r="I46" s="128" t="s">
        <v>359</v>
      </c>
      <c r="J46" s="123">
        <v>1</v>
      </c>
      <c r="K46" s="118"/>
      <c r="L46" s="258">
        <v>3600</v>
      </c>
    </row>
    <row r="47" spans="1:17">
      <c r="A47" s="147" t="s">
        <v>175</v>
      </c>
      <c r="B47" s="107" t="s">
        <v>163</v>
      </c>
      <c r="C47" s="151"/>
      <c r="D47" s="118"/>
      <c r="E47" s="118"/>
      <c r="F47" s="127"/>
      <c r="G47" s="127"/>
      <c r="H47" s="146"/>
      <c r="I47" s="128" t="s">
        <v>358</v>
      </c>
      <c r="J47" s="123">
        <v>1</v>
      </c>
      <c r="K47" s="118"/>
      <c r="L47" s="258">
        <v>7200</v>
      </c>
    </row>
    <row r="48" spans="1:17">
      <c r="A48" s="152" t="s">
        <v>90</v>
      </c>
      <c r="B48" s="107" t="s">
        <v>178</v>
      </c>
      <c r="C48" s="153"/>
      <c r="D48" s="118"/>
      <c r="E48" s="118"/>
      <c r="F48" s="130" t="s">
        <v>159</v>
      </c>
      <c r="G48" s="129" t="s">
        <v>161</v>
      </c>
      <c r="H48" s="146"/>
      <c r="I48" s="128" t="s">
        <v>362</v>
      </c>
      <c r="J48" s="123">
        <v>1</v>
      </c>
      <c r="K48" s="118"/>
      <c r="L48" s="258">
        <v>6600</v>
      </c>
    </row>
    <row r="49" spans="1:12">
      <c r="A49" s="152" t="s">
        <v>179</v>
      </c>
      <c r="B49" s="154">
        <v>9.3059999999999992</v>
      </c>
      <c r="C49" s="155"/>
      <c r="D49" s="118"/>
      <c r="E49" s="118"/>
      <c r="F49" s="127">
        <f>B49*C12/B12</f>
        <v>251.26199999999997</v>
      </c>
      <c r="G49" s="156"/>
      <c r="H49" s="146"/>
      <c r="I49" s="128" t="s">
        <v>363</v>
      </c>
      <c r="J49" s="123">
        <v>1</v>
      </c>
      <c r="K49" s="118"/>
      <c r="L49" s="258">
        <v>10800</v>
      </c>
    </row>
    <row r="50" spans="1:12">
      <c r="A50" s="152" t="s">
        <v>180</v>
      </c>
      <c r="B50" s="154">
        <v>1.2</v>
      </c>
      <c r="C50" s="155"/>
      <c r="D50" s="118"/>
      <c r="E50" s="118"/>
      <c r="F50" s="127">
        <f>B50*C20/B20</f>
        <v>12.672000000000001</v>
      </c>
      <c r="G50" s="156"/>
      <c r="H50" s="146"/>
    </row>
    <row r="51" spans="1:12">
      <c r="A51" s="118" t="s">
        <v>350</v>
      </c>
      <c r="B51" s="157">
        <f>B36*50/1000</f>
        <v>17.100000000000001</v>
      </c>
      <c r="C51" s="118"/>
      <c r="D51" s="118"/>
      <c r="E51" s="118" t="s">
        <v>2</v>
      </c>
      <c r="F51" s="127">
        <f>SUM(F49:F50)</f>
        <v>263.93399999999997</v>
      </c>
      <c r="G51" s="149">
        <f>F51*G35+B51</f>
        <v>333.82079999999996</v>
      </c>
      <c r="H51" s="146" t="s">
        <v>182</v>
      </c>
    </row>
    <row r="52" spans="1:12">
      <c r="A52" s="145"/>
      <c r="B52" s="130"/>
      <c r="C52" s="118"/>
      <c r="D52" s="118"/>
      <c r="E52" s="118"/>
      <c r="F52" s="127"/>
      <c r="G52" s="127"/>
      <c r="H52" s="146"/>
    </row>
    <row r="53" spans="1:12">
      <c r="A53" s="158" t="s">
        <v>14</v>
      </c>
      <c r="B53" s="107" t="s">
        <v>164</v>
      </c>
      <c r="C53" s="118"/>
      <c r="D53" s="118"/>
      <c r="E53" s="118"/>
      <c r="F53" s="130" t="s">
        <v>159</v>
      </c>
      <c r="G53" s="129" t="s">
        <v>161</v>
      </c>
      <c r="H53" s="146"/>
    </row>
    <row r="54" spans="1:12">
      <c r="A54" s="145"/>
      <c r="B54" s="159">
        <f>B13</f>
        <v>5000</v>
      </c>
      <c r="C54" s="118"/>
      <c r="D54" s="118"/>
      <c r="E54" s="118"/>
      <c r="F54" s="127">
        <f>C13</f>
        <v>12500</v>
      </c>
      <c r="G54" s="149"/>
      <c r="H54" s="146"/>
    </row>
    <row r="55" spans="1:12">
      <c r="A55" s="145"/>
      <c r="B55" s="130">
        <v>100</v>
      </c>
      <c r="C55" s="118"/>
      <c r="D55" s="118"/>
      <c r="E55" s="118"/>
      <c r="F55" s="127">
        <f>B55*F54/B54</f>
        <v>250</v>
      </c>
      <c r="G55" s="149">
        <f>F55*G35</f>
        <v>300</v>
      </c>
      <c r="H55" s="146" t="s">
        <v>205</v>
      </c>
    </row>
    <row r="56" spans="1:12">
      <c r="A56" s="145"/>
      <c r="B56" s="130"/>
      <c r="C56" s="118"/>
      <c r="D56" s="118"/>
      <c r="E56" s="118"/>
      <c r="F56" s="127"/>
      <c r="G56" s="127"/>
      <c r="H56" s="146"/>
    </row>
    <row r="57" spans="1:12">
      <c r="A57" s="147" t="s">
        <v>91</v>
      </c>
      <c r="B57" s="107" t="s">
        <v>194</v>
      </c>
      <c r="C57" s="118"/>
      <c r="D57" s="118"/>
      <c r="E57" s="118"/>
      <c r="F57" s="130" t="s">
        <v>159</v>
      </c>
      <c r="G57" s="129" t="s">
        <v>161</v>
      </c>
      <c r="H57" s="146"/>
    </row>
    <row r="58" spans="1:12">
      <c r="A58" s="152" t="s">
        <v>92</v>
      </c>
      <c r="B58" s="159">
        <f>B17</f>
        <v>1000</v>
      </c>
      <c r="C58" s="160"/>
      <c r="D58" s="161"/>
      <c r="E58" s="161"/>
      <c r="F58" s="116">
        <f>C17</f>
        <v>22000</v>
      </c>
      <c r="G58" s="162"/>
      <c r="H58" s="146"/>
    </row>
    <row r="59" spans="1:12">
      <c r="A59" s="152" t="s">
        <v>184</v>
      </c>
      <c r="B59" s="107">
        <v>15</v>
      </c>
      <c r="C59" s="155"/>
      <c r="D59" s="161"/>
      <c r="E59" s="161"/>
      <c r="F59" s="116">
        <f>B59*F58/B58</f>
        <v>330</v>
      </c>
      <c r="G59" s="163">
        <f>F59*G35+B51</f>
        <v>413.1</v>
      </c>
      <c r="H59" s="164" t="s">
        <v>182</v>
      </c>
    </row>
    <row r="60" spans="1:12">
      <c r="A60" s="152" t="s">
        <v>185</v>
      </c>
      <c r="B60" s="130">
        <v>30</v>
      </c>
      <c r="C60" s="118"/>
      <c r="D60" s="118"/>
      <c r="E60" s="118"/>
      <c r="F60" s="127">
        <f>B60*F58/B58</f>
        <v>660</v>
      </c>
      <c r="G60" s="163">
        <f>F60*G35+21</f>
        <v>813</v>
      </c>
      <c r="H60" s="146" t="s">
        <v>183</v>
      </c>
    </row>
    <row r="61" spans="1:12">
      <c r="A61" s="118" t="s">
        <v>350</v>
      </c>
      <c r="B61" s="130"/>
      <c r="C61" s="118"/>
      <c r="D61" s="118"/>
      <c r="E61" s="118"/>
      <c r="F61" s="127"/>
      <c r="G61" s="163"/>
      <c r="H61" s="146"/>
    </row>
    <row r="62" spans="1:12">
      <c r="A62" s="145"/>
      <c r="B62" s="130"/>
      <c r="C62" s="118"/>
      <c r="D62" s="118"/>
      <c r="E62" s="118"/>
      <c r="F62" s="127"/>
      <c r="G62" s="127"/>
      <c r="H62" s="146"/>
    </row>
    <row r="63" spans="1:12">
      <c r="A63" s="147" t="s">
        <v>93</v>
      </c>
      <c r="B63" s="107" t="s">
        <v>163</v>
      </c>
      <c r="C63" s="118"/>
      <c r="D63" s="118"/>
      <c r="E63" s="118"/>
      <c r="F63" s="130" t="s">
        <v>159</v>
      </c>
      <c r="G63" s="129" t="s">
        <v>161</v>
      </c>
      <c r="H63" s="146"/>
    </row>
    <row r="64" spans="1:12">
      <c r="A64" s="152" t="s">
        <v>92</v>
      </c>
      <c r="B64" s="159">
        <f>B19</f>
        <v>1000</v>
      </c>
      <c r="C64" s="165"/>
      <c r="D64" s="165"/>
      <c r="E64" s="165"/>
      <c r="F64" s="116">
        <f>C19</f>
        <v>37700</v>
      </c>
      <c r="G64" s="162"/>
      <c r="H64" s="146"/>
    </row>
    <row r="65" spans="1:8">
      <c r="A65" s="152" t="s">
        <v>186</v>
      </c>
      <c r="B65" s="107">
        <v>10</v>
      </c>
      <c r="C65" s="153"/>
      <c r="D65" s="165"/>
      <c r="E65" s="165"/>
      <c r="F65" s="116">
        <f>F64*B65/B64</f>
        <v>377</v>
      </c>
      <c r="G65" s="163">
        <f>F65*G35+G215</f>
        <v>493.44</v>
      </c>
      <c r="H65" s="146" t="s">
        <v>182</v>
      </c>
    </row>
    <row r="66" spans="1:8">
      <c r="A66" s="152" t="s">
        <v>187</v>
      </c>
      <c r="B66" s="107">
        <v>20</v>
      </c>
      <c r="C66" s="155"/>
      <c r="D66" s="165"/>
      <c r="E66" s="165"/>
      <c r="F66" s="116">
        <f>F65*B66/B65</f>
        <v>754</v>
      </c>
      <c r="G66" s="149">
        <f>F66*G35+G216</f>
        <v>904.8</v>
      </c>
      <c r="H66" s="146" t="s">
        <v>183</v>
      </c>
    </row>
    <row r="67" spans="1:8">
      <c r="A67" s="145"/>
      <c r="B67" s="107"/>
      <c r="C67" s="155"/>
      <c r="D67" s="165"/>
      <c r="E67" s="165"/>
      <c r="F67" s="116"/>
      <c r="G67" s="127"/>
      <c r="H67" s="146"/>
    </row>
    <row r="68" spans="1:8">
      <c r="A68" s="147" t="s">
        <v>95</v>
      </c>
      <c r="B68" s="107" t="s">
        <v>163</v>
      </c>
      <c r="C68" s="118"/>
      <c r="D68" s="118"/>
      <c r="E68" s="118"/>
      <c r="F68" s="130" t="s">
        <v>159</v>
      </c>
      <c r="G68" s="129" t="s">
        <v>161</v>
      </c>
      <c r="H68" s="146"/>
    </row>
    <row r="69" spans="1:8">
      <c r="A69" s="145" t="s">
        <v>193</v>
      </c>
      <c r="B69" s="130">
        <f>B21</f>
        <v>5</v>
      </c>
      <c r="C69" s="118"/>
      <c r="D69" s="118"/>
      <c r="E69" s="118"/>
      <c r="F69" s="127">
        <f>C21</f>
        <v>181021.45</v>
      </c>
      <c r="G69" s="127"/>
      <c r="H69" s="146"/>
    </row>
    <row r="70" spans="1:8">
      <c r="A70" s="148" t="s">
        <v>192</v>
      </c>
      <c r="B70" s="130">
        <v>0.05</v>
      </c>
      <c r="C70" s="118"/>
      <c r="D70" s="118"/>
      <c r="E70" s="118"/>
      <c r="F70" s="127">
        <f>B70*F69/B69</f>
        <v>1810.2145</v>
      </c>
      <c r="G70" s="149">
        <f>F70*G35+F71+F73+F72+F74</f>
        <v>2345.2449000000001</v>
      </c>
      <c r="H70" s="146" t="s">
        <v>207</v>
      </c>
    </row>
    <row r="71" spans="1:8">
      <c r="A71" s="148" t="s">
        <v>351</v>
      </c>
      <c r="B71" s="130">
        <v>1</v>
      </c>
      <c r="C71" s="118">
        <f>B71*C27/B27</f>
        <v>38.5</v>
      </c>
      <c r="D71" s="118"/>
      <c r="E71" s="118"/>
      <c r="F71" s="127">
        <f>C71/1</f>
        <v>38.5</v>
      </c>
      <c r="G71" s="162"/>
      <c r="H71" s="146"/>
    </row>
    <row r="72" spans="1:8">
      <c r="A72" s="148" t="s">
        <v>352</v>
      </c>
      <c r="B72" s="130">
        <v>1</v>
      </c>
      <c r="C72" s="118">
        <f>B72*C29/B29</f>
        <v>2610</v>
      </c>
      <c r="D72" s="118"/>
      <c r="E72" s="118"/>
      <c r="F72" s="127">
        <f>C72/20</f>
        <v>130.5</v>
      </c>
    </row>
    <row r="73" spans="1:8">
      <c r="A73" s="148" t="s">
        <v>353</v>
      </c>
      <c r="B73" s="130">
        <v>1</v>
      </c>
      <c r="C73" s="118">
        <f>B73*C30/B30</f>
        <v>54.75</v>
      </c>
      <c r="D73" s="118"/>
      <c r="E73" s="118"/>
      <c r="F73" s="127">
        <f>C73/20</f>
        <v>2.7374999999999998</v>
      </c>
    </row>
    <row r="74" spans="1:8">
      <c r="A74" s="148" t="s">
        <v>354</v>
      </c>
      <c r="B74" s="130">
        <v>1</v>
      </c>
      <c r="C74" s="118">
        <f>B74*C31/B31</f>
        <v>25</v>
      </c>
      <c r="D74" s="118"/>
      <c r="E74" s="118"/>
      <c r="F74" s="127">
        <f>C74/20</f>
        <v>1.25</v>
      </c>
    </row>
    <row r="75" spans="1:8">
      <c r="A75" s="145"/>
      <c r="B75" s="130"/>
      <c r="C75" s="118"/>
      <c r="D75" s="118"/>
      <c r="E75" s="118"/>
      <c r="F75" s="127"/>
    </row>
    <row r="76" spans="1:8">
      <c r="A76" s="147" t="s">
        <v>96</v>
      </c>
      <c r="B76" s="107" t="s">
        <v>163</v>
      </c>
      <c r="C76" s="166" t="s">
        <v>159</v>
      </c>
      <c r="D76" s="166" t="s">
        <v>92</v>
      </c>
      <c r="E76" s="167" t="s">
        <v>159</v>
      </c>
      <c r="F76" s="167" t="s">
        <v>200</v>
      </c>
      <c r="G76" s="129" t="s">
        <v>161</v>
      </c>
      <c r="H76" s="164"/>
    </row>
    <row r="77" spans="1:8">
      <c r="A77" s="152" t="s">
        <v>92</v>
      </c>
      <c r="B77" s="107"/>
      <c r="C77" s="153"/>
      <c r="D77" s="107" t="s">
        <v>94</v>
      </c>
      <c r="E77" s="167" t="s">
        <v>208</v>
      </c>
      <c r="F77" s="116"/>
      <c r="G77" s="162"/>
      <c r="H77" s="164"/>
    </row>
    <row r="78" spans="1:8">
      <c r="A78" s="152" t="s">
        <v>97</v>
      </c>
      <c r="B78" s="159">
        <f>B7</f>
        <v>500</v>
      </c>
      <c r="C78" s="116">
        <f>C7</f>
        <v>121000</v>
      </c>
      <c r="D78" s="107">
        <v>14</v>
      </c>
      <c r="E78" s="116">
        <f>D78*C78/B78</f>
        <v>3388</v>
      </c>
      <c r="F78" s="116">
        <f>E82*0.125</f>
        <v>953.84756249999998</v>
      </c>
      <c r="G78" s="163">
        <f>F78*G35+C83</f>
        <v>1170.8670749999999</v>
      </c>
      <c r="H78" s="164" t="s">
        <v>188</v>
      </c>
    </row>
    <row r="79" spans="1:8">
      <c r="A79" s="152" t="s">
        <v>98</v>
      </c>
      <c r="B79" s="159">
        <f>B25</f>
        <v>1000</v>
      </c>
      <c r="C79" s="116">
        <f>C25</f>
        <v>336000</v>
      </c>
      <c r="D79" s="107">
        <v>10</v>
      </c>
      <c r="E79" s="116">
        <f>D79*C79/B79</f>
        <v>3360</v>
      </c>
      <c r="F79" s="116">
        <f>E82*0.25</f>
        <v>1907.695125</v>
      </c>
      <c r="G79" s="163">
        <f>F79*G35+D83</f>
        <v>2341.7341499999998</v>
      </c>
      <c r="H79" s="146" t="s">
        <v>189</v>
      </c>
    </row>
    <row r="80" spans="1:8">
      <c r="A80" s="152" t="s">
        <v>99</v>
      </c>
      <c r="B80" s="159">
        <f>B14</f>
        <v>500</v>
      </c>
      <c r="C80" s="116">
        <f>C14</f>
        <v>87500</v>
      </c>
      <c r="D80" s="107">
        <v>5</v>
      </c>
      <c r="E80" s="116">
        <f>D80*C80/B80</f>
        <v>875</v>
      </c>
      <c r="F80" s="116">
        <f>E82*0.5</f>
        <v>3815.3902499999999</v>
      </c>
      <c r="G80" s="163">
        <f>F80*G35+E83</f>
        <v>4683.4682999999995</v>
      </c>
      <c r="H80" s="164" t="s">
        <v>190</v>
      </c>
    </row>
    <row r="81" spans="1:8">
      <c r="A81" s="152" t="s">
        <v>100</v>
      </c>
      <c r="B81" s="159">
        <f>B11</f>
        <v>5000</v>
      </c>
      <c r="C81" s="116">
        <f>C11</f>
        <v>7780.5</v>
      </c>
      <c r="D81" s="107">
        <v>5</v>
      </c>
      <c r="E81" s="116">
        <f>D81*C81/B81</f>
        <v>7.7805</v>
      </c>
      <c r="F81" s="116"/>
      <c r="G81" s="127"/>
      <c r="H81" s="146"/>
    </row>
    <row r="82" spans="1:8">
      <c r="A82" s="145"/>
      <c r="B82" s="130"/>
      <c r="C82" s="127"/>
      <c r="D82" s="168" t="s">
        <v>195</v>
      </c>
      <c r="E82" s="132">
        <f>SUM(E78:E81)</f>
        <v>7630.7804999999998</v>
      </c>
      <c r="F82" s="127"/>
      <c r="G82" s="127"/>
      <c r="H82" s="146"/>
    </row>
    <row r="83" spans="1:8">
      <c r="A83" s="118" t="s">
        <v>350</v>
      </c>
      <c r="B83" s="130" t="s">
        <v>355</v>
      </c>
      <c r="C83" s="127">
        <v>26.25</v>
      </c>
      <c r="D83" s="115">
        <v>52.5</v>
      </c>
      <c r="E83" s="116">
        <v>105</v>
      </c>
      <c r="F83" s="127"/>
      <c r="G83" s="127"/>
      <c r="H83" s="146"/>
    </row>
    <row r="84" spans="1:8">
      <c r="A84" s="145"/>
      <c r="B84" s="130"/>
      <c r="C84" s="118"/>
      <c r="D84" s="118"/>
      <c r="E84" s="127"/>
      <c r="F84" s="127"/>
      <c r="G84" s="127"/>
      <c r="H84" s="146"/>
    </row>
    <row r="85" spans="1:8">
      <c r="A85" s="147" t="s">
        <v>27</v>
      </c>
      <c r="B85" s="107" t="s">
        <v>215</v>
      </c>
      <c r="C85" s="166" t="s">
        <v>159</v>
      </c>
      <c r="D85" s="166" t="s">
        <v>92</v>
      </c>
      <c r="E85" s="167" t="s">
        <v>159</v>
      </c>
      <c r="F85" s="167" t="s">
        <v>197</v>
      </c>
      <c r="G85" s="129" t="s">
        <v>161</v>
      </c>
      <c r="H85" s="146"/>
    </row>
    <row r="86" spans="1:8">
      <c r="A86" s="152" t="s">
        <v>92</v>
      </c>
      <c r="B86" s="107"/>
      <c r="C86" s="153"/>
      <c r="D86" s="107" t="s">
        <v>94</v>
      </c>
      <c r="E86" s="167" t="s">
        <v>208</v>
      </c>
      <c r="F86" s="116"/>
      <c r="G86" s="127"/>
      <c r="H86" s="146"/>
    </row>
    <row r="87" spans="1:8">
      <c r="A87" s="152" t="s">
        <v>97</v>
      </c>
      <c r="B87" s="159">
        <f>B7</f>
        <v>500</v>
      </c>
      <c r="C87" s="116">
        <f>C7</f>
        <v>121000</v>
      </c>
      <c r="D87" s="107">
        <v>14</v>
      </c>
      <c r="E87" s="116">
        <f>D87*C87/B87</f>
        <v>3388</v>
      </c>
      <c r="F87" s="116">
        <f>E93/D92</f>
        <v>541.35935000000006</v>
      </c>
      <c r="G87" s="149">
        <f>F87*G35</f>
        <v>649.6312200000001</v>
      </c>
      <c r="H87" s="146" t="s">
        <v>203</v>
      </c>
    </row>
    <row r="88" spans="1:8">
      <c r="A88" s="152" t="s">
        <v>98</v>
      </c>
      <c r="B88" s="159">
        <f>B25</f>
        <v>1000</v>
      </c>
      <c r="C88" s="116">
        <f>C25</f>
        <v>336000</v>
      </c>
      <c r="D88" s="107">
        <v>10</v>
      </c>
      <c r="E88" s="116">
        <f>D88*C88/B88</f>
        <v>3360</v>
      </c>
      <c r="F88" s="116"/>
      <c r="G88" s="127"/>
      <c r="H88" s="146"/>
    </row>
    <row r="89" spans="1:8">
      <c r="A89" s="152" t="s">
        <v>99</v>
      </c>
      <c r="B89" s="159">
        <f>B14</f>
        <v>500</v>
      </c>
      <c r="C89" s="116">
        <f>C14</f>
        <v>87500</v>
      </c>
      <c r="D89" s="107">
        <v>5</v>
      </c>
      <c r="E89" s="116">
        <f>D89*C89/B89</f>
        <v>875</v>
      </c>
      <c r="F89" s="116"/>
      <c r="G89" s="127"/>
      <c r="H89" s="146"/>
    </row>
    <row r="90" spans="1:8">
      <c r="A90" s="152" t="s">
        <v>100</v>
      </c>
      <c r="B90" s="159">
        <f>B11</f>
        <v>5000</v>
      </c>
      <c r="C90" s="116">
        <f>C11</f>
        <v>7780.5</v>
      </c>
      <c r="D90" s="107">
        <v>5</v>
      </c>
      <c r="E90" s="116">
        <f>D90*C90/B90</f>
        <v>7.7805</v>
      </c>
      <c r="F90" s="116"/>
      <c r="G90" s="127"/>
      <c r="H90" s="146"/>
    </row>
    <row r="91" spans="1:8">
      <c r="A91" s="118" t="s">
        <v>350</v>
      </c>
      <c r="B91" s="159">
        <v>1</v>
      </c>
      <c r="C91" s="116">
        <v>210</v>
      </c>
      <c r="D91" s="107"/>
      <c r="E91" s="116">
        <v>210</v>
      </c>
      <c r="F91" s="116"/>
      <c r="G91" s="127"/>
      <c r="H91" s="146"/>
    </row>
    <row r="92" spans="1:8">
      <c r="A92" s="152" t="s">
        <v>89</v>
      </c>
      <c r="B92" s="159">
        <f>B22</f>
        <v>500</v>
      </c>
      <c r="C92" s="127">
        <v>140000</v>
      </c>
      <c r="D92" s="169">
        <v>30</v>
      </c>
      <c r="E92" s="116">
        <f>D92*C92/B92</f>
        <v>8400</v>
      </c>
      <c r="F92" s="116"/>
      <c r="G92" s="127"/>
      <c r="H92" s="146"/>
    </row>
    <row r="93" spans="1:8">
      <c r="A93" s="152"/>
      <c r="B93" s="107"/>
      <c r="C93" s="155"/>
      <c r="D93" s="170" t="s">
        <v>196</v>
      </c>
      <c r="E93" s="132">
        <f>SUM(E87:E92)</f>
        <v>16240.780500000001</v>
      </c>
      <c r="F93" s="116"/>
      <c r="G93" s="127"/>
      <c r="H93" s="146"/>
    </row>
    <row r="94" spans="1:8">
      <c r="A94" s="152"/>
      <c r="B94" s="107"/>
      <c r="C94" s="155"/>
      <c r="D94" s="165"/>
      <c r="E94" s="116"/>
      <c r="F94" s="116"/>
      <c r="G94" s="127"/>
      <c r="H94" s="146"/>
    </row>
    <row r="95" spans="1:8">
      <c r="A95" s="147" t="s">
        <v>101</v>
      </c>
      <c r="B95" s="107" t="s">
        <v>215</v>
      </c>
      <c r="C95" s="166" t="s">
        <v>159</v>
      </c>
      <c r="D95" s="166" t="s">
        <v>92</v>
      </c>
      <c r="E95" s="167" t="s">
        <v>159</v>
      </c>
      <c r="F95" s="167" t="s">
        <v>197</v>
      </c>
      <c r="G95" s="129" t="s">
        <v>161</v>
      </c>
      <c r="H95" s="146"/>
    </row>
    <row r="96" spans="1:8">
      <c r="A96" s="152" t="s">
        <v>92</v>
      </c>
      <c r="B96" s="107"/>
      <c r="C96" s="153"/>
      <c r="D96" s="107" t="s">
        <v>94</v>
      </c>
      <c r="E96" s="167" t="s">
        <v>208</v>
      </c>
      <c r="F96" s="116"/>
      <c r="G96" s="127"/>
      <c r="H96" s="146"/>
    </row>
    <row r="97" spans="1:8">
      <c r="A97" s="152" t="s">
        <v>97</v>
      </c>
      <c r="B97" s="159">
        <f>B7</f>
        <v>500</v>
      </c>
      <c r="C97" s="116">
        <f>C7</f>
        <v>121000</v>
      </c>
      <c r="D97" s="107">
        <v>14</v>
      </c>
      <c r="E97" s="116">
        <f>D97*C97/B97</f>
        <v>3388</v>
      </c>
      <c r="F97" s="116">
        <f>E104/D101</f>
        <v>576.35935000000006</v>
      </c>
      <c r="G97" s="149">
        <f>F97*G35</f>
        <v>691.6312200000001</v>
      </c>
      <c r="H97" s="146" t="s">
        <v>203</v>
      </c>
    </row>
    <row r="98" spans="1:8">
      <c r="A98" s="152" t="s">
        <v>98</v>
      </c>
      <c r="B98" s="159">
        <f>B25</f>
        <v>1000</v>
      </c>
      <c r="C98" s="116">
        <f>C25</f>
        <v>336000</v>
      </c>
      <c r="D98" s="107">
        <v>10</v>
      </c>
      <c r="E98" s="116">
        <f t="shared" ref="E98:E103" si="0">D98*C98/B98</f>
        <v>3360</v>
      </c>
      <c r="F98" s="116"/>
      <c r="G98" s="127"/>
      <c r="H98" s="146"/>
    </row>
    <row r="99" spans="1:8">
      <c r="A99" s="152" t="s">
        <v>99</v>
      </c>
      <c r="B99" s="159">
        <f>B14</f>
        <v>500</v>
      </c>
      <c r="C99" s="116">
        <f>C14</f>
        <v>87500</v>
      </c>
      <c r="D99" s="107">
        <v>5</v>
      </c>
      <c r="E99" s="116">
        <f t="shared" si="0"/>
        <v>875</v>
      </c>
      <c r="F99" s="116"/>
      <c r="G99" s="127"/>
      <c r="H99" s="146"/>
    </row>
    <row r="100" spans="1:8">
      <c r="A100" s="152" t="s">
        <v>100</v>
      </c>
      <c r="B100" s="159">
        <f>B11</f>
        <v>5000</v>
      </c>
      <c r="C100" s="116">
        <f>C11</f>
        <v>7780.5</v>
      </c>
      <c r="D100" s="107">
        <v>5</v>
      </c>
      <c r="E100" s="116">
        <f t="shared" si="0"/>
        <v>7.7805</v>
      </c>
      <c r="F100" s="116"/>
      <c r="G100" s="127"/>
      <c r="H100" s="146"/>
    </row>
    <row r="101" spans="1:8">
      <c r="A101" s="152" t="s">
        <v>89</v>
      </c>
      <c r="B101" s="159">
        <f>B22</f>
        <v>500</v>
      </c>
      <c r="C101" s="127">
        <f>C22</f>
        <v>145000</v>
      </c>
      <c r="D101" s="169">
        <v>30</v>
      </c>
      <c r="E101" s="116">
        <f t="shared" si="0"/>
        <v>8700</v>
      </c>
      <c r="F101" s="116"/>
      <c r="G101" s="127"/>
      <c r="H101" s="146"/>
    </row>
    <row r="102" spans="1:8">
      <c r="A102" s="118" t="s">
        <v>350</v>
      </c>
      <c r="B102" s="159">
        <v>1</v>
      </c>
      <c r="C102" s="127">
        <v>210</v>
      </c>
      <c r="D102" s="169"/>
      <c r="E102" s="116">
        <v>210</v>
      </c>
      <c r="F102" s="116"/>
      <c r="G102" s="127"/>
      <c r="H102" s="146"/>
    </row>
    <row r="103" spans="1:8">
      <c r="A103" s="152" t="s">
        <v>18</v>
      </c>
      <c r="B103" s="159">
        <f>B8</f>
        <v>1</v>
      </c>
      <c r="C103" s="116">
        <f>C8</f>
        <v>7500</v>
      </c>
      <c r="D103" s="167">
        <v>0.1</v>
      </c>
      <c r="E103" s="116">
        <f t="shared" si="0"/>
        <v>750</v>
      </c>
      <c r="F103" s="116"/>
      <c r="G103" s="127"/>
      <c r="H103" s="146"/>
    </row>
    <row r="104" spans="1:8">
      <c r="A104" s="152"/>
      <c r="B104" s="107"/>
      <c r="C104" s="155"/>
      <c r="D104" s="170" t="s">
        <v>196</v>
      </c>
      <c r="E104" s="132">
        <f>SUM(E97:E103)</f>
        <v>17290.780500000001</v>
      </c>
      <c r="F104" s="116"/>
      <c r="G104" s="127"/>
      <c r="H104" s="146"/>
    </row>
    <row r="105" spans="1:8">
      <c r="A105" s="152"/>
      <c r="B105" s="107"/>
      <c r="C105" s="155"/>
      <c r="D105" s="165"/>
      <c r="E105" s="116"/>
      <c r="F105" s="116"/>
      <c r="G105" s="127"/>
      <c r="H105" s="146"/>
    </row>
    <row r="106" spans="1:8">
      <c r="A106" s="147" t="s">
        <v>102</v>
      </c>
      <c r="B106" s="107" t="s">
        <v>214</v>
      </c>
      <c r="C106" s="166" t="s">
        <v>159</v>
      </c>
      <c r="D106" s="166" t="s">
        <v>92</v>
      </c>
      <c r="E106" s="167" t="s">
        <v>159</v>
      </c>
      <c r="F106" s="167" t="s">
        <v>197</v>
      </c>
      <c r="G106" s="129" t="s">
        <v>161</v>
      </c>
      <c r="H106" s="146"/>
    </row>
    <row r="107" spans="1:8">
      <c r="A107" s="152" t="s">
        <v>92</v>
      </c>
      <c r="B107" s="107"/>
      <c r="C107" s="153"/>
      <c r="D107" s="107" t="s">
        <v>94</v>
      </c>
      <c r="E107" s="167" t="s">
        <v>208</v>
      </c>
      <c r="F107" s="116"/>
      <c r="G107" s="127"/>
      <c r="H107" s="146"/>
    </row>
    <row r="108" spans="1:8">
      <c r="A108" s="152" t="s">
        <v>97</v>
      </c>
      <c r="B108" s="159">
        <f>B7</f>
        <v>500</v>
      </c>
      <c r="C108" s="116">
        <f>C7</f>
        <v>121000</v>
      </c>
      <c r="D108" s="107">
        <v>14</v>
      </c>
      <c r="E108" s="116">
        <f>D108*C108/B108</f>
        <v>3388</v>
      </c>
      <c r="F108" s="116">
        <f>E115/D112</f>
        <v>672.04031666666674</v>
      </c>
      <c r="G108" s="149">
        <f>F108*G35</f>
        <v>806.44838000000004</v>
      </c>
      <c r="H108" s="146" t="s">
        <v>204</v>
      </c>
    </row>
    <row r="109" spans="1:8">
      <c r="A109" s="152" t="s">
        <v>98</v>
      </c>
      <c r="B109" s="159">
        <f>B25</f>
        <v>1000</v>
      </c>
      <c r="C109" s="116">
        <f>C25</f>
        <v>336000</v>
      </c>
      <c r="D109" s="107">
        <v>10</v>
      </c>
      <c r="E109" s="116">
        <f t="shared" ref="E109:E114" si="1">D109*C109/B109</f>
        <v>3360</v>
      </c>
      <c r="F109" s="116"/>
      <c r="G109" s="127"/>
      <c r="H109" s="146"/>
    </row>
    <row r="110" spans="1:8">
      <c r="A110" s="152" t="s">
        <v>99</v>
      </c>
      <c r="B110" s="159">
        <f>B14</f>
        <v>500</v>
      </c>
      <c r="C110" s="116">
        <f>C14</f>
        <v>87500</v>
      </c>
      <c r="D110" s="107">
        <v>5</v>
      </c>
      <c r="E110" s="116">
        <f t="shared" si="1"/>
        <v>875</v>
      </c>
      <c r="F110" s="116"/>
      <c r="G110" s="127"/>
      <c r="H110" s="146"/>
    </row>
    <row r="111" spans="1:8">
      <c r="A111" s="152" t="s">
        <v>100</v>
      </c>
      <c r="B111" s="159">
        <f>B11</f>
        <v>5000</v>
      </c>
      <c r="C111" s="116">
        <f>C11</f>
        <v>7780.5</v>
      </c>
      <c r="D111" s="107">
        <v>5</v>
      </c>
      <c r="E111" s="116">
        <f t="shared" si="1"/>
        <v>7.7805</v>
      </c>
      <c r="F111" s="116"/>
      <c r="G111" s="127"/>
      <c r="H111" s="146"/>
    </row>
    <row r="112" spans="1:8">
      <c r="A112" s="152" t="s">
        <v>89</v>
      </c>
      <c r="B112" s="159">
        <f>B22</f>
        <v>500</v>
      </c>
      <c r="C112" s="116">
        <f>C22</f>
        <v>145000</v>
      </c>
      <c r="D112" s="169">
        <v>30</v>
      </c>
      <c r="E112" s="116">
        <f t="shared" si="1"/>
        <v>8700</v>
      </c>
      <c r="F112" s="116"/>
      <c r="G112" s="127"/>
      <c r="H112" s="146"/>
    </row>
    <row r="113" spans="1:8">
      <c r="A113" s="118" t="s">
        <v>350</v>
      </c>
      <c r="B113" s="159">
        <v>1</v>
      </c>
      <c r="C113" s="116">
        <v>210</v>
      </c>
      <c r="D113" s="169"/>
      <c r="E113" s="116">
        <v>210</v>
      </c>
      <c r="F113" s="116"/>
      <c r="G113" s="127"/>
      <c r="H113" s="146"/>
    </row>
    <row r="114" spans="1:8">
      <c r="A114" s="145" t="s">
        <v>15</v>
      </c>
      <c r="B114" s="159">
        <f>B21</f>
        <v>5</v>
      </c>
      <c r="C114" s="127">
        <f>C21</f>
        <v>181021.45</v>
      </c>
      <c r="D114" s="171">
        <v>0.1</v>
      </c>
      <c r="E114" s="116">
        <f t="shared" si="1"/>
        <v>3620.4290000000001</v>
      </c>
      <c r="F114" s="127"/>
      <c r="G114" s="127"/>
      <c r="H114" s="146"/>
    </row>
    <row r="115" spans="1:8">
      <c r="A115" s="145"/>
      <c r="B115" s="130"/>
      <c r="C115" s="118"/>
      <c r="D115" s="168" t="s">
        <v>196</v>
      </c>
      <c r="E115" s="132">
        <f>SUM(E108:E114)</f>
        <v>20161.209500000001</v>
      </c>
      <c r="F115" s="127"/>
      <c r="G115" s="127"/>
      <c r="H115" s="146"/>
    </row>
    <row r="116" spans="1:8">
      <c r="A116" s="145"/>
      <c r="B116" s="130"/>
      <c r="C116" s="118"/>
      <c r="D116" s="118"/>
      <c r="E116" s="127"/>
      <c r="F116" s="127"/>
      <c r="G116" s="127"/>
      <c r="H116" s="146"/>
    </row>
    <row r="117" spans="1:8">
      <c r="A117" s="147" t="s">
        <v>103</v>
      </c>
      <c r="B117" s="107" t="s">
        <v>163</v>
      </c>
      <c r="C117" s="166" t="s">
        <v>159</v>
      </c>
      <c r="D117" s="166" t="s">
        <v>92</v>
      </c>
      <c r="E117" s="167" t="s">
        <v>159</v>
      </c>
      <c r="F117" s="167" t="s">
        <v>200</v>
      </c>
      <c r="G117" s="129" t="s">
        <v>161</v>
      </c>
      <c r="H117" s="164"/>
    </row>
    <row r="118" spans="1:8">
      <c r="A118" s="152" t="s">
        <v>92</v>
      </c>
      <c r="B118" s="107"/>
      <c r="C118" s="153"/>
      <c r="D118" s="107" t="s">
        <v>94</v>
      </c>
      <c r="E118" s="167" t="s">
        <v>208</v>
      </c>
      <c r="F118" s="116"/>
      <c r="G118" s="127"/>
      <c r="H118" s="164"/>
    </row>
    <row r="119" spans="1:8">
      <c r="A119" s="152" t="s">
        <v>98</v>
      </c>
      <c r="B119" s="159">
        <f>B25</f>
        <v>1000</v>
      </c>
      <c r="C119" s="127">
        <f>C25</f>
        <v>336000</v>
      </c>
      <c r="D119" s="107">
        <v>10</v>
      </c>
      <c r="E119" s="116">
        <f>D119*C119/B119</f>
        <v>3360</v>
      </c>
      <c r="F119" s="116">
        <f>E123*0.05</f>
        <v>222.639025</v>
      </c>
      <c r="G119" s="163">
        <f>F119*G35</f>
        <v>267.16683</v>
      </c>
      <c r="H119" s="164" t="s">
        <v>182</v>
      </c>
    </row>
    <row r="120" spans="1:8">
      <c r="A120" s="152" t="s">
        <v>99</v>
      </c>
      <c r="B120" s="159">
        <f>B14</f>
        <v>500</v>
      </c>
      <c r="C120" s="127">
        <f>C14</f>
        <v>87500</v>
      </c>
      <c r="D120" s="107">
        <v>5</v>
      </c>
      <c r="E120" s="116">
        <f>D120*C120/B120</f>
        <v>875</v>
      </c>
      <c r="F120" s="116">
        <f>E123*0.1</f>
        <v>445.27805000000001</v>
      </c>
      <c r="G120" s="149">
        <f>F120*G35</f>
        <v>534.33366000000001</v>
      </c>
      <c r="H120" s="164" t="s">
        <v>183</v>
      </c>
    </row>
    <row r="121" spans="1:8">
      <c r="A121" s="118" t="s">
        <v>350</v>
      </c>
      <c r="B121" s="159" t="s">
        <v>356</v>
      </c>
      <c r="C121" s="127">
        <v>210</v>
      </c>
      <c r="D121" s="107"/>
      <c r="E121" s="116">
        <v>210</v>
      </c>
      <c r="F121" s="116"/>
      <c r="G121" s="149"/>
      <c r="H121" s="164"/>
    </row>
    <row r="122" spans="1:8">
      <c r="A122" s="152" t="s">
        <v>100</v>
      </c>
      <c r="B122" s="159">
        <f>B11</f>
        <v>5000</v>
      </c>
      <c r="C122" s="127">
        <f>C11</f>
        <v>7780.5</v>
      </c>
      <c r="D122" s="107">
        <v>5</v>
      </c>
      <c r="E122" s="116">
        <f>D122*C122/B122</f>
        <v>7.7805</v>
      </c>
      <c r="F122" s="116">
        <f>E123*0.5</f>
        <v>2226.3902499999999</v>
      </c>
      <c r="G122" s="149">
        <f>F122*G35</f>
        <v>2671.6682999999998</v>
      </c>
      <c r="H122" s="146" t="s">
        <v>190</v>
      </c>
    </row>
    <row r="123" spans="1:8">
      <c r="A123" s="145"/>
      <c r="B123" s="130"/>
      <c r="C123" s="172"/>
      <c r="D123" s="168" t="s">
        <v>195</v>
      </c>
      <c r="E123" s="132">
        <f>SUM(E119:E122)</f>
        <v>4452.7804999999998</v>
      </c>
      <c r="F123" s="127"/>
      <c r="G123" s="127"/>
      <c r="H123" s="146"/>
    </row>
    <row r="124" spans="1:8">
      <c r="A124" s="145"/>
      <c r="B124" s="130"/>
      <c r="C124" s="118"/>
      <c r="D124" s="118"/>
      <c r="E124" s="127"/>
      <c r="F124" s="127"/>
      <c r="G124" s="127"/>
      <c r="H124" s="146"/>
    </row>
    <row r="125" spans="1:8">
      <c r="A125" s="147" t="s">
        <v>104</v>
      </c>
      <c r="B125" s="107" t="s">
        <v>216</v>
      </c>
      <c r="C125" s="166" t="s">
        <v>159</v>
      </c>
      <c r="D125" s="166" t="s">
        <v>92</v>
      </c>
      <c r="E125" s="167" t="s">
        <v>159</v>
      </c>
      <c r="F125" s="167" t="s">
        <v>200</v>
      </c>
      <c r="G125" s="129" t="s">
        <v>161</v>
      </c>
      <c r="H125" s="146"/>
    </row>
    <row r="126" spans="1:8">
      <c r="A126" s="152" t="s">
        <v>92</v>
      </c>
      <c r="B126" s="107"/>
      <c r="C126" s="153"/>
      <c r="D126" s="107" t="s">
        <v>94</v>
      </c>
      <c r="E126" s="116"/>
      <c r="F126" s="116"/>
      <c r="G126" s="127"/>
      <c r="H126" s="146"/>
    </row>
    <row r="127" spans="1:8">
      <c r="A127" s="152" t="s">
        <v>105</v>
      </c>
      <c r="B127" s="159">
        <f>B27</f>
        <v>1000</v>
      </c>
      <c r="C127" s="116">
        <f>C26</f>
        <v>235205</v>
      </c>
      <c r="D127" s="107">
        <v>181.65</v>
      </c>
      <c r="E127" s="116">
        <f>D127*C127/B127</f>
        <v>42724.988250000002</v>
      </c>
      <c r="F127" s="116">
        <f>E130*0.1</f>
        <v>4368.0268249999999</v>
      </c>
      <c r="G127" s="132">
        <f>F127*G35</f>
        <v>5241.6321899999994</v>
      </c>
      <c r="H127" s="146" t="s">
        <v>183</v>
      </c>
    </row>
    <row r="128" spans="1:8">
      <c r="A128" s="118" t="s">
        <v>350</v>
      </c>
      <c r="B128" s="159">
        <v>1</v>
      </c>
      <c r="C128" s="116">
        <v>210</v>
      </c>
      <c r="D128" s="107">
        <v>1</v>
      </c>
      <c r="E128" s="116">
        <v>210</v>
      </c>
      <c r="F128" s="116"/>
      <c r="G128" s="132"/>
      <c r="H128" s="146"/>
    </row>
    <row r="129" spans="1:8">
      <c r="A129" s="152" t="s">
        <v>106</v>
      </c>
      <c r="B129" s="159">
        <f>B6</f>
        <v>1000</v>
      </c>
      <c r="C129" s="116">
        <f>C6</f>
        <v>18632</v>
      </c>
      <c r="D129" s="107">
        <v>40</v>
      </c>
      <c r="E129" s="116">
        <f>D129*C129/B129</f>
        <v>745.28</v>
      </c>
      <c r="F129" s="116"/>
      <c r="G129" s="127"/>
      <c r="H129" s="146"/>
    </row>
    <row r="130" spans="1:8">
      <c r="A130" s="145"/>
      <c r="B130" s="130"/>
      <c r="C130" s="172"/>
      <c r="D130" s="168" t="s">
        <v>195</v>
      </c>
      <c r="E130" s="132">
        <f>SUM(E127:E129)</f>
        <v>43680.268250000001</v>
      </c>
      <c r="F130" s="127"/>
      <c r="G130" s="127"/>
      <c r="H130" s="146"/>
    </row>
    <row r="131" spans="1:8">
      <c r="A131" s="145"/>
      <c r="B131" s="130"/>
      <c r="C131" s="118"/>
      <c r="D131" s="118"/>
      <c r="E131" s="127"/>
      <c r="F131" s="127"/>
      <c r="G131" s="127"/>
      <c r="H131" s="146"/>
    </row>
    <row r="132" spans="1:8">
      <c r="A132" s="147" t="s">
        <v>201</v>
      </c>
      <c r="B132" s="107" t="s">
        <v>163</v>
      </c>
      <c r="C132" s="166" t="s">
        <v>159</v>
      </c>
      <c r="D132" s="166" t="s">
        <v>92</v>
      </c>
      <c r="E132" s="167" t="s">
        <v>159</v>
      </c>
      <c r="F132" s="167" t="s">
        <v>200</v>
      </c>
      <c r="G132" s="129" t="s">
        <v>161</v>
      </c>
      <c r="H132" s="146"/>
    </row>
    <row r="133" spans="1:8">
      <c r="A133" s="152" t="s">
        <v>92</v>
      </c>
      <c r="B133" s="107"/>
      <c r="C133" s="153"/>
      <c r="D133" s="107" t="s">
        <v>94</v>
      </c>
      <c r="E133" s="167" t="s">
        <v>208</v>
      </c>
      <c r="F133" s="116"/>
      <c r="G133" s="116"/>
      <c r="H133" s="146"/>
    </row>
    <row r="134" spans="1:8">
      <c r="A134" s="118" t="s">
        <v>350</v>
      </c>
      <c r="B134" s="107">
        <v>1</v>
      </c>
      <c r="C134" s="153">
        <v>210</v>
      </c>
      <c r="D134" s="107">
        <v>1</v>
      </c>
      <c r="E134" s="167">
        <v>210</v>
      </c>
      <c r="F134" s="116"/>
      <c r="G134" s="116"/>
      <c r="H134" s="146"/>
    </row>
    <row r="135" spans="1:8">
      <c r="A135" s="152" t="s">
        <v>100</v>
      </c>
      <c r="B135" s="159">
        <f>B11</f>
        <v>5000</v>
      </c>
      <c r="C135" s="155">
        <f>C11</f>
        <v>7780.5</v>
      </c>
      <c r="D135" s="116">
        <v>292.25</v>
      </c>
      <c r="E135" s="116">
        <f>D135*C135/B135</f>
        <v>454.77022499999998</v>
      </c>
      <c r="F135" s="116"/>
      <c r="G135" s="156"/>
      <c r="H135" s="146"/>
    </row>
    <row r="136" spans="1:8">
      <c r="A136" s="145"/>
      <c r="B136" s="130"/>
      <c r="C136" s="118"/>
      <c r="D136" s="174"/>
      <c r="E136" s="132">
        <f>D135*C135/B135</f>
        <v>454.77022499999998</v>
      </c>
      <c r="F136" s="127">
        <f>E136*0.2+22</f>
        <v>112.95404500000001</v>
      </c>
      <c r="G136" s="149">
        <f>F136*G35</f>
        <v>135.54485400000002</v>
      </c>
      <c r="H136" s="146" t="s">
        <v>202</v>
      </c>
    </row>
    <row r="137" spans="1:8">
      <c r="A137" s="145"/>
      <c r="B137" s="130"/>
      <c r="C137" s="118"/>
      <c r="D137" s="118"/>
      <c r="E137" s="127"/>
      <c r="F137" s="127"/>
      <c r="G137" s="127"/>
      <c r="H137" s="146"/>
    </row>
    <row r="138" spans="1:8">
      <c r="A138" s="147" t="s">
        <v>107</v>
      </c>
      <c r="B138" s="107" t="s">
        <v>163</v>
      </c>
      <c r="C138" s="166" t="s">
        <v>159</v>
      </c>
      <c r="D138" s="166" t="s">
        <v>92</v>
      </c>
      <c r="E138" s="167" t="s">
        <v>159</v>
      </c>
      <c r="F138" s="167" t="s">
        <v>200</v>
      </c>
      <c r="G138" s="129" t="s">
        <v>161</v>
      </c>
      <c r="H138" s="146"/>
    </row>
    <row r="139" spans="1:8">
      <c r="A139" s="152" t="s">
        <v>92</v>
      </c>
      <c r="B139" s="107"/>
      <c r="C139" s="153"/>
      <c r="D139" s="107" t="s">
        <v>94</v>
      </c>
      <c r="E139" s="167" t="s">
        <v>208</v>
      </c>
      <c r="F139" s="116"/>
      <c r="G139" s="116"/>
      <c r="H139" s="146"/>
    </row>
    <row r="140" spans="1:8">
      <c r="A140" s="118" t="s">
        <v>350</v>
      </c>
      <c r="B140" s="107">
        <v>1</v>
      </c>
      <c r="C140" s="153">
        <v>210</v>
      </c>
      <c r="D140" s="107">
        <v>1</v>
      </c>
      <c r="E140" s="167">
        <v>210</v>
      </c>
      <c r="F140" s="116"/>
      <c r="G140" s="116"/>
      <c r="H140" s="146"/>
    </row>
    <row r="141" spans="1:8">
      <c r="A141" s="152" t="s">
        <v>100</v>
      </c>
      <c r="B141" s="159">
        <f>B11</f>
        <v>5000</v>
      </c>
      <c r="C141" s="155">
        <f>C11</f>
        <v>7780.5</v>
      </c>
      <c r="D141" s="153">
        <v>73.25</v>
      </c>
      <c r="E141" s="116">
        <f>D141*C141/B141</f>
        <v>113.984325</v>
      </c>
      <c r="F141" s="116">
        <f>E144*0.25</f>
        <v>678.22078125000007</v>
      </c>
      <c r="G141" s="132">
        <f>F141*G35</f>
        <v>813.86493750000011</v>
      </c>
      <c r="H141" s="146" t="s">
        <v>189</v>
      </c>
    </row>
    <row r="142" spans="1:8">
      <c r="A142" s="152" t="s">
        <v>108</v>
      </c>
      <c r="B142" s="159">
        <f>B15</f>
        <v>1000</v>
      </c>
      <c r="C142" s="155">
        <f>C15</f>
        <v>67000</v>
      </c>
      <c r="D142" s="153">
        <v>23.6</v>
      </c>
      <c r="E142" s="116">
        <f>D142*C142/B142</f>
        <v>1581.2</v>
      </c>
      <c r="F142" s="116">
        <f>E144*0.5</f>
        <v>1356.4415625000001</v>
      </c>
      <c r="G142" s="132">
        <f>F142*G35</f>
        <v>1627.7298750000002</v>
      </c>
      <c r="H142" s="146" t="s">
        <v>190</v>
      </c>
    </row>
    <row r="143" spans="1:8">
      <c r="A143" s="152" t="s">
        <v>109</v>
      </c>
      <c r="B143" s="159">
        <f>B16</f>
        <v>1000</v>
      </c>
      <c r="C143" s="155">
        <f>C16</f>
        <v>65137</v>
      </c>
      <c r="D143" s="153">
        <v>12.4</v>
      </c>
      <c r="E143" s="116">
        <f>D143*C143/B143</f>
        <v>807.69880000000001</v>
      </c>
      <c r="F143" s="116"/>
      <c r="G143" s="127"/>
      <c r="H143" s="146"/>
    </row>
    <row r="144" spans="1:8">
      <c r="A144" s="145"/>
      <c r="B144" s="130"/>
      <c r="C144" s="172"/>
      <c r="D144" s="168" t="s">
        <v>195</v>
      </c>
      <c r="E144" s="132">
        <f>SUM(E140:E143)</f>
        <v>2712.8831250000003</v>
      </c>
      <c r="F144" s="127"/>
      <c r="G144" s="127"/>
      <c r="H144" s="146"/>
    </row>
    <row r="145" spans="1:8">
      <c r="A145" s="145"/>
      <c r="B145" s="130"/>
      <c r="C145" s="118"/>
      <c r="D145" s="118"/>
      <c r="E145" s="127"/>
      <c r="F145" s="127"/>
      <c r="G145" s="127"/>
      <c r="H145" s="146"/>
    </row>
    <row r="146" spans="1:8">
      <c r="A146" s="147" t="s">
        <v>110</v>
      </c>
      <c r="B146" s="107" t="s">
        <v>163</v>
      </c>
      <c r="C146" s="166" t="s">
        <v>159</v>
      </c>
      <c r="D146" s="166" t="s">
        <v>92</v>
      </c>
      <c r="E146" s="167" t="s">
        <v>159</v>
      </c>
      <c r="F146" s="167" t="s">
        <v>200</v>
      </c>
      <c r="G146" s="129" t="s">
        <v>161</v>
      </c>
      <c r="H146" s="146"/>
    </row>
    <row r="147" spans="1:8">
      <c r="A147" s="152" t="s">
        <v>92</v>
      </c>
      <c r="B147" s="107"/>
      <c r="C147" s="153"/>
      <c r="D147" s="107" t="s">
        <v>94</v>
      </c>
      <c r="E147" s="167" t="s">
        <v>208</v>
      </c>
      <c r="F147" s="116"/>
      <c r="G147" s="116"/>
      <c r="H147" s="146"/>
    </row>
    <row r="148" spans="1:8">
      <c r="A148" s="118" t="s">
        <v>350</v>
      </c>
      <c r="B148" s="107"/>
      <c r="C148" s="153"/>
      <c r="D148" s="107">
        <v>1</v>
      </c>
      <c r="E148" s="167">
        <v>210</v>
      </c>
      <c r="F148" s="116"/>
      <c r="G148" s="116"/>
      <c r="H148" s="146"/>
    </row>
    <row r="149" spans="1:8">
      <c r="A149" s="152" t="s">
        <v>105</v>
      </c>
      <c r="B149" s="159">
        <f>B27</f>
        <v>1000</v>
      </c>
      <c r="C149" s="116">
        <f>C26</f>
        <v>235205</v>
      </c>
      <c r="D149" s="107">
        <v>24</v>
      </c>
      <c r="E149" s="116">
        <f>D149*C149/B149</f>
        <v>5644.92</v>
      </c>
      <c r="F149" s="116">
        <f>E151*0.5</f>
        <v>12732.899808000002</v>
      </c>
      <c r="G149" s="132">
        <f>F149*G35</f>
        <v>15279.479769600002</v>
      </c>
      <c r="H149" s="146" t="s">
        <v>190</v>
      </c>
    </row>
    <row r="150" spans="1:8">
      <c r="A150" s="152" t="s">
        <v>111</v>
      </c>
      <c r="B150" s="159">
        <f>B18</f>
        <v>2000</v>
      </c>
      <c r="C150" s="116">
        <f>C18</f>
        <v>340466.66</v>
      </c>
      <c r="D150" s="107">
        <v>115.2</v>
      </c>
      <c r="E150" s="116">
        <f>D150*C150/B150</f>
        <v>19610.879616000002</v>
      </c>
      <c r="F150" s="116"/>
      <c r="G150" s="127"/>
      <c r="H150" s="146"/>
    </row>
    <row r="151" spans="1:8">
      <c r="A151" s="145"/>
      <c r="B151" s="130"/>
      <c r="C151" s="118"/>
      <c r="D151" s="168" t="s">
        <v>195</v>
      </c>
      <c r="E151" s="132">
        <f>SUM(E148:E150)</f>
        <v>25465.799616000004</v>
      </c>
      <c r="F151" s="127"/>
      <c r="G151" s="127"/>
      <c r="H151" s="146"/>
    </row>
    <row r="152" spans="1:8">
      <c r="A152" s="145"/>
      <c r="B152" s="130"/>
      <c r="C152" s="118"/>
      <c r="D152" s="118"/>
      <c r="E152" s="127"/>
      <c r="F152" s="127"/>
      <c r="G152" s="127"/>
      <c r="H152" s="146"/>
    </row>
    <row r="153" spans="1:8">
      <c r="A153" s="173" t="s">
        <v>217</v>
      </c>
      <c r="B153" s="107" t="s">
        <v>163</v>
      </c>
      <c r="C153" s="166" t="s">
        <v>159</v>
      </c>
      <c r="D153" s="166" t="s">
        <v>92</v>
      </c>
      <c r="E153" s="167" t="s">
        <v>159</v>
      </c>
      <c r="F153" s="167" t="s">
        <v>200</v>
      </c>
      <c r="G153" s="129" t="s">
        <v>161</v>
      </c>
      <c r="H153" s="146"/>
    </row>
    <row r="154" spans="1:8">
      <c r="A154" s="152" t="s">
        <v>92</v>
      </c>
      <c r="B154" s="107"/>
      <c r="C154" s="153"/>
      <c r="D154" s="107" t="s">
        <v>94</v>
      </c>
      <c r="E154" s="167" t="s">
        <v>208</v>
      </c>
      <c r="F154" s="116"/>
      <c r="G154" s="116"/>
      <c r="H154" s="146"/>
    </row>
    <row r="155" spans="1:8">
      <c r="A155" s="118" t="s">
        <v>350</v>
      </c>
      <c r="B155" s="107">
        <v>1</v>
      </c>
      <c r="C155" s="153">
        <v>210</v>
      </c>
      <c r="D155" s="107">
        <v>1</v>
      </c>
      <c r="E155" s="167">
        <v>210</v>
      </c>
      <c r="F155" s="116"/>
      <c r="G155" s="116"/>
      <c r="H155" s="146"/>
    </row>
    <row r="156" spans="1:8">
      <c r="A156" s="152" t="s">
        <v>112</v>
      </c>
      <c r="B156" s="159">
        <f>B23</f>
        <v>1000</v>
      </c>
      <c r="C156" s="116">
        <f>C23</f>
        <v>660000</v>
      </c>
      <c r="D156" s="107">
        <v>100</v>
      </c>
      <c r="E156" s="116">
        <f>D156*C156/B156</f>
        <v>66000</v>
      </c>
      <c r="F156" s="116">
        <f>E156*0.1+21</f>
        <v>6621</v>
      </c>
      <c r="G156" s="149">
        <f>F156*G35</f>
        <v>7945.2</v>
      </c>
      <c r="H156" s="146" t="s">
        <v>183</v>
      </c>
    </row>
    <row r="157" spans="1:8">
      <c r="A157" s="145"/>
      <c r="B157" s="159"/>
      <c r="C157" s="118"/>
      <c r="D157" s="118"/>
      <c r="E157" s="127"/>
      <c r="F157" s="127"/>
      <c r="G157" s="127"/>
      <c r="H157" s="146"/>
    </row>
    <row r="158" spans="1:8">
      <c r="A158" s="145"/>
      <c r="B158" s="159"/>
      <c r="C158" s="118"/>
      <c r="D158" s="118"/>
      <c r="E158" s="127"/>
      <c r="F158" s="127"/>
      <c r="G158" s="127"/>
      <c r="H158" s="146"/>
    </row>
    <row r="159" spans="1:8">
      <c r="A159" s="147" t="s">
        <v>113</v>
      </c>
      <c r="B159" s="159" t="s">
        <v>163</v>
      </c>
      <c r="C159" s="166" t="s">
        <v>159</v>
      </c>
      <c r="D159" s="166" t="s">
        <v>92</v>
      </c>
      <c r="E159" s="167" t="s">
        <v>159</v>
      </c>
      <c r="F159" s="167" t="s">
        <v>200</v>
      </c>
      <c r="G159" s="129" t="s">
        <v>161</v>
      </c>
      <c r="H159" s="146"/>
    </row>
    <row r="160" spans="1:8">
      <c r="A160" s="152" t="s">
        <v>92</v>
      </c>
      <c r="B160" s="107"/>
      <c r="C160" s="153"/>
      <c r="D160" s="107" t="s">
        <v>94</v>
      </c>
      <c r="E160" s="167" t="s">
        <v>208</v>
      </c>
      <c r="F160" s="116"/>
      <c r="G160" s="116"/>
      <c r="H160" s="146"/>
    </row>
    <row r="161" spans="1:8">
      <c r="A161" s="152" t="s">
        <v>98</v>
      </c>
      <c r="B161" s="159">
        <f>B25</f>
        <v>1000</v>
      </c>
      <c r="C161" s="116">
        <f>C25</f>
        <v>336000</v>
      </c>
      <c r="D161" s="107">
        <v>20</v>
      </c>
      <c r="E161" s="116">
        <f>D161*C161/B161</f>
        <v>6720</v>
      </c>
      <c r="F161" s="116"/>
      <c r="G161" s="149"/>
      <c r="H161" s="146"/>
    </row>
    <row r="162" spans="1:8">
      <c r="A162" s="118" t="s">
        <v>350</v>
      </c>
      <c r="B162" s="159">
        <v>1</v>
      </c>
      <c r="C162" s="116">
        <v>210</v>
      </c>
      <c r="D162" s="107">
        <v>1</v>
      </c>
      <c r="E162" s="116">
        <v>210</v>
      </c>
      <c r="F162" s="116"/>
      <c r="G162" s="149"/>
      <c r="H162" s="146"/>
    </row>
    <row r="163" spans="1:8">
      <c r="A163" s="152" t="s">
        <v>99</v>
      </c>
      <c r="B163" s="159">
        <f>B14</f>
        <v>500</v>
      </c>
      <c r="C163" s="116">
        <f>C14</f>
        <v>87500</v>
      </c>
      <c r="D163" s="107">
        <v>5</v>
      </c>
      <c r="E163" s="116">
        <f>D163*C163/B163</f>
        <v>875</v>
      </c>
      <c r="F163" s="116">
        <f>E166*0.1</f>
        <v>781.00492500000007</v>
      </c>
      <c r="G163" s="149">
        <f>F163*G35</f>
        <v>937.20591000000002</v>
      </c>
      <c r="H163" s="146" t="s">
        <v>183</v>
      </c>
    </row>
    <row r="164" spans="1:8">
      <c r="A164" s="152" t="s">
        <v>100</v>
      </c>
      <c r="B164" s="159">
        <f>B11</f>
        <v>5000</v>
      </c>
      <c r="C164" s="116">
        <f>C11</f>
        <v>7780.5</v>
      </c>
      <c r="D164" s="107">
        <v>0.5</v>
      </c>
      <c r="E164" s="116">
        <f>D164*C164/B164</f>
        <v>0.77805000000000002</v>
      </c>
      <c r="F164" s="116">
        <f>E166*0.2</f>
        <v>1562.0098500000001</v>
      </c>
      <c r="G164" s="149">
        <f>F164*G35</f>
        <v>1874.41182</v>
      </c>
      <c r="H164" s="146" t="s">
        <v>202</v>
      </c>
    </row>
    <row r="165" spans="1:8">
      <c r="A165" s="152" t="s">
        <v>114</v>
      </c>
      <c r="B165" s="159">
        <f>B10</f>
        <v>250</v>
      </c>
      <c r="C165" s="116">
        <f>C10</f>
        <v>5620</v>
      </c>
      <c r="D165" s="107">
        <v>0.19</v>
      </c>
      <c r="E165" s="116">
        <f>D165*C165/B165</f>
        <v>4.2711999999999994</v>
      </c>
      <c r="F165" s="116"/>
      <c r="G165" s="127"/>
      <c r="H165" s="146"/>
    </row>
    <row r="166" spans="1:8">
      <c r="A166" s="152"/>
      <c r="B166" s="107"/>
      <c r="C166" s="116"/>
      <c r="D166" s="174" t="s">
        <v>195</v>
      </c>
      <c r="E166" s="132">
        <f>SUM(E161:E165)</f>
        <v>7810.04925</v>
      </c>
      <c r="F166" s="116"/>
      <c r="G166" s="127"/>
      <c r="H166" s="146"/>
    </row>
    <row r="167" spans="1:8">
      <c r="A167" s="145"/>
      <c r="B167" s="130"/>
      <c r="C167" s="118"/>
      <c r="D167" s="118"/>
      <c r="E167" s="127"/>
      <c r="F167" s="127"/>
      <c r="G167" s="127"/>
      <c r="H167" s="146"/>
    </row>
    <row r="168" spans="1:8">
      <c r="A168" s="147" t="s">
        <v>115</v>
      </c>
      <c r="B168" s="107" t="s">
        <v>216</v>
      </c>
      <c r="C168" s="166" t="s">
        <v>159</v>
      </c>
      <c r="D168" s="166" t="s">
        <v>92</v>
      </c>
      <c r="E168" s="167" t="s">
        <v>159</v>
      </c>
      <c r="F168" s="167" t="s">
        <v>200</v>
      </c>
      <c r="G168" s="129" t="s">
        <v>161</v>
      </c>
      <c r="H168" s="146"/>
    </row>
    <row r="169" spans="1:8">
      <c r="A169" s="152" t="s">
        <v>92</v>
      </c>
      <c r="B169" s="107"/>
      <c r="C169" s="153"/>
      <c r="D169" s="107" t="s">
        <v>94</v>
      </c>
      <c r="E169" s="167" t="s">
        <v>208</v>
      </c>
      <c r="F169" s="116"/>
      <c r="G169" s="116"/>
      <c r="H169" s="146"/>
    </row>
    <row r="170" spans="1:8">
      <c r="A170" s="118" t="s">
        <v>350</v>
      </c>
      <c r="B170" s="107">
        <v>1</v>
      </c>
      <c r="C170" s="153">
        <v>210</v>
      </c>
      <c r="D170" s="107">
        <v>1</v>
      </c>
      <c r="E170" s="167">
        <v>210</v>
      </c>
      <c r="F170" s="116"/>
      <c r="G170" s="116"/>
      <c r="H170" s="146"/>
    </row>
    <row r="171" spans="1:8">
      <c r="A171" s="152" t="s">
        <v>105</v>
      </c>
      <c r="B171" s="159">
        <f>B27</f>
        <v>1000</v>
      </c>
      <c r="C171" s="116">
        <f>C26</f>
        <v>235205</v>
      </c>
      <c r="D171" s="153">
        <v>242</v>
      </c>
      <c r="E171" s="116">
        <f>D171*C171/B171</f>
        <v>56919.61</v>
      </c>
      <c r="F171" s="116">
        <f>E174*0.2</f>
        <v>11893.459000000003</v>
      </c>
      <c r="G171" s="163">
        <f>F171*G35</f>
        <v>14272.150800000003</v>
      </c>
      <c r="H171" s="146" t="s">
        <v>286</v>
      </c>
    </row>
    <row r="172" spans="1:8">
      <c r="A172" s="152" t="s">
        <v>116</v>
      </c>
      <c r="B172" s="159">
        <f>B4</f>
        <v>1000</v>
      </c>
      <c r="C172" s="116">
        <f>C4</f>
        <v>23350</v>
      </c>
      <c r="D172" s="153">
        <v>57.1</v>
      </c>
      <c r="E172" s="116">
        <f>D172*C172/B172</f>
        <v>1333.2850000000001</v>
      </c>
      <c r="F172" s="116"/>
      <c r="G172" s="127"/>
      <c r="H172" s="146"/>
    </row>
    <row r="173" spans="1:8">
      <c r="A173" s="152" t="s">
        <v>117</v>
      </c>
      <c r="B173" s="159">
        <f>B12</f>
        <v>1000</v>
      </c>
      <c r="C173" s="116">
        <f>C12</f>
        <v>27000</v>
      </c>
      <c r="D173" s="107">
        <v>37.200000000000003</v>
      </c>
      <c r="E173" s="116">
        <f>D173*C173/B173</f>
        <v>1004.4000000000001</v>
      </c>
      <c r="F173" s="116"/>
      <c r="G173" s="127"/>
      <c r="H173" s="146"/>
    </row>
    <row r="174" spans="1:8">
      <c r="A174" s="152"/>
      <c r="B174" s="107"/>
      <c r="C174" s="155"/>
      <c r="D174" s="174" t="s">
        <v>195</v>
      </c>
      <c r="E174" s="132">
        <f>SUM(E170:E173)</f>
        <v>59467.295000000006</v>
      </c>
      <c r="F174" s="116"/>
      <c r="G174" s="127"/>
      <c r="H174" s="146"/>
    </row>
    <row r="175" spans="1:8">
      <c r="A175" s="152"/>
      <c r="B175" s="107"/>
      <c r="C175" s="155"/>
      <c r="D175" s="165"/>
      <c r="E175" s="116"/>
      <c r="F175" s="116"/>
      <c r="G175" s="127"/>
      <c r="H175" s="146"/>
    </row>
    <row r="176" spans="1:8">
      <c r="A176" s="147" t="s">
        <v>288</v>
      </c>
      <c r="B176" s="107" t="s">
        <v>163</v>
      </c>
      <c r="C176" s="166" t="s">
        <v>159</v>
      </c>
      <c r="D176" s="166" t="s">
        <v>92</v>
      </c>
      <c r="E176" s="167" t="s">
        <v>159</v>
      </c>
      <c r="F176" s="167" t="s">
        <v>200</v>
      </c>
      <c r="G176" s="129" t="s">
        <v>161</v>
      </c>
      <c r="H176" s="146"/>
    </row>
    <row r="177" spans="1:8">
      <c r="A177" s="152" t="s">
        <v>92</v>
      </c>
      <c r="B177" s="107"/>
      <c r="C177" s="153"/>
      <c r="D177" s="107" t="s">
        <v>94</v>
      </c>
      <c r="E177" s="167" t="s">
        <v>208</v>
      </c>
      <c r="F177" s="116"/>
      <c r="G177" s="116"/>
      <c r="H177" s="146"/>
    </row>
    <row r="178" spans="1:8">
      <c r="A178" s="118" t="s">
        <v>350</v>
      </c>
      <c r="B178" s="107">
        <v>1</v>
      </c>
      <c r="C178" s="153">
        <v>210</v>
      </c>
      <c r="D178" s="107">
        <v>1</v>
      </c>
      <c r="E178" s="167">
        <v>210</v>
      </c>
      <c r="F178" s="116"/>
      <c r="G178" s="116"/>
      <c r="H178" s="146"/>
    </row>
    <row r="179" spans="1:8">
      <c r="A179" s="152" t="s">
        <v>105</v>
      </c>
      <c r="B179" s="159">
        <f>B27</f>
        <v>1000</v>
      </c>
      <c r="C179" s="116">
        <f>C26</f>
        <v>235205</v>
      </c>
      <c r="D179" s="107">
        <v>54</v>
      </c>
      <c r="E179" s="116">
        <f>D179*C179/B179</f>
        <v>12701.07</v>
      </c>
      <c r="F179" s="116">
        <f>E182*0.5</f>
        <v>6543.0599999999995</v>
      </c>
      <c r="G179" s="149">
        <f>F179*G35</f>
        <v>7851.6719999999987</v>
      </c>
      <c r="H179" s="146" t="s">
        <v>190</v>
      </c>
    </row>
    <row r="180" spans="1:8">
      <c r="A180" s="152" t="s">
        <v>117</v>
      </c>
      <c r="B180" s="159">
        <f>B12</f>
        <v>1000</v>
      </c>
      <c r="C180" s="116">
        <f>C12</f>
        <v>27000</v>
      </c>
      <c r="D180" s="107">
        <v>4.6500000000000004</v>
      </c>
      <c r="E180" s="116">
        <f>D180*C180/B180</f>
        <v>125.55000000000001</v>
      </c>
      <c r="F180" s="116"/>
      <c r="G180" s="127"/>
      <c r="H180" s="146"/>
    </row>
    <row r="181" spans="1:8">
      <c r="A181" s="152" t="s">
        <v>118</v>
      </c>
      <c r="B181" s="159">
        <f>B5</f>
        <v>1000</v>
      </c>
      <c r="C181" s="116">
        <f>C5</f>
        <v>1800</v>
      </c>
      <c r="D181" s="107">
        <v>27.5</v>
      </c>
      <c r="E181" s="116">
        <f>D181*C181/B181</f>
        <v>49.5</v>
      </c>
      <c r="F181" s="116"/>
      <c r="G181" s="127"/>
      <c r="H181" s="146"/>
    </row>
    <row r="182" spans="1:8">
      <c r="A182" s="145"/>
      <c r="B182" s="130"/>
      <c r="C182" s="118"/>
      <c r="D182" s="168" t="s">
        <v>195</v>
      </c>
      <c r="E182" s="132">
        <f>SUM(E178:E181)</f>
        <v>13086.119999999999</v>
      </c>
      <c r="F182" s="127"/>
      <c r="G182" s="127"/>
      <c r="H182" s="146"/>
    </row>
    <row r="183" spans="1:8">
      <c r="A183" s="145"/>
      <c r="B183" s="130"/>
      <c r="C183" s="118"/>
      <c r="D183" s="118"/>
      <c r="E183" s="127"/>
      <c r="F183" s="127"/>
      <c r="G183" s="127"/>
      <c r="H183" s="146"/>
    </row>
    <row r="184" spans="1:8">
      <c r="A184" s="147" t="s">
        <v>119</v>
      </c>
      <c r="B184" s="107" t="s">
        <v>216</v>
      </c>
      <c r="C184" s="166" t="s">
        <v>159</v>
      </c>
      <c r="D184" s="166" t="s">
        <v>92</v>
      </c>
      <c r="E184" s="167" t="s">
        <v>159</v>
      </c>
      <c r="F184" s="167" t="s">
        <v>200</v>
      </c>
      <c r="G184" s="129" t="s">
        <v>161</v>
      </c>
      <c r="H184" s="146"/>
    </row>
    <row r="185" spans="1:8">
      <c r="A185" s="152" t="s">
        <v>92</v>
      </c>
      <c r="B185" s="107"/>
      <c r="C185" s="153"/>
      <c r="D185" s="107" t="s">
        <v>94</v>
      </c>
      <c r="E185" s="167" t="s">
        <v>208</v>
      </c>
      <c r="F185" s="116"/>
      <c r="G185" s="116"/>
      <c r="H185" s="146"/>
    </row>
    <row r="186" spans="1:8">
      <c r="A186" s="152" t="s">
        <v>105</v>
      </c>
      <c r="B186" s="107">
        <f>B27</f>
        <v>1000</v>
      </c>
      <c r="C186" s="116">
        <f>C26</f>
        <v>235205</v>
      </c>
      <c r="D186" s="107">
        <v>121.1</v>
      </c>
      <c r="E186" s="116">
        <f>D186*C186/B186</f>
        <v>28483.325499999999</v>
      </c>
      <c r="F186" s="116">
        <f>E189*0.5</f>
        <v>14998.78275</v>
      </c>
      <c r="G186" s="149">
        <f>F186*G35</f>
        <v>17998.5393</v>
      </c>
      <c r="H186" s="146" t="s">
        <v>190</v>
      </c>
    </row>
    <row r="187" spans="1:8">
      <c r="A187" s="118" t="s">
        <v>350</v>
      </c>
      <c r="B187" s="107">
        <v>1</v>
      </c>
      <c r="C187" s="116">
        <v>210</v>
      </c>
      <c r="D187" s="107">
        <v>1</v>
      </c>
      <c r="E187" s="116">
        <v>210</v>
      </c>
      <c r="F187" s="116"/>
      <c r="G187" s="132"/>
      <c r="H187" s="146"/>
    </row>
    <row r="188" spans="1:8">
      <c r="A188" s="152" t="s">
        <v>106</v>
      </c>
      <c r="B188" s="107">
        <f>B6</f>
        <v>1000</v>
      </c>
      <c r="C188" s="116">
        <f>C6</f>
        <v>18632</v>
      </c>
      <c r="D188" s="107">
        <v>70</v>
      </c>
      <c r="E188" s="116">
        <f>D188*C188/B188</f>
        <v>1304.24</v>
      </c>
      <c r="F188" s="116"/>
      <c r="G188" s="127"/>
      <c r="H188" s="146"/>
    </row>
    <row r="189" spans="1:8">
      <c r="A189" s="152"/>
      <c r="B189" s="107"/>
      <c r="C189" s="116"/>
      <c r="D189" s="174" t="s">
        <v>195</v>
      </c>
      <c r="E189" s="132">
        <f>SUM(E186:E188)</f>
        <v>29997.565500000001</v>
      </c>
      <c r="F189" s="116"/>
      <c r="G189" s="127"/>
      <c r="H189" s="146"/>
    </row>
    <row r="190" spans="1:8">
      <c r="A190" s="145"/>
      <c r="B190" s="130"/>
      <c r="C190" s="118"/>
      <c r="D190" s="130"/>
      <c r="E190" s="127"/>
      <c r="F190" s="127"/>
      <c r="G190" s="127"/>
      <c r="H190" s="146"/>
    </row>
    <row r="191" spans="1:8">
      <c r="A191" s="147" t="s">
        <v>120</v>
      </c>
      <c r="B191" s="107" t="s">
        <v>163</v>
      </c>
      <c r="C191" s="166" t="s">
        <v>159</v>
      </c>
      <c r="D191" s="166" t="s">
        <v>92</v>
      </c>
      <c r="E191" s="167" t="s">
        <v>159</v>
      </c>
      <c r="F191" s="167" t="s">
        <v>200</v>
      </c>
      <c r="G191" s="129" t="s">
        <v>161</v>
      </c>
      <c r="H191" s="146"/>
    </row>
    <row r="192" spans="1:8">
      <c r="A192" s="152" t="s">
        <v>92</v>
      </c>
      <c r="B192" s="107"/>
      <c r="C192" s="153"/>
      <c r="D192" s="107" t="s">
        <v>94</v>
      </c>
      <c r="E192" s="167" t="s">
        <v>208</v>
      </c>
      <c r="F192" s="116"/>
      <c r="G192" s="116"/>
      <c r="H192" s="146"/>
    </row>
    <row r="193" spans="1:10">
      <c r="A193" s="152" t="s">
        <v>105</v>
      </c>
      <c r="B193" s="159">
        <f>B27</f>
        <v>1000</v>
      </c>
      <c r="C193" s="116">
        <f>C26</f>
        <v>235205</v>
      </c>
      <c r="D193" s="107">
        <v>60.5</v>
      </c>
      <c r="E193" s="116">
        <f>D193*C193/B193</f>
        <v>14229.9025</v>
      </c>
      <c r="F193" s="116">
        <f>E196*0.1</f>
        <v>1518.5182500000001</v>
      </c>
      <c r="G193" s="149">
        <f>F193*G35</f>
        <v>1822.2219</v>
      </c>
      <c r="H193" s="146" t="s">
        <v>183</v>
      </c>
    </row>
    <row r="194" spans="1:10">
      <c r="A194" s="118" t="s">
        <v>350</v>
      </c>
      <c r="B194" s="159">
        <v>1</v>
      </c>
      <c r="C194" s="116">
        <v>210</v>
      </c>
      <c r="D194" s="107">
        <v>1</v>
      </c>
      <c r="E194" s="116">
        <v>210</v>
      </c>
      <c r="F194" s="116"/>
      <c r="G194" s="132"/>
      <c r="H194" s="146"/>
    </row>
    <row r="195" spans="1:10">
      <c r="A195" s="152" t="s">
        <v>106</v>
      </c>
      <c r="B195" s="159">
        <f>B6</f>
        <v>1000</v>
      </c>
      <c r="C195" s="116">
        <f>C6</f>
        <v>18632</v>
      </c>
      <c r="D195" s="107">
        <v>40</v>
      </c>
      <c r="E195" s="116">
        <f>D195*C195/B195</f>
        <v>745.28</v>
      </c>
      <c r="F195" s="116"/>
      <c r="G195" s="127"/>
      <c r="H195" s="146"/>
    </row>
    <row r="196" spans="1:10">
      <c r="A196" s="152"/>
      <c r="B196" s="159"/>
      <c r="C196" s="116"/>
      <c r="D196" s="174" t="s">
        <v>195</v>
      </c>
      <c r="E196" s="132">
        <f>SUM(E193:E195)</f>
        <v>15185.182500000001</v>
      </c>
      <c r="F196" s="116"/>
      <c r="G196" s="127"/>
      <c r="H196" s="146"/>
    </row>
    <row r="197" spans="1:10">
      <c r="A197" s="145"/>
      <c r="B197" s="130"/>
      <c r="C197" s="118"/>
      <c r="D197" s="118"/>
      <c r="E197" s="127"/>
      <c r="F197" s="127"/>
      <c r="G197" s="127"/>
      <c r="H197" s="146"/>
    </row>
    <row r="198" spans="1:10">
      <c r="A198" s="147" t="s">
        <v>121</v>
      </c>
      <c r="B198" s="107" t="s">
        <v>163</v>
      </c>
      <c r="C198" s="166" t="s">
        <v>159</v>
      </c>
      <c r="D198" s="166" t="s">
        <v>92</v>
      </c>
      <c r="E198" s="167" t="s">
        <v>159</v>
      </c>
      <c r="F198" s="167" t="s">
        <v>200</v>
      </c>
      <c r="G198" s="129" t="s">
        <v>161</v>
      </c>
      <c r="H198" s="146"/>
    </row>
    <row r="199" spans="1:10">
      <c r="A199" s="152" t="s">
        <v>92</v>
      </c>
      <c r="B199" s="107"/>
      <c r="C199" s="153"/>
      <c r="D199" s="107" t="s">
        <v>94</v>
      </c>
      <c r="E199" s="167" t="s">
        <v>208</v>
      </c>
      <c r="F199" s="116"/>
      <c r="G199" s="116"/>
      <c r="H199" s="146"/>
    </row>
    <row r="200" spans="1:10">
      <c r="A200" s="152" t="s">
        <v>122</v>
      </c>
      <c r="B200" s="159">
        <f>B14</f>
        <v>500</v>
      </c>
      <c r="C200" s="116">
        <f>C14</f>
        <v>87500</v>
      </c>
      <c r="D200" s="107">
        <v>10</v>
      </c>
      <c r="E200" s="116">
        <f>D200*C200/B200</f>
        <v>1750</v>
      </c>
      <c r="F200" s="116">
        <f>E203*0.045</f>
        <v>390.59999999999997</v>
      </c>
      <c r="G200" s="149">
        <f>F200*G35</f>
        <v>468.71999999999991</v>
      </c>
      <c r="H200" s="146" t="s">
        <v>211</v>
      </c>
    </row>
    <row r="201" spans="1:10">
      <c r="A201" s="118" t="s">
        <v>350</v>
      </c>
      <c r="B201" s="159">
        <v>1</v>
      </c>
      <c r="C201" s="116">
        <v>210</v>
      </c>
      <c r="D201" s="107">
        <v>1</v>
      </c>
      <c r="E201" s="116">
        <v>210</v>
      </c>
      <c r="F201" s="116"/>
      <c r="G201" s="132"/>
      <c r="H201" s="146"/>
    </row>
    <row r="202" spans="1:10">
      <c r="A202" s="152" t="s">
        <v>123</v>
      </c>
      <c r="B202" s="159">
        <f>B25</f>
        <v>1000</v>
      </c>
      <c r="C202" s="116">
        <f>C25</f>
        <v>336000</v>
      </c>
      <c r="D202" s="107">
        <v>20</v>
      </c>
      <c r="E202" s="116">
        <f>D202*C202/B202</f>
        <v>6720</v>
      </c>
      <c r="F202" s="116">
        <f>E203*0.09</f>
        <v>781.19999999999993</v>
      </c>
      <c r="G202" s="149">
        <f>F202*G35</f>
        <v>937.43999999999983</v>
      </c>
      <c r="H202" s="146" t="s">
        <v>212</v>
      </c>
    </row>
    <row r="203" spans="1:10">
      <c r="A203" s="145"/>
      <c r="B203" s="159"/>
      <c r="C203" s="118"/>
      <c r="D203" s="168" t="s">
        <v>195</v>
      </c>
      <c r="E203" s="132">
        <f>SUM(E200:E202)</f>
        <v>8680</v>
      </c>
      <c r="F203" s="127"/>
      <c r="G203" s="127"/>
      <c r="H203" s="146"/>
    </row>
    <row r="204" spans="1:10">
      <c r="A204" s="145"/>
      <c r="B204" s="130"/>
      <c r="C204" s="118"/>
      <c r="D204" s="118"/>
      <c r="E204" s="127"/>
      <c r="F204" s="127"/>
      <c r="G204" s="127"/>
      <c r="H204" s="146"/>
    </row>
    <row r="205" spans="1:10">
      <c r="A205" s="147" t="s">
        <v>124</v>
      </c>
      <c r="B205" s="107" t="s">
        <v>163</v>
      </c>
      <c r="C205" s="166" t="s">
        <v>159</v>
      </c>
      <c r="D205" s="166" t="s">
        <v>92</v>
      </c>
      <c r="E205" s="167" t="s">
        <v>159</v>
      </c>
      <c r="F205" s="167" t="s">
        <v>200</v>
      </c>
      <c r="G205" s="129" t="s">
        <v>161</v>
      </c>
      <c r="H205" s="146"/>
      <c r="I205" s="175"/>
      <c r="J205" s="175"/>
    </row>
    <row r="206" spans="1:10">
      <c r="A206" s="152" t="s">
        <v>92</v>
      </c>
      <c r="B206" s="107"/>
      <c r="C206" s="153"/>
      <c r="D206" s="107" t="s">
        <v>94</v>
      </c>
      <c r="E206" s="167" t="s">
        <v>208</v>
      </c>
      <c r="F206" s="116"/>
      <c r="G206" s="116"/>
      <c r="H206" s="146"/>
    </row>
    <row r="207" spans="1:10">
      <c r="A207" s="152" t="s">
        <v>125</v>
      </c>
      <c r="B207" s="107">
        <f>B14</f>
        <v>500</v>
      </c>
      <c r="C207" s="116">
        <f>C14</f>
        <v>87500</v>
      </c>
      <c r="D207" s="107">
        <v>10</v>
      </c>
      <c r="E207" s="116">
        <f>D207*C207/B207</f>
        <v>1750</v>
      </c>
      <c r="F207" s="116">
        <f>E211*0.225</f>
        <v>3042</v>
      </c>
      <c r="G207" s="149">
        <f>F207*G35</f>
        <v>3650.4</v>
      </c>
      <c r="H207" s="146" t="s">
        <v>210</v>
      </c>
    </row>
    <row r="208" spans="1:10">
      <c r="A208" s="118" t="s">
        <v>350</v>
      </c>
      <c r="B208" s="107">
        <v>1</v>
      </c>
      <c r="C208" s="116">
        <v>210</v>
      </c>
      <c r="D208" s="107">
        <v>1</v>
      </c>
      <c r="E208" s="116">
        <v>210</v>
      </c>
      <c r="F208" s="116"/>
      <c r="G208" s="132"/>
      <c r="H208" s="146"/>
    </row>
    <row r="209" spans="1:8">
      <c r="A209" s="152" t="s">
        <v>126</v>
      </c>
      <c r="B209" s="107">
        <f>B25</f>
        <v>1000</v>
      </c>
      <c r="C209" s="116">
        <f>C25</f>
        <v>336000</v>
      </c>
      <c r="D209" s="107">
        <v>20</v>
      </c>
      <c r="E209" s="116">
        <f>D209*C209/B209</f>
        <v>6720</v>
      </c>
      <c r="F209" s="116">
        <f>E211*0.45</f>
        <v>6084</v>
      </c>
      <c r="G209" s="149">
        <f>F209*G35</f>
        <v>7300.8</v>
      </c>
      <c r="H209" s="146" t="s">
        <v>209</v>
      </c>
    </row>
    <row r="210" spans="1:8">
      <c r="A210" s="152" t="s">
        <v>97</v>
      </c>
      <c r="B210" s="107">
        <f>B7</f>
        <v>500</v>
      </c>
      <c r="C210" s="116">
        <f>C7</f>
        <v>121000</v>
      </c>
      <c r="D210" s="107">
        <v>20</v>
      </c>
      <c r="E210" s="116">
        <f>D210*C210/B210</f>
        <v>4840</v>
      </c>
      <c r="F210" s="116"/>
      <c r="G210" s="127"/>
      <c r="H210" s="146"/>
    </row>
    <row r="211" spans="1:8">
      <c r="A211" s="145"/>
      <c r="B211" s="130"/>
      <c r="C211" s="118"/>
      <c r="D211" s="168" t="s">
        <v>195</v>
      </c>
      <c r="E211" s="132">
        <f>SUM(E207:E210)</f>
        <v>13520</v>
      </c>
      <c r="F211" s="127"/>
      <c r="G211" s="127"/>
      <c r="H211" s="146"/>
    </row>
    <row r="212" spans="1:8">
      <c r="A212" s="147" t="s">
        <v>357</v>
      </c>
      <c r="B212" s="107" t="s">
        <v>163</v>
      </c>
      <c r="C212" s="166" t="s">
        <v>159</v>
      </c>
      <c r="D212" s="166" t="s">
        <v>92</v>
      </c>
      <c r="E212" s="167" t="s">
        <v>159</v>
      </c>
      <c r="F212" s="167" t="s">
        <v>200</v>
      </c>
      <c r="G212" s="129" t="s">
        <v>161</v>
      </c>
      <c r="H212" s="146"/>
    </row>
    <row r="213" spans="1:8">
      <c r="E213" s="253" t="s">
        <v>208</v>
      </c>
    </row>
    <row r="214" spans="1:8">
      <c r="A214" s="118"/>
      <c r="B214" s="118"/>
      <c r="C214" s="118"/>
      <c r="D214" s="118"/>
      <c r="E214" s="118">
        <v>342</v>
      </c>
      <c r="F214" s="118">
        <f>E214*50/1000</f>
        <v>17.100000000000001</v>
      </c>
      <c r="G214" s="168">
        <f>F214*G35</f>
        <v>20.52</v>
      </c>
      <c r="H214" s="146" t="s">
        <v>182</v>
      </c>
    </row>
    <row r="215" spans="1:8">
      <c r="A215" s="118"/>
      <c r="B215" s="118"/>
      <c r="C215" s="118"/>
      <c r="D215" s="118"/>
      <c r="E215" s="118"/>
      <c r="F215" s="118">
        <f>E214*100/1000</f>
        <v>34.200000000000003</v>
      </c>
      <c r="G215" s="168">
        <f>F215*G35</f>
        <v>41.04</v>
      </c>
      <c r="H215" s="146" t="s">
        <v>183</v>
      </c>
    </row>
  </sheetData>
  <sortState ref="A4:E27">
    <sortCondition ref="A4:A27"/>
  </sortState>
  <mergeCells count="5">
    <mergeCell ref="K37:K40"/>
    <mergeCell ref="L37:L40"/>
    <mergeCell ref="M37:M40"/>
    <mergeCell ref="I36:K36"/>
    <mergeCell ref="I37:I40"/>
  </mergeCells>
  <phoneticPr fontId="2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topLeftCell="A3" zoomScaleNormal="100" workbookViewId="0">
      <pane xSplit="1" topLeftCell="B1" activePane="topRight" state="frozen"/>
      <selection pane="topRight" activeCell="K11" activeCellId="1" sqref="J6 K11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3.75">
      <c r="A1" s="70" t="s">
        <v>258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3</v>
      </c>
      <c r="G25" s="81">
        <f>+Costos!K20</f>
        <v>18.96</v>
      </c>
      <c r="H25" s="82">
        <f>B25*F25*G25</f>
        <v>3412.8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2</v>
      </c>
      <c r="G26" s="81">
        <f>+Costos!K21</f>
        <v>9.7200000000000006</v>
      </c>
      <c r="H26" s="82">
        <f>B26*F26*G26</f>
        <v>1866.2400000000002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>
        <v>2</v>
      </c>
      <c r="G27" s="81">
        <f>+Costos!K22</f>
        <v>10.199999999999999</v>
      </c>
      <c r="H27" s="82">
        <f>B27*F27*G27</f>
        <v>1958.3999999999999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7237.4400000000005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>
        <v>1</v>
      </c>
      <c r="R35" s="89">
        <f>+Costos!G39</f>
        <v>1395.42</v>
      </c>
      <c r="S35" s="90">
        <f>Q35*R35</f>
        <v>1395.42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>
        <v>130</v>
      </c>
      <c r="O37" s="89">
        <f>+Costos!F215</f>
        <v>34.200000000000003</v>
      </c>
      <c r="P37" s="90">
        <f t="shared" si="5"/>
        <v>4446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>
        <v>1</v>
      </c>
      <c r="R43" s="89">
        <f>+Costos!G59</f>
        <v>413.1</v>
      </c>
      <c r="S43" s="90">
        <f t="shared" si="6"/>
        <v>413.1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>
        <v>1</v>
      </c>
      <c r="R45" s="89">
        <f>+Costos!G65</f>
        <v>493.44</v>
      </c>
      <c r="S45" s="90">
        <f t="shared" si="6"/>
        <v>493.44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>
        <v>1</v>
      </c>
      <c r="R48" s="89">
        <f>+Costos!G78</f>
        <v>1170.8670749999999</v>
      </c>
      <c r="S48" s="90">
        <f t="shared" si="6"/>
        <v>1170.8670749999999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>
        <v>1</v>
      </c>
      <c r="L51" s="89">
        <f>+Costos!G87</f>
        <v>649.6312200000001</v>
      </c>
      <c r="M51" s="90">
        <f t="shared" si="12"/>
        <v>649.6312200000001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>
        <v>1</v>
      </c>
      <c r="L52" s="89">
        <f>+Costos!G97</f>
        <v>691.6312200000001</v>
      </c>
      <c r="M52" s="90">
        <f t="shared" si="12"/>
        <v>691.6312200000001</v>
      </c>
      <c r="N52" s="87"/>
      <c r="O52" s="89">
        <f>+Costos!G97</f>
        <v>691.6312200000001</v>
      </c>
      <c r="P52" s="90">
        <f t="shared" si="5"/>
        <v>0</v>
      </c>
      <c r="Q52" s="87">
        <v>2</v>
      </c>
      <c r="R52" s="89">
        <f>+Costos!G97</f>
        <v>691.6312200000001</v>
      </c>
      <c r="S52" s="90">
        <f t="shared" si="6"/>
        <v>1383.2624400000002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>
        <v>1</v>
      </c>
      <c r="L53" s="89">
        <f>+Costos!G108</f>
        <v>806.44838000000004</v>
      </c>
      <c r="M53" s="90">
        <f t="shared" si="12"/>
        <v>806.44838000000004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>
        <v>1</v>
      </c>
      <c r="L54" s="89">
        <f>+Costos!G119</f>
        <v>267.16683</v>
      </c>
      <c r="M54" s="90">
        <f t="shared" si="12"/>
        <v>267.16683</v>
      </c>
      <c r="N54" s="87"/>
      <c r="O54" s="89">
        <f>+Costos!G119</f>
        <v>267.16683</v>
      </c>
      <c r="P54" s="90">
        <f t="shared" si="5"/>
        <v>0</v>
      </c>
      <c r="Q54" s="87">
        <v>1</v>
      </c>
      <c r="R54" s="89">
        <f>+Costos!G119</f>
        <v>267.16683</v>
      </c>
      <c r="S54" s="90">
        <f t="shared" si="6"/>
        <v>267.16683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>
        <v>2</v>
      </c>
      <c r="O56" s="89">
        <f>+Costos!G122</f>
        <v>2671.6682999999998</v>
      </c>
      <c r="P56" s="90">
        <f t="shared" si="5"/>
        <v>5343.3365999999996</v>
      </c>
      <c r="Q56" s="87">
        <v>1</v>
      </c>
      <c r="R56" s="89">
        <f>+Costos!G122</f>
        <v>2671.6682999999998</v>
      </c>
      <c r="S56" s="90">
        <f t="shared" si="6"/>
        <v>2671.6682999999998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2414.8776500000004</v>
      </c>
      <c r="N73" s="83"/>
      <c r="O73" s="84"/>
      <c r="P73" s="88">
        <f>SUM(P35:P72)</f>
        <v>9789.3365999999987</v>
      </c>
      <c r="Q73" s="83"/>
      <c r="R73" s="84"/>
      <c r="S73" s="88">
        <f>SUM(S35:S72)</f>
        <v>7794.924645000001</v>
      </c>
      <c r="T73" s="83"/>
      <c r="U73" s="84"/>
      <c r="V73" s="88">
        <f>SUM(V35:V72)</f>
        <v>0</v>
      </c>
      <c r="W73" s="83"/>
      <c r="X73" s="84"/>
      <c r="Y73" s="88">
        <f>SUM(Y35:Y72)</f>
        <v>0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11" sqref="J11"/>
    </sheetView>
  </sheetViews>
  <sheetFormatPr baseColWidth="10" defaultRowHeight="15"/>
  <cols>
    <col min="1" max="1" width="34.5703125" customWidth="1"/>
    <col min="2" max="2" width="17.5703125" bestFit="1" customWidth="1"/>
    <col min="4" max="4" width="15.28515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16" max="17" width="12.7109375" bestFit="1" customWidth="1"/>
    <col min="19" max="19" width="12.7109375" bestFit="1" customWidth="1"/>
    <col min="22" max="22" width="12.7109375" bestFit="1" customWidth="1"/>
    <col min="25" max="26" width="12.7109375" bestFit="1" customWidth="1"/>
  </cols>
  <sheetData>
    <row r="1" spans="1:15" ht="33.75">
      <c r="A1" s="70" t="s">
        <v>260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378</v>
      </c>
      <c r="B6" s="215" t="s">
        <v>379</v>
      </c>
      <c r="C6" s="216"/>
      <c r="D6" s="216">
        <v>142050</v>
      </c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142050</v>
      </c>
    </row>
    <row r="7" spans="1:15">
      <c r="A7" s="215" t="s">
        <v>380</v>
      </c>
      <c r="B7" s="215" t="s">
        <v>383</v>
      </c>
      <c r="C7" s="216"/>
      <c r="D7" s="216">
        <v>77400</v>
      </c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77400</v>
      </c>
    </row>
    <row r="8" spans="1:15" ht="18.75">
      <c r="A8" s="215" t="s">
        <v>381</v>
      </c>
      <c r="B8" s="215" t="s">
        <v>386</v>
      </c>
      <c r="C8" s="216"/>
      <c r="D8" s="216">
        <v>150000</v>
      </c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150000</v>
      </c>
    </row>
    <row r="9" spans="1:15">
      <c r="A9" s="215" t="s">
        <v>382</v>
      </c>
      <c r="B9" s="18"/>
      <c r="C9" s="194"/>
      <c r="D9" s="194">
        <v>6900</v>
      </c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6900</v>
      </c>
    </row>
    <row r="10" spans="1:15">
      <c r="A10" s="215" t="s">
        <v>384</v>
      </c>
      <c r="B10" s="18" t="s">
        <v>385</v>
      </c>
      <c r="C10" s="275"/>
      <c r="D10" s="226">
        <v>25000</v>
      </c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25000</v>
      </c>
    </row>
    <row r="11" spans="1:15">
      <c r="A11" s="215" t="s">
        <v>431</v>
      </c>
      <c r="B11" s="215"/>
      <c r="C11" s="216"/>
      <c r="D11" s="197"/>
      <c r="E11" s="197"/>
      <c r="F11" s="197"/>
      <c r="G11" s="197"/>
      <c r="H11" s="197"/>
      <c r="I11" s="197"/>
      <c r="J11" s="194">
        <v>75945.440000000002</v>
      </c>
      <c r="K11" s="229"/>
      <c r="L11" s="229"/>
      <c r="M11" s="197"/>
      <c r="N11" s="197"/>
      <c r="O11" s="61">
        <f t="shared" si="0"/>
        <v>75945.440000000002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401350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>
        <v>16</v>
      </c>
      <c r="J25" s="81">
        <f>+Costos!K20</f>
        <v>18.96</v>
      </c>
      <c r="K25" s="82">
        <f>B25*I25*G25</f>
        <v>18201.600000000002</v>
      </c>
      <c r="L25" s="73">
        <v>1</v>
      </c>
      <c r="M25" s="81">
        <f>+Costos!K20</f>
        <v>18.96</v>
      </c>
      <c r="N25" s="82">
        <f>B25*L25*M25</f>
        <v>1137.6000000000001</v>
      </c>
      <c r="O25" s="73">
        <v>14</v>
      </c>
      <c r="P25" s="81">
        <f>+Costos!K20</f>
        <v>18.96</v>
      </c>
      <c r="Q25" s="82">
        <f>B25*O25*P25</f>
        <v>15926.400000000001</v>
      </c>
      <c r="R25" s="73">
        <v>1</v>
      </c>
      <c r="S25" s="81">
        <f>+Costos!K20</f>
        <v>18.96</v>
      </c>
      <c r="T25" s="82">
        <f>B25*R25*S25</f>
        <v>1137.6000000000001</v>
      </c>
      <c r="U25" s="73"/>
      <c r="V25" s="81">
        <f>+Costos!K20</f>
        <v>18.96</v>
      </c>
      <c r="W25" s="82">
        <f>B25*U25*V25</f>
        <v>0</v>
      </c>
      <c r="X25" s="73">
        <v>4</v>
      </c>
      <c r="Y25" s="81">
        <f>+Costos!K20</f>
        <v>18.96</v>
      </c>
      <c r="Z25" s="82">
        <f>B25*X25*Y25</f>
        <v>4550.4000000000005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>
        <v>20</v>
      </c>
      <c r="J26" s="81">
        <f>+Costos!K21</f>
        <v>9.7200000000000006</v>
      </c>
      <c r="K26" s="82">
        <f>B26*I26*G26</f>
        <v>18662.400000000001</v>
      </c>
      <c r="L26" s="74">
        <v>4</v>
      </c>
      <c r="M26" s="81">
        <f>+Costos!K21</f>
        <v>9.7200000000000006</v>
      </c>
      <c r="N26" s="82">
        <f>B26*L26*M26</f>
        <v>3732.4800000000005</v>
      </c>
      <c r="O26" s="74">
        <v>15</v>
      </c>
      <c r="P26" s="81">
        <f>+Costos!K21</f>
        <v>9.7200000000000006</v>
      </c>
      <c r="Q26" s="82">
        <f>B26*O26*P26</f>
        <v>13996.800000000001</v>
      </c>
      <c r="R26" s="74">
        <v>6</v>
      </c>
      <c r="S26" s="81">
        <f>+Costos!K21</f>
        <v>9.7200000000000006</v>
      </c>
      <c r="T26" s="82">
        <f>B26*R26*S26</f>
        <v>5598.72</v>
      </c>
      <c r="U26" s="74">
        <v>7</v>
      </c>
      <c r="V26" s="81">
        <f>+Costos!K21</f>
        <v>9.7200000000000006</v>
      </c>
      <c r="W26" s="82">
        <f>B26*U26*V26</f>
        <v>6531.84</v>
      </c>
      <c r="X26" s="74">
        <v>10</v>
      </c>
      <c r="Y26" s="81">
        <f>+Costos!K21</f>
        <v>9.7200000000000006</v>
      </c>
      <c r="Z26" s="82">
        <f>B26*X26*Y26</f>
        <v>9331.2000000000007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>
        <v>1</v>
      </c>
      <c r="J27" s="81">
        <f>+Costos!K22</f>
        <v>10.199999999999999</v>
      </c>
      <c r="K27" s="82">
        <f>B27*I27*G27</f>
        <v>979.19999999999993</v>
      </c>
      <c r="L27" s="74"/>
      <c r="M27" s="81">
        <f>+Costos!K22</f>
        <v>10.199999999999999</v>
      </c>
      <c r="N27" s="82">
        <f>B27*L27*M27</f>
        <v>0</v>
      </c>
      <c r="O27" s="74">
        <v>1</v>
      </c>
      <c r="P27" s="81">
        <f>+Costos!K22</f>
        <v>10.199999999999999</v>
      </c>
      <c r="Q27" s="82">
        <f>B27*O27*P27</f>
        <v>979.19999999999993</v>
      </c>
      <c r="R27" s="74">
        <v>1</v>
      </c>
      <c r="S27" s="81">
        <f>+Costos!K22</f>
        <v>10.199999999999999</v>
      </c>
      <c r="T27" s="82">
        <f>B27*R27*S27</f>
        <v>979.19999999999993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37843.199999999997</v>
      </c>
      <c r="L28" s="238"/>
      <c r="M28" s="85"/>
      <c r="N28" s="88">
        <f>SUM(N25:N27)</f>
        <v>4870.0800000000008</v>
      </c>
      <c r="O28" s="238"/>
      <c r="P28" s="85"/>
      <c r="Q28" s="88">
        <f>SUM(Q25:Q27)</f>
        <v>30902.400000000005</v>
      </c>
      <c r="R28" s="238"/>
      <c r="S28" s="85"/>
      <c r="T28" s="88">
        <f>SUM(T25:T27)</f>
        <v>7715.52</v>
      </c>
      <c r="U28" s="238"/>
      <c r="V28" s="85"/>
      <c r="W28" s="88">
        <f>SUM(W25:W27)</f>
        <v>6531.84</v>
      </c>
      <c r="X28" s="238"/>
      <c r="Y28" s="85"/>
      <c r="Z28" s="88">
        <f>SUM(Z25:Z27)</f>
        <v>13881.600000000002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>
        <v>10</v>
      </c>
      <c r="I36" s="89">
        <f>+Costos!F214</f>
        <v>17.100000000000001</v>
      </c>
      <c r="J36" s="90">
        <f t="shared" ref="J36:J72" si="4">H36*I36</f>
        <v>171</v>
      </c>
      <c r="K36" s="87">
        <v>7</v>
      </c>
      <c r="L36" s="89">
        <f>+Costos!G214</f>
        <v>20.52</v>
      </c>
      <c r="M36" s="90">
        <f t="shared" ref="M36:M37" si="5">K36*L36</f>
        <v>143.63999999999999</v>
      </c>
      <c r="N36" s="87">
        <v>14</v>
      </c>
      <c r="O36" s="89">
        <f>+Costos!F214</f>
        <v>17.100000000000001</v>
      </c>
      <c r="P36" s="90">
        <f t="shared" ref="P36:P72" si="6">N36*O36</f>
        <v>239.40000000000003</v>
      </c>
      <c r="Q36" s="87">
        <v>5</v>
      </c>
      <c r="R36" s="89">
        <f>+Costos!F214</f>
        <v>17.100000000000001</v>
      </c>
      <c r="S36" s="90">
        <f t="shared" ref="S36:S72" si="7">Q36*R36</f>
        <v>85.5</v>
      </c>
      <c r="T36" s="87">
        <v>5</v>
      </c>
      <c r="U36" s="89">
        <f>+Costos!F214</f>
        <v>17.100000000000001</v>
      </c>
      <c r="V36" s="90">
        <f t="shared" ref="V36:V72" si="8">T36*U36</f>
        <v>85.5</v>
      </c>
      <c r="W36" s="87">
        <v>10</v>
      </c>
      <c r="X36" s="89">
        <f>+Costos!F214</f>
        <v>17.100000000000001</v>
      </c>
      <c r="Y36" s="90">
        <f t="shared" ref="Y36:Y72" si="9">W36*X36</f>
        <v>171</v>
      </c>
      <c r="Z36" s="87"/>
      <c r="AA36" s="89">
        <f>+Costos!F214</f>
        <v>17.100000000000001</v>
      </c>
      <c r="AB36" s="90">
        <f t="shared" ref="AB36:AB72" si="10">Z36*AA36</f>
        <v>0</v>
      </c>
      <c r="AC36" s="87"/>
      <c r="AD36" s="89">
        <f>+Costos!F214</f>
        <v>17.100000000000001</v>
      </c>
      <c r="AE36" s="90">
        <f t="shared" ref="AE36:AE72" si="11">AC36*AD36</f>
        <v>0</v>
      </c>
      <c r="AF36" s="87"/>
      <c r="AG36" s="89">
        <f>+Costos!U214</f>
        <v>0</v>
      </c>
      <c r="AH36" s="90">
        <f t="shared" ref="AH36:AH72" si="12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>
        <v>9</v>
      </c>
      <c r="I37" s="89">
        <f>+Costos!F215</f>
        <v>34.200000000000003</v>
      </c>
      <c r="J37" s="90">
        <f t="shared" si="4"/>
        <v>307.8</v>
      </c>
      <c r="K37" s="87">
        <v>280</v>
      </c>
      <c r="L37" s="89">
        <f>+Costos!G215</f>
        <v>41.04</v>
      </c>
      <c r="M37" s="90">
        <f t="shared" si="5"/>
        <v>11491.199999999999</v>
      </c>
      <c r="N37" s="87">
        <v>521</v>
      </c>
      <c r="O37" s="89">
        <f>+Costos!F215</f>
        <v>34.200000000000003</v>
      </c>
      <c r="P37" s="90">
        <f t="shared" si="6"/>
        <v>17818.2</v>
      </c>
      <c r="Q37" s="87">
        <v>255</v>
      </c>
      <c r="R37" s="89">
        <f>+Costos!F215</f>
        <v>34.200000000000003</v>
      </c>
      <c r="S37" s="90">
        <f t="shared" si="7"/>
        <v>8721</v>
      </c>
      <c r="T37" s="87">
        <v>105</v>
      </c>
      <c r="U37" s="89">
        <f>+Costos!F215</f>
        <v>34.200000000000003</v>
      </c>
      <c r="V37" s="90">
        <f t="shared" si="8"/>
        <v>3591.0000000000005</v>
      </c>
      <c r="W37" s="87">
        <v>345</v>
      </c>
      <c r="X37" s="89">
        <f>+Costos!F215</f>
        <v>34.200000000000003</v>
      </c>
      <c r="Y37" s="90">
        <f t="shared" si="9"/>
        <v>11799.000000000002</v>
      </c>
      <c r="Z37" s="87"/>
      <c r="AA37" s="89">
        <f>+Costos!F215</f>
        <v>34.200000000000003</v>
      </c>
      <c r="AB37" s="90">
        <f t="shared" si="10"/>
        <v>0</v>
      </c>
      <c r="AC37" s="87"/>
      <c r="AD37" s="89">
        <f>+Costos!F215</f>
        <v>34.200000000000003</v>
      </c>
      <c r="AE37" s="90">
        <f t="shared" si="11"/>
        <v>0</v>
      </c>
      <c r="AF37" s="87"/>
      <c r="AG37" s="89">
        <f>+Costos!U215</f>
        <v>0</v>
      </c>
      <c r="AH37" s="90">
        <f t="shared" si="12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>
        <v>2</v>
      </c>
      <c r="I38" s="89">
        <f>+Costos!G214</f>
        <v>20.52</v>
      </c>
      <c r="J38" s="90">
        <f t="shared" si="4"/>
        <v>41.04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6"/>
        <v>0</v>
      </c>
      <c r="Q38" s="87">
        <v>2</v>
      </c>
      <c r="R38" s="89">
        <f>+Costos!G214</f>
        <v>20.52</v>
      </c>
      <c r="S38" s="90">
        <f t="shared" si="7"/>
        <v>41.04</v>
      </c>
      <c r="T38" s="87"/>
      <c r="U38" s="89">
        <f>+Costos!G214</f>
        <v>20.52</v>
      </c>
      <c r="V38" s="90">
        <f t="shared" si="8"/>
        <v>0</v>
      </c>
      <c r="W38" s="87"/>
      <c r="X38" s="89">
        <f>+Costos!G214</f>
        <v>20.52</v>
      </c>
      <c r="Y38" s="90">
        <f t="shared" si="9"/>
        <v>0</v>
      </c>
      <c r="Z38" s="87"/>
      <c r="AA38" s="89">
        <f>+Costos!G214</f>
        <v>20.52</v>
      </c>
      <c r="AB38" s="90">
        <f t="shared" si="10"/>
        <v>0</v>
      </c>
      <c r="AC38" s="87"/>
      <c r="AD38" s="89">
        <f>+Costos!G214</f>
        <v>20.52</v>
      </c>
      <c r="AE38" s="90">
        <f t="shared" si="11"/>
        <v>0</v>
      </c>
      <c r="AF38" s="87"/>
      <c r="AG38" s="89">
        <f>+Costos!V214</f>
        <v>0</v>
      </c>
      <c r="AH38" s="90">
        <f t="shared" si="12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6"/>
        <v>0</v>
      </c>
      <c r="Q39" s="87"/>
      <c r="R39" s="89">
        <f>+Costos!G215</f>
        <v>41.04</v>
      </c>
      <c r="S39" s="90">
        <f t="shared" si="7"/>
        <v>0</v>
      </c>
      <c r="T39" s="87">
        <v>2</v>
      </c>
      <c r="U39" s="89">
        <f>+Costos!G215</f>
        <v>41.04</v>
      </c>
      <c r="V39" s="90">
        <f t="shared" si="8"/>
        <v>82.08</v>
      </c>
      <c r="W39" s="87"/>
      <c r="X39" s="89">
        <f>+Costos!G215</f>
        <v>41.04</v>
      </c>
      <c r="Y39" s="90">
        <f t="shared" si="9"/>
        <v>0</v>
      </c>
      <c r="Z39" s="87"/>
      <c r="AA39" s="89">
        <f>+Costos!G215</f>
        <v>41.04</v>
      </c>
      <c r="AB39" s="90">
        <f t="shared" si="10"/>
        <v>0</v>
      </c>
      <c r="AC39" s="87"/>
      <c r="AD39" s="89">
        <f>+Costos!G215</f>
        <v>41.04</v>
      </c>
      <c r="AE39" s="90">
        <f t="shared" si="11"/>
        <v>0</v>
      </c>
      <c r="AF39" s="87"/>
      <c r="AG39" s="89">
        <f>+Costos!V215</f>
        <v>0</v>
      </c>
      <c r="AH39" s="90">
        <f t="shared" si="12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>
        <v>1</v>
      </c>
      <c r="I40" s="89">
        <f>+Costos!G44</f>
        <v>93.277439999999984</v>
      </c>
      <c r="J40" s="90">
        <f t="shared" si="4"/>
        <v>93.277439999999984</v>
      </c>
      <c r="K40" s="87">
        <v>2</v>
      </c>
      <c r="L40" s="89">
        <f>+Costos!G44</f>
        <v>93.277439999999984</v>
      </c>
      <c r="M40" s="90">
        <f t="shared" ref="M40:M72" si="13">K40*L40</f>
        <v>186.55487999999997</v>
      </c>
      <c r="N40" s="87"/>
      <c r="O40" s="89">
        <f>+Costos!G44</f>
        <v>93.277439999999984</v>
      </c>
      <c r="P40" s="90">
        <f t="shared" si="6"/>
        <v>0</v>
      </c>
      <c r="Q40" s="87"/>
      <c r="R40" s="89">
        <f>+Costos!G44</f>
        <v>93.277439999999984</v>
      </c>
      <c r="S40" s="90">
        <f t="shared" si="7"/>
        <v>0</v>
      </c>
      <c r="T40" s="87"/>
      <c r="U40" s="89">
        <f>+Costos!G44</f>
        <v>93.277439999999984</v>
      </c>
      <c r="V40" s="90">
        <f t="shared" si="8"/>
        <v>0</v>
      </c>
      <c r="W40" s="87"/>
      <c r="X40" s="89">
        <f>+Costos!G44</f>
        <v>93.277439999999984</v>
      </c>
      <c r="Y40" s="90">
        <f t="shared" si="9"/>
        <v>0</v>
      </c>
      <c r="Z40" s="87"/>
      <c r="AA40" s="89">
        <f>+Costos!G44</f>
        <v>93.277439999999984</v>
      </c>
      <c r="AB40" s="90">
        <f t="shared" si="10"/>
        <v>0</v>
      </c>
      <c r="AC40" s="87"/>
      <c r="AD40" s="89">
        <f>+Costos!G44</f>
        <v>93.277439999999984</v>
      </c>
      <c r="AE40" s="90">
        <f t="shared" si="11"/>
        <v>0</v>
      </c>
      <c r="AF40" s="87"/>
      <c r="AG40" s="89">
        <f>+Costos!V44</f>
        <v>0</v>
      </c>
      <c r="AH40" s="90">
        <f t="shared" si="12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>
        <v>1</v>
      </c>
      <c r="I41" s="89">
        <f>+Costos!G51</f>
        <v>333.82079999999996</v>
      </c>
      <c r="J41" s="90">
        <f t="shared" si="4"/>
        <v>333.82079999999996</v>
      </c>
      <c r="K41" s="87"/>
      <c r="L41" s="89">
        <f>+Costos!G51</f>
        <v>333.82079999999996</v>
      </c>
      <c r="M41" s="90">
        <f t="shared" si="13"/>
        <v>0</v>
      </c>
      <c r="N41" s="87"/>
      <c r="O41" s="89">
        <f>+Costos!G51</f>
        <v>333.82079999999996</v>
      </c>
      <c r="P41" s="90">
        <f t="shared" si="6"/>
        <v>0</v>
      </c>
      <c r="Q41" s="87"/>
      <c r="R41" s="89">
        <f>+Costos!G51</f>
        <v>333.82079999999996</v>
      </c>
      <c r="S41" s="90">
        <f t="shared" si="7"/>
        <v>0</v>
      </c>
      <c r="T41" s="87"/>
      <c r="U41" s="89">
        <f>+Costos!G51</f>
        <v>333.82079999999996</v>
      </c>
      <c r="V41" s="90">
        <f t="shared" si="8"/>
        <v>0</v>
      </c>
      <c r="W41" s="87"/>
      <c r="X41" s="89">
        <f>+Costos!G51</f>
        <v>333.82079999999996</v>
      </c>
      <c r="Y41" s="90">
        <f t="shared" si="9"/>
        <v>0</v>
      </c>
      <c r="Z41" s="87"/>
      <c r="AA41" s="89">
        <f>+Costos!G51</f>
        <v>333.82079999999996</v>
      </c>
      <c r="AB41" s="90">
        <f t="shared" si="10"/>
        <v>0</v>
      </c>
      <c r="AC41" s="87"/>
      <c r="AD41" s="89">
        <f>+Costos!G51</f>
        <v>333.82079999999996</v>
      </c>
      <c r="AE41" s="90">
        <f t="shared" si="11"/>
        <v>0</v>
      </c>
      <c r="AF41" s="87"/>
      <c r="AG41" s="89">
        <f>+Costos!V51</f>
        <v>0</v>
      </c>
      <c r="AH41" s="90">
        <f t="shared" si="12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3"/>
        <v>0</v>
      </c>
      <c r="N42" s="87"/>
      <c r="O42" s="89">
        <f>+Costos!G55</f>
        <v>300</v>
      </c>
      <c r="P42" s="90">
        <f t="shared" si="6"/>
        <v>0</v>
      </c>
      <c r="Q42" s="87"/>
      <c r="R42" s="89">
        <f>+Costos!G55</f>
        <v>300</v>
      </c>
      <c r="S42" s="90">
        <f t="shared" si="7"/>
        <v>0</v>
      </c>
      <c r="T42" s="87"/>
      <c r="U42" s="89">
        <f>+Costos!G55</f>
        <v>300</v>
      </c>
      <c r="V42" s="90">
        <f t="shared" si="8"/>
        <v>0</v>
      </c>
      <c r="W42" s="87"/>
      <c r="X42" s="89">
        <f>+Costos!G55</f>
        <v>300</v>
      </c>
      <c r="Y42" s="90">
        <f t="shared" si="9"/>
        <v>0</v>
      </c>
      <c r="Z42" s="87"/>
      <c r="AA42" s="89">
        <f>+Costos!G55</f>
        <v>300</v>
      </c>
      <c r="AB42" s="90">
        <f t="shared" si="10"/>
        <v>0</v>
      </c>
      <c r="AC42" s="87"/>
      <c r="AD42" s="89">
        <f>+Costos!G55</f>
        <v>300</v>
      </c>
      <c r="AE42" s="90">
        <f t="shared" si="11"/>
        <v>0</v>
      </c>
      <c r="AF42" s="87"/>
      <c r="AG42" s="89">
        <f>+Costos!V55</f>
        <v>0</v>
      </c>
      <c r="AH42" s="90">
        <f t="shared" si="12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>
        <v>2</v>
      </c>
      <c r="I43" s="89">
        <f>+Costos!G59</f>
        <v>413.1</v>
      </c>
      <c r="J43" s="90">
        <f t="shared" si="4"/>
        <v>826.2</v>
      </c>
      <c r="K43" s="87"/>
      <c r="L43" s="89">
        <f>+Costos!G59</f>
        <v>413.1</v>
      </c>
      <c r="M43" s="90">
        <f t="shared" si="13"/>
        <v>0</v>
      </c>
      <c r="N43" s="87"/>
      <c r="O43" s="89">
        <f>+Costos!G59</f>
        <v>413.1</v>
      </c>
      <c r="P43" s="90">
        <f t="shared" si="6"/>
        <v>0</v>
      </c>
      <c r="Q43" s="87"/>
      <c r="R43" s="89">
        <f>+Costos!G59</f>
        <v>413.1</v>
      </c>
      <c r="S43" s="90">
        <f t="shared" si="7"/>
        <v>0</v>
      </c>
      <c r="T43" s="87">
        <v>2</v>
      </c>
      <c r="U43" s="89">
        <f>+Costos!G59</f>
        <v>413.1</v>
      </c>
      <c r="V43" s="90">
        <f t="shared" si="8"/>
        <v>826.2</v>
      </c>
      <c r="W43" s="87">
        <v>1</v>
      </c>
      <c r="X43" s="89">
        <f>+Costos!G59</f>
        <v>413.1</v>
      </c>
      <c r="Y43" s="90">
        <f t="shared" si="9"/>
        <v>413.1</v>
      </c>
      <c r="Z43" s="87"/>
      <c r="AA43" s="89">
        <f>+Costos!G59</f>
        <v>413.1</v>
      </c>
      <c r="AB43" s="90">
        <f t="shared" si="10"/>
        <v>0</v>
      </c>
      <c r="AC43" s="87"/>
      <c r="AD43" s="89">
        <f>+Costos!G59</f>
        <v>413.1</v>
      </c>
      <c r="AE43" s="90">
        <f t="shared" si="11"/>
        <v>0</v>
      </c>
      <c r="AF43" s="87"/>
      <c r="AG43" s="89">
        <f>+Costos!V59</f>
        <v>0</v>
      </c>
      <c r="AH43" s="90">
        <f t="shared" si="12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>
        <v>6</v>
      </c>
      <c r="I44" s="89">
        <f>+Costos!G60</f>
        <v>813</v>
      </c>
      <c r="J44" s="90">
        <f t="shared" si="4"/>
        <v>4878</v>
      </c>
      <c r="K44" s="87"/>
      <c r="L44" s="89">
        <f>+Costos!G60</f>
        <v>813</v>
      </c>
      <c r="M44" s="90">
        <f t="shared" si="13"/>
        <v>0</v>
      </c>
      <c r="N44" s="87"/>
      <c r="O44" s="89">
        <f>+Costos!G60</f>
        <v>813</v>
      </c>
      <c r="P44" s="90">
        <f t="shared" si="6"/>
        <v>0</v>
      </c>
      <c r="Q44" s="87"/>
      <c r="R44" s="89">
        <f>+Costos!G60</f>
        <v>813</v>
      </c>
      <c r="S44" s="90">
        <f t="shared" si="7"/>
        <v>0</v>
      </c>
      <c r="T44" s="87"/>
      <c r="U44" s="89">
        <f>+Costos!G60</f>
        <v>813</v>
      </c>
      <c r="V44" s="90">
        <f t="shared" si="8"/>
        <v>0</v>
      </c>
      <c r="W44" s="87"/>
      <c r="X44" s="89">
        <f>+Costos!G60</f>
        <v>813</v>
      </c>
      <c r="Y44" s="90">
        <f t="shared" si="9"/>
        <v>0</v>
      </c>
      <c r="Z44" s="87"/>
      <c r="AA44" s="89">
        <f>+Costos!G60</f>
        <v>813</v>
      </c>
      <c r="AB44" s="90">
        <f t="shared" si="10"/>
        <v>0</v>
      </c>
      <c r="AC44" s="87"/>
      <c r="AD44" s="89">
        <f>+Costos!G60</f>
        <v>813</v>
      </c>
      <c r="AE44" s="90">
        <f t="shared" si="11"/>
        <v>0</v>
      </c>
      <c r="AF44" s="87"/>
      <c r="AG44" s="89">
        <f>+Costos!V60</f>
        <v>0</v>
      </c>
      <c r="AH44" s="90">
        <f t="shared" si="12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>
        <v>5</v>
      </c>
      <c r="I45" s="89">
        <f>+Costos!G65</f>
        <v>493.44</v>
      </c>
      <c r="J45" s="90">
        <f t="shared" si="4"/>
        <v>2467.1999999999998</v>
      </c>
      <c r="K45" s="87">
        <v>4</v>
      </c>
      <c r="L45" s="89">
        <f>+Costos!G65</f>
        <v>493.44</v>
      </c>
      <c r="M45" s="90">
        <f t="shared" si="13"/>
        <v>1973.76</v>
      </c>
      <c r="N45" s="87"/>
      <c r="O45" s="89">
        <f>+Costos!G65</f>
        <v>493.44</v>
      </c>
      <c r="P45" s="90">
        <f t="shared" si="6"/>
        <v>0</v>
      </c>
      <c r="Q45" s="87"/>
      <c r="R45" s="89">
        <f>+Costos!G65</f>
        <v>493.44</v>
      </c>
      <c r="S45" s="90">
        <f t="shared" si="7"/>
        <v>0</v>
      </c>
      <c r="T45" s="87">
        <v>3</v>
      </c>
      <c r="U45" s="89">
        <f>+Costos!G65</f>
        <v>493.44</v>
      </c>
      <c r="V45" s="90">
        <f t="shared" si="8"/>
        <v>1480.32</v>
      </c>
      <c r="W45" s="87">
        <v>1</v>
      </c>
      <c r="X45" s="89">
        <f>+Costos!G65</f>
        <v>493.44</v>
      </c>
      <c r="Y45" s="90">
        <f t="shared" si="9"/>
        <v>493.44</v>
      </c>
      <c r="Z45" s="87"/>
      <c r="AA45" s="89">
        <f>+Costos!G65</f>
        <v>493.44</v>
      </c>
      <c r="AB45" s="90">
        <f t="shared" si="10"/>
        <v>0</v>
      </c>
      <c r="AC45" s="87"/>
      <c r="AD45" s="89">
        <f>+Costos!G65</f>
        <v>493.44</v>
      </c>
      <c r="AE45" s="90">
        <f t="shared" si="11"/>
        <v>0</v>
      </c>
      <c r="AF45" s="87"/>
      <c r="AG45" s="89">
        <f>+Costos!V65</f>
        <v>0</v>
      </c>
      <c r="AH45" s="90">
        <f t="shared" si="12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>
        <v>3</v>
      </c>
      <c r="I46" s="89">
        <f>+Costos!G66</f>
        <v>904.8</v>
      </c>
      <c r="J46" s="90">
        <f t="shared" si="4"/>
        <v>2714.3999999999996</v>
      </c>
      <c r="K46" s="87">
        <v>1</v>
      </c>
      <c r="L46" s="89">
        <f>+Costos!G66</f>
        <v>904.8</v>
      </c>
      <c r="M46" s="90">
        <f t="shared" si="13"/>
        <v>904.8</v>
      </c>
      <c r="N46" s="87"/>
      <c r="O46" s="89">
        <f>+Costos!G66</f>
        <v>904.8</v>
      </c>
      <c r="P46" s="90">
        <f t="shared" si="6"/>
        <v>0</v>
      </c>
      <c r="Q46" s="87"/>
      <c r="R46" s="89">
        <f>+Costos!G66</f>
        <v>904.8</v>
      </c>
      <c r="S46" s="90">
        <f t="shared" si="7"/>
        <v>0</v>
      </c>
      <c r="T46" s="87"/>
      <c r="U46" s="89">
        <f>+Costos!G66</f>
        <v>904.8</v>
      </c>
      <c r="V46" s="90">
        <f t="shared" si="8"/>
        <v>0</v>
      </c>
      <c r="W46" s="87"/>
      <c r="X46" s="89">
        <f>+Costos!G66</f>
        <v>904.8</v>
      </c>
      <c r="Y46" s="90">
        <f t="shared" si="9"/>
        <v>0</v>
      </c>
      <c r="Z46" s="87"/>
      <c r="AA46" s="89">
        <f>+Costos!G66</f>
        <v>904.8</v>
      </c>
      <c r="AB46" s="90">
        <f t="shared" si="10"/>
        <v>0</v>
      </c>
      <c r="AC46" s="87"/>
      <c r="AD46" s="89">
        <f>+Costos!G66</f>
        <v>904.8</v>
      </c>
      <c r="AE46" s="90">
        <f t="shared" si="11"/>
        <v>0</v>
      </c>
      <c r="AF46" s="87"/>
      <c r="AG46" s="89">
        <f>+Costos!V66</f>
        <v>0</v>
      </c>
      <c r="AH46" s="90">
        <f t="shared" si="12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3"/>
        <v>0</v>
      </c>
      <c r="N47" s="87"/>
      <c r="O47" s="89">
        <f>+Costos!G70</f>
        <v>2345.2449000000001</v>
      </c>
      <c r="P47" s="90">
        <f t="shared" si="6"/>
        <v>0</v>
      </c>
      <c r="Q47" s="87"/>
      <c r="R47" s="89">
        <f>+Costos!G70</f>
        <v>2345.2449000000001</v>
      </c>
      <c r="S47" s="90">
        <f t="shared" si="7"/>
        <v>0</v>
      </c>
      <c r="T47" s="87"/>
      <c r="U47" s="89">
        <f>+Costos!G70</f>
        <v>2345.2449000000001</v>
      </c>
      <c r="V47" s="90">
        <f t="shared" si="8"/>
        <v>0</v>
      </c>
      <c r="W47" s="87"/>
      <c r="X47" s="89">
        <f>+Costos!G70</f>
        <v>2345.2449000000001</v>
      </c>
      <c r="Y47" s="90">
        <f t="shared" si="9"/>
        <v>0</v>
      </c>
      <c r="Z47" s="87"/>
      <c r="AA47" s="89">
        <f>+Costos!G70</f>
        <v>2345.2449000000001</v>
      </c>
      <c r="AB47" s="90">
        <f t="shared" si="10"/>
        <v>0</v>
      </c>
      <c r="AC47" s="87"/>
      <c r="AD47" s="89">
        <f>+Costos!G70</f>
        <v>2345.2449000000001</v>
      </c>
      <c r="AE47" s="90">
        <f t="shared" si="11"/>
        <v>0</v>
      </c>
      <c r="AF47" s="87"/>
      <c r="AG47" s="89">
        <f>+Costos!V70</f>
        <v>0</v>
      </c>
      <c r="AH47" s="90">
        <f t="shared" si="12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>
        <v>2</v>
      </c>
      <c r="I48" s="89">
        <f>+Costos!G78</f>
        <v>1170.8670749999999</v>
      </c>
      <c r="J48" s="90">
        <f t="shared" si="4"/>
        <v>2341.7341499999998</v>
      </c>
      <c r="K48" s="87"/>
      <c r="L48" s="89">
        <f>+Costos!G78</f>
        <v>1170.8670749999999</v>
      </c>
      <c r="M48" s="90">
        <f t="shared" si="13"/>
        <v>0</v>
      </c>
      <c r="N48" s="87"/>
      <c r="O48" s="89">
        <f>+Costos!G78</f>
        <v>1170.8670749999999</v>
      </c>
      <c r="P48" s="90">
        <f t="shared" si="6"/>
        <v>0</v>
      </c>
      <c r="Q48" s="87"/>
      <c r="R48" s="89">
        <f>+Costos!G78</f>
        <v>1170.8670749999999</v>
      </c>
      <c r="S48" s="90">
        <f t="shared" si="7"/>
        <v>0</v>
      </c>
      <c r="T48" s="87">
        <v>1</v>
      </c>
      <c r="U48" s="89">
        <f>+Costos!G78</f>
        <v>1170.8670749999999</v>
      </c>
      <c r="V48" s="90">
        <f t="shared" si="8"/>
        <v>1170.8670749999999</v>
      </c>
      <c r="W48" s="87"/>
      <c r="X48" s="89">
        <f>+Costos!G78</f>
        <v>1170.8670749999999</v>
      </c>
      <c r="Y48" s="90">
        <f t="shared" si="9"/>
        <v>0</v>
      </c>
      <c r="Z48" s="87"/>
      <c r="AA48" s="89">
        <f>+Costos!G78</f>
        <v>1170.8670749999999</v>
      </c>
      <c r="AB48" s="90">
        <f t="shared" si="10"/>
        <v>0</v>
      </c>
      <c r="AC48" s="87"/>
      <c r="AD48" s="89">
        <f>+Costos!G78</f>
        <v>1170.8670749999999</v>
      </c>
      <c r="AE48" s="90">
        <f t="shared" si="11"/>
        <v>0</v>
      </c>
      <c r="AF48" s="87"/>
      <c r="AG48" s="89">
        <f>+Costos!V78</f>
        <v>0</v>
      </c>
      <c r="AH48" s="90">
        <f t="shared" si="12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3"/>
        <v>0</v>
      </c>
      <c r="N49" s="87"/>
      <c r="O49" s="89">
        <f>+Costos!G79</f>
        <v>2341.7341499999998</v>
      </c>
      <c r="P49" s="90">
        <f t="shared" si="6"/>
        <v>0</v>
      </c>
      <c r="Q49" s="87"/>
      <c r="R49" s="89">
        <f>+Costos!G79</f>
        <v>2341.7341499999998</v>
      </c>
      <c r="S49" s="90">
        <f t="shared" si="7"/>
        <v>0</v>
      </c>
      <c r="T49" s="87"/>
      <c r="U49" s="89">
        <f>+Costos!G79</f>
        <v>2341.7341499999998</v>
      </c>
      <c r="V49" s="90">
        <f t="shared" si="8"/>
        <v>0</v>
      </c>
      <c r="W49" s="87"/>
      <c r="X49" s="89">
        <f>+Costos!G79</f>
        <v>2341.7341499999998</v>
      </c>
      <c r="Y49" s="90">
        <f t="shared" si="9"/>
        <v>0</v>
      </c>
      <c r="Z49" s="87"/>
      <c r="AA49" s="89">
        <f>+Costos!G79</f>
        <v>2341.7341499999998</v>
      </c>
      <c r="AB49" s="90">
        <f t="shared" si="10"/>
        <v>0</v>
      </c>
      <c r="AC49" s="87"/>
      <c r="AD49" s="89">
        <f>+Costos!G79</f>
        <v>2341.7341499999998</v>
      </c>
      <c r="AE49" s="90">
        <f t="shared" si="11"/>
        <v>0</v>
      </c>
      <c r="AF49" s="87"/>
      <c r="AG49" s="89">
        <f>+Costos!V79</f>
        <v>0</v>
      </c>
      <c r="AH49" s="90">
        <f t="shared" si="12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3"/>
        <v>0</v>
      </c>
      <c r="N50" s="87"/>
      <c r="O50" s="89">
        <f>+Costos!G80</f>
        <v>4683.4682999999995</v>
      </c>
      <c r="P50" s="90">
        <f t="shared" si="6"/>
        <v>0</v>
      </c>
      <c r="Q50" s="87"/>
      <c r="R50" s="89">
        <f>+Costos!G80</f>
        <v>4683.4682999999995</v>
      </c>
      <c r="S50" s="90">
        <f t="shared" si="7"/>
        <v>0</v>
      </c>
      <c r="T50" s="87"/>
      <c r="U50" s="89">
        <f>+Costos!G80</f>
        <v>4683.4682999999995</v>
      </c>
      <c r="V50" s="90">
        <f t="shared" si="8"/>
        <v>0</v>
      </c>
      <c r="W50" s="87"/>
      <c r="X50" s="89">
        <f>+Costos!G80</f>
        <v>4683.4682999999995</v>
      </c>
      <c r="Y50" s="90">
        <f t="shared" si="9"/>
        <v>0</v>
      </c>
      <c r="Z50" s="87"/>
      <c r="AA50" s="89">
        <f>+Costos!G80</f>
        <v>4683.4682999999995</v>
      </c>
      <c r="AB50" s="90">
        <f t="shared" si="10"/>
        <v>0</v>
      </c>
      <c r="AC50" s="87"/>
      <c r="AD50" s="89">
        <f>+Costos!G80</f>
        <v>4683.4682999999995</v>
      </c>
      <c r="AE50" s="90">
        <f t="shared" si="11"/>
        <v>0</v>
      </c>
      <c r="AF50" s="87"/>
      <c r="AG50" s="89">
        <f>+Costos!V80</f>
        <v>0</v>
      </c>
      <c r="AH50" s="90">
        <f t="shared" si="12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>
        <v>3</v>
      </c>
      <c r="F51" s="89">
        <f>+Costos!G87</f>
        <v>649.6312200000001</v>
      </c>
      <c r="G51" s="90">
        <f t="shared" si="3"/>
        <v>1948.8936600000002</v>
      </c>
      <c r="H51" s="87"/>
      <c r="I51" s="89">
        <f>+Costos!G87</f>
        <v>649.6312200000001</v>
      </c>
      <c r="J51" s="90">
        <f t="shared" si="4"/>
        <v>0</v>
      </c>
      <c r="K51" s="87">
        <v>2</v>
      </c>
      <c r="L51" s="89">
        <f>+Costos!G87</f>
        <v>649.6312200000001</v>
      </c>
      <c r="M51" s="90">
        <f t="shared" si="13"/>
        <v>1299.2624400000002</v>
      </c>
      <c r="N51" s="87"/>
      <c r="O51" s="89">
        <f>+Costos!G87</f>
        <v>649.6312200000001</v>
      </c>
      <c r="P51" s="90">
        <f t="shared" si="6"/>
        <v>0</v>
      </c>
      <c r="Q51" s="87"/>
      <c r="R51" s="89">
        <f>+Costos!G87</f>
        <v>649.6312200000001</v>
      </c>
      <c r="S51" s="90">
        <f t="shared" si="7"/>
        <v>0</v>
      </c>
      <c r="T51" s="87">
        <v>2</v>
      </c>
      <c r="U51" s="89">
        <f>+Costos!G87</f>
        <v>649.6312200000001</v>
      </c>
      <c r="V51" s="90">
        <f t="shared" si="8"/>
        <v>1299.2624400000002</v>
      </c>
      <c r="W51" s="87"/>
      <c r="X51" s="89">
        <f>+Costos!G87</f>
        <v>649.6312200000001</v>
      </c>
      <c r="Y51" s="90">
        <f t="shared" si="9"/>
        <v>0</v>
      </c>
      <c r="Z51" s="87"/>
      <c r="AA51" s="89">
        <f>+Costos!G87</f>
        <v>649.6312200000001</v>
      </c>
      <c r="AB51" s="90">
        <f t="shared" si="10"/>
        <v>0</v>
      </c>
      <c r="AC51" s="87"/>
      <c r="AD51" s="89">
        <f>+Costos!G87</f>
        <v>649.6312200000001</v>
      </c>
      <c r="AE51" s="90">
        <f t="shared" si="11"/>
        <v>0</v>
      </c>
      <c r="AF51" s="87"/>
      <c r="AG51" s="89">
        <f>+Costos!V87</f>
        <v>0</v>
      </c>
      <c r="AH51" s="90">
        <f t="shared" si="12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>
        <v>9</v>
      </c>
      <c r="F52" s="89">
        <f>+Costos!G97</f>
        <v>691.6312200000001</v>
      </c>
      <c r="G52" s="90">
        <f t="shared" si="3"/>
        <v>6224.680980000001</v>
      </c>
      <c r="H52" s="87">
        <v>3</v>
      </c>
      <c r="I52" s="89">
        <f>+Costos!G97</f>
        <v>691.6312200000001</v>
      </c>
      <c r="J52" s="90">
        <f t="shared" si="4"/>
        <v>2074.8936600000002</v>
      </c>
      <c r="K52" s="87">
        <v>4</v>
      </c>
      <c r="L52" s="89">
        <f>+Costos!G97</f>
        <v>691.6312200000001</v>
      </c>
      <c r="M52" s="90">
        <f t="shared" si="13"/>
        <v>2766.5248800000004</v>
      </c>
      <c r="N52" s="87"/>
      <c r="O52" s="89">
        <f>+Costos!G97</f>
        <v>691.6312200000001</v>
      </c>
      <c r="P52" s="90">
        <f t="shared" si="6"/>
        <v>0</v>
      </c>
      <c r="Q52" s="87">
        <v>5</v>
      </c>
      <c r="R52" s="89">
        <f>+Costos!G97</f>
        <v>691.6312200000001</v>
      </c>
      <c r="S52" s="90">
        <f t="shared" si="7"/>
        <v>3458.1561000000006</v>
      </c>
      <c r="T52" s="87"/>
      <c r="U52" s="89">
        <f>+Costos!G97</f>
        <v>691.6312200000001</v>
      </c>
      <c r="V52" s="90">
        <f t="shared" si="8"/>
        <v>0</v>
      </c>
      <c r="W52" s="87"/>
      <c r="X52" s="89">
        <f>+Costos!G97</f>
        <v>691.6312200000001</v>
      </c>
      <c r="Y52" s="90">
        <f t="shared" si="9"/>
        <v>0</v>
      </c>
      <c r="Z52" s="87"/>
      <c r="AA52" s="89">
        <f>+Costos!G97</f>
        <v>691.6312200000001</v>
      </c>
      <c r="AB52" s="90">
        <f t="shared" si="10"/>
        <v>0</v>
      </c>
      <c r="AC52" s="87"/>
      <c r="AD52" s="89">
        <f>+Costos!G97</f>
        <v>691.6312200000001</v>
      </c>
      <c r="AE52" s="90">
        <f t="shared" si="11"/>
        <v>0</v>
      </c>
      <c r="AF52" s="87"/>
      <c r="AG52" s="89">
        <f>+Costos!V97</f>
        <v>0</v>
      </c>
      <c r="AH52" s="90">
        <f t="shared" si="12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>
        <v>5</v>
      </c>
      <c r="F53" s="89">
        <f>+Costos!G108</f>
        <v>806.44838000000004</v>
      </c>
      <c r="G53" s="90">
        <f t="shared" si="3"/>
        <v>4032.2419</v>
      </c>
      <c r="H53" s="87">
        <v>8</v>
      </c>
      <c r="I53" s="89">
        <f>+Costos!G108</f>
        <v>806.44838000000004</v>
      </c>
      <c r="J53" s="90">
        <f t="shared" si="4"/>
        <v>6451.5870400000003</v>
      </c>
      <c r="K53" s="87">
        <v>20</v>
      </c>
      <c r="L53" s="89">
        <f>+Costos!G108</f>
        <v>806.44838000000004</v>
      </c>
      <c r="M53" s="90">
        <f t="shared" si="13"/>
        <v>16128.9676</v>
      </c>
      <c r="N53" s="87">
        <v>3</v>
      </c>
      <c r="O53" s="89">
        <f>+Costos!G108</f>
        <v>806.44838000000004</v>
      </c>
      <c r="P53" s="90">
        <f t="shared" si="6"/>
        <v>2419.3451400000004</v>
      </c>
      <c r="Q53" s="87"/>
      <c r="R53" s="89">
        <f>+Costos!G108</f>
        <v>806.44838000000004</v>
      </c>
      <c r="S53" s="90">
        <f t="shared" si="7"/>
        <v>0</v>
      </c>
      <c r="T53" s="87"/>
      <c r="U53" s="89">
        <f>+Costos!G108</f>
        <v>806.44838000000004</v>
      </c>
      <c r="V53" s="90">
        <f t="shared" si="8"/>
        <v>0</v>
      </c>
      <c r="W53" s="87">
        <v>6</v>
      </c>
      <c r="X53" s="89">
        <f>+Costos!G108</f>
        <v>806.44838000000004</v>
      </c>
      <c r="Y53" s="90">
        <f t="shared" si="9"/>
        <v>4838.6902800000007</v>
      </c>
      <c r="Z53" s="87"/>
      <c r="AA53" s="89">
        <f>+Costos!G108</f>
        <v>806.44838000000004</v>
      </c>
      <c r="AB53" s="90">
        <f t="shared" si="10"/>
        <v>0</v>
      </c>
      <c r="AC53" s="87"/>
      <c r="AD53" s="89">
        <f>+Costos!G108</f>
        <v>806.44838000000004</v>
      </c>
      <c r="AE53" s="90">
        <f t="shared" si="11"/>
        <v>0</v>
      </c>
      <c r="AF53" s="87"/>
      <c r="AG53" s="89">
        <f>+Costos!V108</f>
        <v>0</v>
      </c>
      <c r="AH53" s="90">
        <f t="shared" si="12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>
        <v>16</v>
      </c>
      <c r="I54" s="89">
        <f>+Costos!G119</f>
        <v>267.16683</v>
      </c>
      <c r="J54" s="90">
        <f t="shared" si="4"/>
        <v>4274.6692800000001</v>
      </c>
      <c r="K54" s="87">
        <v>31</v>
      </c>
      <c r="L54" s="89">
        <f>+Costos!G119</f>
        <v>267.16683</v>
      </c>
      <c r="M54" s="90">
        <f t="shared" si="13"/>
        <v>8282.17173</v>
      </c>
      <c r="N54" s="87">
        <v>23</v>
      </c>
      <c r="O54" s="89">
        <f>+Costos!G119</f>
        <v>267.16683</v>
      </c>
      <c r="P54" s="90">
        <f t="shared" si="6"/>
        <v>6144.83709</v>
      </c>
      <c r="Q54" s="87">
        <v>4</v>
      </c>
      <c r="R54" s="89">
        <f>+Costos!G119</f>
        <v>267.16683</v>
      </c>
      <c r="S54" s="90">
        <f t="shared" si="7"/>
        <v>1068.66732</v>
      </c>
      <c r="T54" s="87"/>
      <c r="U54" s="89">
        <f>+Costos!G119</f>
        <v>267.16683</v>
      </c>
      <c r="V54" s="90">
        <f t="shared" si="8"/>
        <v>0</v>
      </c>
      <c r="W54" s="87">
        <v>11</v>
      </c>
      <c r="X54" s="89">
        <f>+Costos!G119</f>
        <v>267.16683</v>
      </c>
      <c r="Y54" s="90">
        <f t="shared" si="9"/>
        <v>2938.8351299999999</v>
      </c>
      <c r="Z54" s="87"/>
      <c r="AA54" s="89">
        <f>+Costos!G119</f>
        <v>267.16683</v>
      </c>
      <c r="AB54" s="90">
        <f t="shared" si="10"/>
        <v>0</v>
      </c>
      <c r="AC54" s="87"/>
      <c r="AD54" s="89">
        <f>+Costos!G119</f>
        <v>267.16683</v>
      </c>
      <c r="AE54" s="90">
        <f t="shared" si="11"/>
        <v>0</v>
      </c>
      <c r="AF54" s="87"/>
      <c r="AG54" s="89">
        <f>+Costos!V119</f>
        <v>0</v>
      </c>
      <c r="AH54" s="90">
        <f t="shared" si="12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3"/>
        <v>0</v>
      </c>
      <c r="N55" s="87"/>
      <c r="O55" s="89">
        <f>+Costos!G120</f>
        <v>534.33366000000001</v>
      </c>
      <c r="P55" s="90">
        <f t="shared" si="6"/>
        <v>0</v>
      </c>
      <c r="Q55" s="87"/>
      <c r="R55" s="89">
        <f>+Costos!G120</f>
        <v>534.33366000000001</v>
      </c>
      <c r="S55" s="90">
        <f t="shared" si="7"/>
        <v>0</v>
      </c>
      <c r="T55" s="87"/>
      <c r="U55" s="89">
        <f>+Costos!G120</f>
        <v>534.33366000000001</v>
      </c>
      <c r="V55" s="90">
        <f t="shared" si="8"/>
        <v>0</v>
      </c>
      <c r="W55" s="87"/>
      <c r="X55" s="89">
        <f>+Costos!G120</f>
        <v>534.33366000000001</v>
      </c>
      <c r="Y55" s="90">
        <f t="shared" si="9"/>
        <v>0</v>
      </c>
      <c r="Z55" s="87"/>
      <c r="AA55" s="89">
        <f>+Costos!G120</f>
        <v>534.33366000000001</v>
      </c>
      <c r="AB55" s="90">
        <f t="shared" si="10"/>
        <v>0</v>
      </c>
      <c r="AC55" s="87"/>
      <c r="AD55" s="89">
        <f>+Costos!G120</f>
        <v>534.33366000000001</v>
      </c>
      <c r="AE55" s="90">
        <f t="shared" si="11"/>
        <v>0</v>
      </c>
      <c r="AF55" s="87"/>
      <c r="AG55" s="89">
        <f>+Costos!V120</f>
        <v>0</v>
      </c>
      <c r="AH55" s="90">
        <f t="shared" si="12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3"/>
        <v>0</v>
      </c>
      <c r="N56" s="87"/>
      <c r="O56" s="89">
        <f>+Costos!G122</f>
        <v>2671.6682999999998</v>
      </c>
      <c r="P56" s="90">
        <f t="shared" si="6"/>
        <v>0</v>
      </c>
      <c r="Q56" s="87"/>
      <c r="R56" s="89">
        <f>+Costos!G122</f>
        <v>2671.6682999999998</v>
      </c>
      <c r="S56" s="90">
        <f t="shared" si="7"/>
        <v>0</v>
      </c>
      <c r="T56" s="87"/>
      <c r="U56" s="89">
        <f>+Costos!G122</f>
        <v>2671.6682999999998</v>
      </c>
      <c r="V56" s="90">
        <f t="shared" si="8"/>
        <v>0</v>
      </c>
      <c r="W56" s="87"/>
      <c r="X56" s="89">
        <f>+Costos!G122</f>
        <v>2671.6682999999998</v>
      </c>
      <c r="Y56" s="90">
        <f t="shared" si="9"/>
        <v>0</v>
      </c>
      <c r="Z56" s="87"/>
      <c r="AA56" s="89">
        <f>+Costos!G122</f>
        <v>2671.6682999999998</v>
      </c>
      <c r="AB56" s="90">
        <f t="shared" si="10"/>
        <v>0</v>
      </c>
      <c r="AC56" s="87"/>
      <c r="AD56" s="89">
        <f>+Costos!G122</f>
        <v>2671.6682999999998</v>
      </c>
      <c r="AE56" s="90">
        <f t="shared" si="11"/>
        <v>0</v>
      </c>
      <c r="AF56" s="87"/>
      <c r="AG56" s="89">
        <f>+Costos!V122</f>
        <v>0</v>
      </c>
      <c r="AH56" s="90">
        <f t="shared" si="12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3"/>
        <v>0</v>
      </c>
      <c r="N57" s="87"/>
      <c r="O57" s="89">
        <f>+Costos!G127</f>
        <v>5241.6321899999994</v>
      </c>
      <c r="P57" s="90">
        <f t="shared" si="6"/>
        <v>0</v>
      </c>
      <c r="Q57" s="87">
        <v>1</v>
      </c>
      <c r="R57" s="89">
        <f>+Costos!G127</f>
        <v>5241.6321899999994</v>
      </c>
      <c r="S57" s="90">
        <f t="shared" si="7"/>
        <v>5241.6321899999994</v>
      </c>
      <c r="T57" s="87">
        <v>1</v>
      </c>
      <c r="U57" s="89">
        <f>+Costos!G127</f>
        <v>5241.6321899999994</v>
      </c>
      <c r="V57" s="90">
        <f t="shared" si="8"/>
        <v>5241.6321899999994</v>
      </c>
      <c r="W57" s="87"/>
      <c r="X57" s="89">
        <f>+Costos!G127</f>
        <v>5241.6321899999994</v>
      </c>
      <c r="Y57" s="90">
        <f t="shared" si="9"/>
        <v>0</v>
      </c>
      <c r="Z57" s="87"/>
      <c r="AA57" s="89">
        <f>+Costos!G127</f>
        <v>5241.6321899999994</v>
      </c>
      <c r="AB57" s="90">
        <f t="shared" si="10"/>
        <v>0</v>
      </c>
      <c r="AC57" s="87"/>
      <c r="AD57" s="89">
        <f>+Costos!G127</f>
        <v>5241.6321899999994</v>
      </c>
      <c r="AE57" s="90">
        <f t="shared" si="11"/>
        <v>0</v>
      </c>
      <c r="AF57" s="87"/>
      <c r="AG57" s="89">
        <f>+Costos!V127</f>
        <v>0</v>
      </c>
      <c r="AH57" s="90">
        <f t="shared" si="12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3"/>
        <v>0</v>
      </c>
      <c r="N58" s="87"/>
      <c r="O58" s="89">
        <f>+Costos!G136</f>
        <v>135.54485400000002</v>
      </c>
      <c r="P58" s="90">
        <f t="shared" si="6"/>
        <v>0</v>
      </c>
      <c r="Q58" s="87">
        <v>1</v>
      </c>
      <c r="R58" s="89">
        <f>+Costos!G136</f>
        <v>135.54485400000002</v>
      </c>
      <c r="S58" s="90">
        <f t="shared" si="7"/>
        <v>135.54485400000002</v>
      </c>
      <c r="T58" s="87"/>
      <c r="U58" s="89">
        <f>+Costos!G136</f>
        <v>135.54485400000002</v>
      </c>
      <c r="V58" s="90">
        <f t="shared" si="8"/>
        <v>0</v>
      </c>
      <c r="W58" s="87"/>
      <c r="X58" s="89">
        <f>+Costos!G136</f>
        <v>135.54485400000002</v>
      </c>
      <c r="Y58" s="90">
        <f t="shared" si="9"/>
        <v>0</v>
      </c>
      <c r="Z58" s="87"/>
      <c r="AA58" s="89">
        <f>+Costos!G136</f>
        <v>135.54485400000002</v>
      </c>
      <c r="AB58" s="90">
        <f t="shared" si="10"/>
        <v>0</v>
      </c>
      <c r="AC58" s="87"/>
      <c r="AD58" s="89">
        <f>+Costos!G136</f>
        <v>135.54485400000002</v>
      </c>
      <c r="AE58" s="90">
        <f t="shared" si="11"/>
        <v>0</v>
      </c>
      <c r="AF58" s="87"/>
      <c r="AG58" s="89">
        <f>+Costos!V136</f>
        <v>0</v>
      </c>
      <c r="AH58" s="90">
        <f t="shared" si="12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3"/>
        <v>0</v>
      </c>
      <c r="N59" s="87"/>
      <c r="O59" s="89">
        <f>+Costos!G141</f>
        <v>813.86493750000011</v>
      </c>
      <c r="P59" s="90">
        <f t="shared" si="6"/>
        <v>0</v>
      </c>
      <c r="Q59" s="87"/>
      <c r="R59" s="89">
        <f>+Costos!G141</f>
        <v>813.86493750000011</v>
      </c>
      <c r="S59" s="90">
        <f t="shared" si="7"/>
        <v>0</v>
      </c>
      <c r="T59" s="87"/>
      <c r="U59" s="89">
        <f>+Costos!G141</f>
        <v>813.86493750000011</v>
      </c>
      <c r="V59" s="90">
        <f t="shared" si="8"/>
        <v>0</v>
      </c>
      <c r="W59" s="87"/>
      <c r="X59" s="89">
        <f>+Costos!G141</f>
        <v>813.86493750000011</v>
      </c>
      <c r="Y59" s="90">
        <f t="shared" si="9"/>
        <v>0</v>
      </c>
      <c r="Z59" s="87"/>
      <c r="AA59" s="89">
        <f>+Costos!G141</f>
        <v>813.86493750000011</v>
      </c>
      <c r="AB59" s="90">
        <f t="shared" si="10"/>
        <v>0</v>
      </c>
      <c r="AC59" s="87"/>
      <c r="AD59" s="89">
        <f>+Costos!G141</f>
        <v>813.86493750000011</v>
      </c>
      <c r="AE59" s="90">
        <f t="shared" si="11"/>
        <v>0</v>
      </c>
      <c r="AF59" s="87"/>
      <c r="AG59" s="89">
        <f>+Costos!V141</f>
        <v>0</v>
      </c>
      <c r="AH59" s="90">
        <f t="shared" si="12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3"/>
        <v>0</v>
      </c>
      <c r="N60" s="87"/>
      <c r="O60" s="89">
        <f>+Costos!G142</f>
        <v>1627.7298750000002</v>
      </c>
      <c r="P60" s="90">
        <f t="shared" si="6"/>
        <v>0</v>
      </c>
      <c r="Q60" s="87"/>
      <c r="R60" s="89">
        <f>+Costos!G142</f>
        <v>1627.7298750000002</v>
      </c>
      <c r="S60" s="90">
        <f t="shared" si="7"/>
        <v>0</v>
      </c>
      <c r="T60" s="87"/>
      <c r="U60" s="89">
        <f>+Costos!G142</f>
        <v>1627.7298750000002</v>
      </c>
      <c r="V60" s="90">
        <f t="shared" si="8"/>
        <v>0</v>
      </c>
      <c r="W60" s="87"/>
      <c r="X60" s="89">
        <f>+Costos!G142</f>
        <v>1627.7298750000002</v>
      </c>
      <c r="Y60" s="90">
        <f t="shared" si="9"/>
        <v>0</v>
      </c>
      <c r="Z60" s="87"/>
      <c r="AA60" s="89">
        <f>+Costos!G142</f>
        <v>1627.7298750000002</v>
      </c>
      <c r="AB60" s="90">
        <f t="shared" si="10"/>
        <v>0</v>
      </c>
      <c r="AC60" s="87"/>
      <c r="AD60" s="89">
        <f>+Costos!G142</f>
        <v>1627.7298750000002</v>
      </c>
      <c r="AE60" s="90">
        <f t="shared" si="11"/>
        <v>0</v>
      </c>
      <c r="AF60" s="87"/>
      <c r="AG60" s="89">
        <f>+Costos!V142</f>
        <v>0</v>
      </c>
      <c r="AH60" s="90">
        <f t="shared" si="12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>
        <v>1</v>
      </c>
      <c r="I61" s="89">
        <f>+Costos!G149</f>
        <v>15279.479769600002</v>
      </c>
      <c r="J61" s="90">
        <f t="shared" si="4"/>
        <v>15279.479769600002</v>
      </c>
      <c r="K61" s="87"/>
      <c r="L61" s="89">
        <f>+Costos!G149</f>
        <v>15279.479769600002</v>
      </c>
      <c r="M61" s="90">
        <f t="shared" si="13"/>
        <v>0</v>
      </c>
      <c r="N61" s="87">
        <v>1</v>
      </c>
      <c r="O61" s="89">
        <f>+Costos!G149</f>
        <v>15279.479769600002</v>
      </c>
      <c r="P61" s="90">
        <f t="shared" si="6"/>
        <v>15279.479769600002</v>
      </c>
      <c r="Q61" s="87"/>
      <c r="R61" s="89">
        <f>+Costos!G149</f>
        <v>15279.479769600002</v>
      </c>
      <c r="S61" s="90">
        <f t="shared" si="7"/>
        <v>0</v>
      </c>
      <c r="T61" s="87"/>
      <c r="U61" s="89">
        <f>+Costos!G149</f>
        <v>15279.479769600002</v>
      </c>
      <c r="V61" s="90">
        <f t="shared" si="8"/>
        <v>0</v>
      </c>
      <c r="W61" s="87"/>
      <c r="X61" s="89">
        <f>+Costos!G149</f>
        <v>15279.479769600002</v>
      </c>
      <c r="Y61" s="90">
        <f t="shared" si="9"/>
        <v>0</v>
      </c>
      <c r="Z61" s="87"/>
      <c r="AA61" s="89">
        <f>+Costos!G149</f>
        <v>15279.479769600002</v>
      </c>
      <c r="AB61" s="90">
        <f t="shared" si="10"/>
        <v>0</v>
      </c>
      <c r="AC61" s="87"/>
      <c r="AD61" s="89">
        <f>+Costos!G149</f>
        <v>15279.479769600002</v>
      </c>
      <c r="AE61" s="90">
        <f t="shared" si="11"/>
        <v>0</v>
      </c>
      <c r="AF61" s="87"/>
      <c r="AG61" s="89">
        <f>+Costos!V149</f>
        <v>0</v>
      </c>
      <c r="AH61" s="90">
        <f t="shared" si="12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3"/>
        <v>0</v>
      </c>
      <c r="N62" s="87"/>
      <c r="O62" s="89">
        <f>+Costos!G156</f>
        <v>7945.2</v>
      </c>
      <c r="P62" s="90">
        <f t="shared" si="6"/>
        <v>0</v>
      </c>
      <c r="Q62" s="87"/>
      <c r="R62" s="89">
        <f>+Costos!G156</f>
        <v>7945.2</v>
      </c>
      <c r="S62" s="90">
        <f t="shared" si="7"/>
        <v>0</v>
      </c>
      <c r="T62" s="87">
        <v>1</v>
      </c>
      <c r="U62" s="89">
        <f>+Costos!G156</f>
        <v>7945.2</v>
      </c>
      <c r="V62" s="90">
        <f t="shared" si="8"/>
        <v>7945.2</v>
      </c>
      <c r="W62" s="87"/>
      <c r="X62" s="89">
        <f>+Costos!G156</f>
        <v>7945.2</v>
      </c>
      <c r="Y62" s="90">
        <f t="shared" si="9"/>
        <v>0</v>
      </c>
      <c r="Z62" s="87"/>
      <c r="AA62" s="89">
        <f>+Costos!G156</f>
        <v>7945.2</v>
      </c>
      <c r="AB62" s="90">
        <f t="shared" si="10"/>
        <v>0</v>
      </c>
      <c r="AC62" s="87"/>
      <c r="AD62" s="89">
        <f>+Costos!G156</f>
        <v>7945.2</v>
      </c>
      <c r="AE62" s="90">
        <f t="shared" si="11"/>
        <v>0</v>
      </c>
      <c r="AF62" s="87"/>
      <c r="AG62" s="89">
        <f>+Costos!V156</f>
        <v>0</v>
      </c>
      <c r="AH62" s="90">
        <f t="shared" si="12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3"/>
        <v>0</v>
      </c>
      <c r="N63" s="87"/>
      <c r="O63" s="89">
        <f>+Costos!G163</f>
        <v>937.20591000000002</v>
      </c>
      <c r="P63" s="90">
        <f t="shared" si="6"/>
        <v>0</v>
      </c>
      <c r="Q63" s="87"/>
      <c r="R63" s="89">
        <f>+Costos!G163</f>
        <v>937.20591000000002</v>
      </c>
      <c r="S63" s="90">
        <f t="shared" si="7"/>
        <v>0</v>
      </c>
      <c r="T63" s="87"/>
      <c r="U63" s="89">
        <f>+Costos!G163</f>
        <v>937.20591000000002</v>
      </c>
      <c r="V63" s="90">
        <f t="shared" si="8"/>
        <v>0</v>
      </c>
      <c r="W63" s="87"/>
      <c r="X63" s="89">
        <f>+Costos!G163</f>
        <v>937.20591000000002</v>
      </c>
      <c r="Y63" s="90">
        <f t="shared" si="9"/>
        <v>0</v>
      </c>
      <c r="Z63" s="87"/>
      <c r="AA63" s="89">
        <f>+Costos!G163</f>
        <v>937.20591000000002</v>
      </c>
      <c r="AB63" s="90">
        <f t="shared" si="10"/>
        <v>0</v>
      </c>
      <c r="AC63" s="87"/>
      <c r="AD63" s="89">
        <f>+Costos!G163</f>
        <v>937.20591000000002</v>
      </c>
      <c r="AE63" s="90">
        <f t="shared" si="11"/>
        <v>0</v>
      </c>
      <c r="AF63" s="87"/>
      <c r="AG63" s="89">
        <f>+Costos!V163</f>
        <v>0</v>
      </c>
      <c r="AH63" s="90">
        <f t="shared" si="12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3"/>
        <v>0</v>
      </c>
      <c r="N64" s="87"/>
      <c r="O64" s="89">
        <f>+Costos!G164</f>
        <v>1874.41182</v>
      </c>
      <c r="P64" s="90">
        <f t="shared" si="6"/>
        <v>0</v>
      </c>
      <c r="Q64" s="87"/>
      <c r="R64" s="89">
        <f>+Costos!G164</f>
        <v>1874.41182</v>
      </c>
      <c r="S64" s="90">
        <f t="shared" si="7"/>
        <v>0</v>
      </c>
      <c r="T64" s="87"/>
      <c r="U64" s="89">
        <f>+Costos!G164</f>
        <v>1874.41182</v>
      </c>
      <c r="V64" s="90">
        <f t="shared" si="8"/>
        <v>0</v>
      </c>
      <c r="W64" s="87"/>
      <c r="X64" s="89">
        <f>+Costos!G164</f>
        <v>1874.41182</v>
      </c>
      <c r="Y64" s="90">
        <f t="shared" si="9"/>
        <v>0</v>
      </c>
      <c r="Z64" s="87"/>
      <c r="AA64" s="89">
        <f>+Costos!G164</f>
        <v>1874.41182</v>
      </c>
      <c r="AB64" s="90">
        <f t="shared" si="10"/>
        <v>0</v>
      </c>
      <c r="AC64" s="87"/>
      <c r="AD64" s="89">
        <f>+Costos!G164</f>
        <v>1874.41182</v>
      </c>
      <c r="AE64" s="90">
        <f t="shared" si="11"/>
        <v>0</v>
      </c>
      <c r="AF64" s="87"/>
      <c r="AG64" s="89">
        <f>+Costos!V164</f>
        <v>0</v>
      </c>
      <c r="AH64" s="90">
        <f t="shared" si="12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4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3"/>
        <v>0</v>
      </c>
      <c r="N65" s="87"/>
      <c r="O65" s="89">
        <f>+Costos!G171</f>
        <v>14272.150800000003</v>
      </c>
      <c r="P65" s="90">
        <f t="shared" si="6"/>
        <v>0</v>
      </c>
      <c r="Q65" s="87"/>
      <c r="R65" s="89">
        <f>+Costos!G171</f>
        <v>14272.150800000003</v>
      </c>
      <c r="S65" s="90">
        <f t="shared" si="7"/>
        <v>0</v>
      </c>
      <c r="T65" s="87"/>
      <c r="U65" s="89">
        <f>+Costos!G171</f>
        <v>14272.150800000003</v>
      </c>
      <c r="V65" s="90">
        <f t="shared" si="8"/>
        <v>0</v>
      </c>
      <c r="W65" s="87"/>
      <c r="X65" s="89">
        <f>+Costos!G171</f>
        <v>14272.150800000003</v>
      </c>
      <c r="Y65" s="90">
        <f t="shared" si="9"/>
        <v>0</v>
      </c>
      <c r="Z65" s="87"/>
      <c r="AA65" s="89">
        <f>+Costos!G171</f>
        <v>14272.150800000003</v>
      </c>
      <c r="AB65" s="90">
        <f t="shared" si="10"/>
        <v>0</v>
      </c>
      <c r="AC65" s="87"/>
      <c r="AD65" s="89">
        <f>+Costos!G171</f>
        <v>14272.150800000003</v>
      </c>
      <c r="AE65" s="90">
        <f t="shared" si="11"/>
        <v>0</v>
      </c>
      <c r="AF65" s="87"/>
      <c r="AG65" s="89">
        <f>+Costos!V171</f>
        <v>0</v>
      </c>
      <c r="AH65" s="90">
        <f t="shared" si="12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4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3"/>
        <v>0</v>
      </c>
      <c r="N66" s="87"/>
      <c r="O66" s="89">
        <f>+Costos!G179</f>
        <v>7851.6719999999987</v>
      </c>
      <c r="P66" s="90">
        <f t="shared" si="6"/>
        <v>0</v>
      </c>
      <c r="Q66" s="87"/>
      <c r="R66" s="89">
        <f>+Costos!G179</f>
        <v>7851.6719999999987</v>
      </c>
      <c r="S66" s="90">
        <f t="shared" si="7"/>
        <v>0</v>
      </c>
      <c r="T66" s="87"/>
      <c r="U66" s="89">
        <f>+Costos!G179</f>
        <v>7851.6719999999987</v>
      </c>
      <c r="V66" s="90">
        <f t="shared" si="8"/>
        <v>0</v>
      </c>
      <c r="W66" s="87"/>
      <c r="X66" s="89">
        <f>+Costos!G179</f>
        <v>7851.6719999999987</v>
      </c>
      <c r="Y66" s="90">
        <f t="shared" si="9"/>
        <v>0</v>
      </c>
      <c r="Z66" s="87"/>
      <c r="AA66" s="89">
        <f>+Costos!G179</f>
        <v>7851.6719999999987</v>
      </c>
      <c r="AB66" s="90">
        <f t="shared" si="10"/>
        <v>0</v>
      </c>
      <c r="AC66" s="87"/>
      <c r="AD66" s="89">
        <f>+Costos!G179</f>
        <v>7851.6719999999987</v>
      </c>
      <c r="AE66" s="90">
        <f t="shared" si="11"/>
        <v>0</v>
      </c>
      <c r="AF66" s="87"/>
      <c r="AG66" s="89">
        <f>+Costos!V179</f>
        <v>0</v>
      </c>
      <c r="AH66" s="90">
        <f t="shared" si="12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4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3"/>
        <v>0</v>
      </c>
      <c r="N67" s="87"/>
      <c r="O67" s="89">
        <f>+Costos!G186</f>
        <v>17998.5393</v>
      </c>
      <c r="P67" s="90">
        <f t="shared" si="6"/>
        <v>0</v>
      </c>
      <c r="Q67" s="87"/>
      <c r="R67" s="89">
        <f>+Costos!G186</f>
        <v>17998.5393</v>
      </c>
      <c r="S67" s="90">
        <f t="shared" si="7"/>
        <v>0</v>
      </c>
      <c r="T67" s="87"/>
      <c r="U67" s="89">
        <f>+Costos!G186</f>
        <v>17998.5393</v>
      </c>
      <c r="V67" s="90">
        <f t="shared" si="8"/>
        <v>0</v>
      </c>
      <c r="W67" s="87"/>
      <c r="X67" s="89">
        <f>+Costos!G186</f>
        <v>17998.5393</v>
      </c>
      <c r="Y67" s="90">
        <f t="shared" si="9"/>
        <v>0</v>
      </c>
      <c r="Z67" s="87"/>
      <c r="AA67" s="89">
        <f>+Costos!G186</f>
        <v>17998.5393</v>
      </c>
      <c r="AB67" s="90">
        <f t="shared" si="10"/>
        <v>0</v>
      </c>
      <c r="AC67" s="87"/>
      <c r="AD67" s="89">
        <f>+Costos!G186</f>
        <v>17998.5393</v>
      </c>
      <c r="AE67" s="90">
        <f t="shared" si="11"/>
        <v>0</v>
      </c>
      <c r="AF67" s="87"/>
      <c r="AG67" s="89">
        <f>+Costos!V186</f>
        <v>0</v>
      </c>
      <c r="AH67" s="90">
        <f t="shared" si="12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4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3"/>
        <v>0</v>
      </c>
      <c r="N68" s="87"/>
      <c r="O68" s="89">
        <f>+Costos!G193</f>
        <v>1822.2219</v>
      </c>
      <c r="P68" s="90">
        <f t="shared" si="6"/>
        <v>0</v>
      </c>
      <c r="Q68" s="87">
        <v>1</v>
      </c>
      <c r="R68" s="89">
        <f>+Costos!G193</f>
        <v>1822.2219</v>
      </c>
      <c r="S68" s="90">
        <f t="shared" si="7"/>
        <v>1822.2219</v>
      </c>
      <c r="T68" s="87">
        <v>1</v>
      </c>
      <c r="U68" s="89">
        <f>+Costos!G193</f>
        <v>1822.2219</v>
      </c>
      <c r="V68" s="90">
        <f t="shared" si="8"/>
        <v>1822.2219</v>
      </c>
      <c r="W68" s="87"/>
      <c r="X68" s="89">
        <f>+Costos!G193</f>
        <v>1822.2219</v>
      </c>
      <c r="Y68" s="90">
        <f t="shared" si="9"/>
        <v>0</v>
      </c>
      <c r="Z68" s="87"/>
      <c r="AA68" s="89">
        <f>+Costos!G193</f>
        <v>1822.2219</v>
      </c>
      <c r="AB68" s="90">
        <f t="shared" si="10"/>
        <v>0</v>
      </c>
      <c r="AC68" s="87"/>
      <c r="AD68" s="89">
        <f>+Costos!G193</f>
        <v>1822.2219</v>
      </c>
      <c r="AE68" s="90">
        <f t="shared" si="11"/>
        <v>0</v>
      </c>
      <c r="AF68" s="87"/>
      <c r="AG68" s="89">
        <f>+Costos!V193</f>
        <v>0</v>
      </c>
      <c r="AH68" s="90">
        <f t="shared" si="12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4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3"/>
        <v>0</v>
      </c>
      <c r="N69" s="87"/>
      <c r="O69" s="89">
        <f>+Costos!G207</f>
        <v>3650.4</v>
      </c>
      <c r="P69" s="90">
        <f t="shared" si="6"/>
        <v>0</v>
      </c>
      <c r="Q69" s="87">
        <v>1</v>
      </c>
      <c r="R69" s="89">
        <f>+Costos!G207</f>
        <v>3650.4</v>
      </c>
      <c r="S69" s="90">
        <f t="shared" si="7"/>
        <v>3650.4</v>
      </c>
      <c r="T69" s="87"/>
      <c r="U69" s="89">
        <f>+Costos!G207</f>
        <v>3650.4</v>
      </c>
      <c r="V69" s="90">
        <f t="shared" si="8"/>
        <v>0</v>
      </c>
      <c r="W69" s="87"/>
      <c r="X69" s="89">
        <f>+Costos!G207</f>
        <v>3650.4</v>
      </c>
      <c r="Y69" s="90">
        <f t="shared" si="9"/>
        <v>0</v>
      </c>
      <c r="Z69" s="87"/>
      <c r="AA69" s="89">
        <f>+Costos!G207</f>
        <v>3650.4</v>
      </c>
      <c r="AB69" s="90">
        <f t="shared" si="10"/>
        <v>0</v>
      </c>
      <c r="AC69" s="87"/>
      <c r="AD69" s="89">
        <f>+Costos!G207</f>
        <v>3650.4</v>
      </c>
      <c r="AE69" s="90">
        <f t="shared" si="11"/>
        <v>0</v>
      </c>
      <c r="AF69" s="87"/>
      <c r="AG69" s="89">
        <f>+Costos!V207</f>
        <v>0</v>
      </c>
      <c r="AH69" s="90">
        <f t="shared" si="12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4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3"/>
        <v>0</v>
      </c>
      <c r="N70" s="87"/>
      <c r="O70" s="89">
        <f>+Costos!G209</f>
        <v>7300.8</v>
      </c>
      <c r="P70" s="90">
        <f t="shared" si="6"/>
        <v>0</v>
      </c>
      <c r="Q70" s="87"/>
      <c r="R70" s="89">
        <f>+Costos!G209</f>
        <v>7300.8</v>
      </c>
      <c r="S70" s="90">
        <f t="shared" si="7"/>
        <v>0</v>
      </c>
      <c r="T70" s="87"/>
      <c r="U70" s="89">
        <f>+Costos!G209</f>
        <v>7300.8</v>
      </c>
      <c r="V70" s="90">
        <f t="shared" si="8"/>
        <v>0</v>
      </c>
      <c r="W70" s="87"/>
      <c r="X70" s="89">
        <f>+Costos!G209</f>
        <v>7300.8</v>
      </c>
      <c r="Y70" s="90">
        <f t="shared" si="9"/>
        <v>0</v>
      </c>
      <c r="Z70" s="87"/>
      <c r="AA70" s="89">
        <f>+Costos!G209</f>
        <v>7300.8</v>
      </c>
      <c r="AB70" s="90">
        <f t="shared" si="10"/>
        <v>0</v>
      </c>
      <c r="AC70" s="87"/>
      <c r="AD70" s="89">
        <f>+Costos!G209</f>
        <v>7300.8</v>
      </c>
      <c r="AE70" s="90">
        <f t="shared" si="11"/>
        <v>0</v>
      </c>
      <c r="AF70" s="87"/>
      <c r="AG70" s="89">
        <f>+Costos!V209</f>
        <v>0</v>
      </c>
      <c r="AH70" s="90">
        <f t="shared" si="12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4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3"/>
        <v>0</v>
      </c>
      <c r="N71" s="87"/>
      <c r="O71" s="89">
        <f>+Costos!G200</f>
        <v>468.71999999999991</v>
      </c>
      <c r="P71" s="90">
        <f t="shared" si="6"/>
        <v>0</v>
      </c>
      <c r="Q71" s="87">
        <v>3</v>
      </c>
      <c r="R71" s="89">
        <f>+Costos!G200</f>
        <v>468.71999999999991</v>
      </c>
      <c r="S71" s="90">
        <f t="shared" si="7"/>
        <v>1406.1599999999999</v>
      </c>
      <c r="T71" s="87"/>
      <c r="U71" s="89">
        <f>+Costos!G200</f>
        <v>468.71999999999991</v>
      </c>
      <c r="V71" s="90">
        <f t="shared" si="8"/>
        <v>0</v>
      </c>
      <c r="W71" s="87"/>
      <c r="X71" s="89">
        <f>+Costos!G200</f>
        <v>468.71999999999991</v>
      </c>
      <c r="Y71" s="90">
        <f t="shared" si="9"/>
        <v>0</v>
      </c>
      <c r="Z71" s="87"/>
      <c r="AA71" s="89">
        <f>+Costos!G200</f>
        <v>468.71999999999991</v>
      </c>
      <c r="AB71" s="90">
        <f t="shared" si="10"/>
        <v>0</v>
      </c>
      <c r="AC71" s="87"/>
      <c r="AD71" s="89">
        <f>+Costos!G200</f>
        <v>468.71999999999991</v>
      </c>
      <c r="AE71" s="90">
        <f t="shared" si="11"/>
        <v>0</v>
      </c>
      <c r="AF71" s="87"/>
      <c r="AG71" s="89">
        <f>+Costos!V200</f>
        <v>0</v>
      </c>
      <c r="AH71" s="90">
        <f t="shared" si="12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4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3"/>
        <v>0</v>
      </c>
      <c r="N72" s="87"/>
      <c r="O72" s="89">
        <f>+Costos!G202</f>
        <v>937.43999999999983</v>
      </c>
      <c r="P72" s="90">
        <f t="shared" si="6"/>
        <v>0</v>
      </c>
      <c r="Q72" s="87">
        <v>1</v>
      </c>
      <c r="R72" s="89">
        <f>+Costos!G202</f>
        <v>937.43999999999983</v>
      </c>
      <c r="S72" s="90">
        <f t="shared" si="7"/>
        <v>937.43999999999983</v>
      </c>
      <c r="T72" s="87"/>
      <c r="U72" s="89">
        <f>+Costos!G202</f>
        <v>937.43999999999983</v>
      </c>
      <c r="V72" s="90">
        <f t="shared" si="8"/>
        <v>0</v>
      </c>
      <c r="W72" s="87"/>
      <c r="X72" s="89">
        <f>+Costos!G202</f>
        <v>937.43999999999983</v>
      </c>
      <c r="Y72" s="90">
        <f t="shared" si="9"/>
        <v>0</v>
      </c>
      <c r="Z72" s="87"/>
      <c r="AA72" s="89">
        <f>+Costos!G202</f>
        <v>937.43999999999983</v>
      </c>
      <c r="AB72" s="90">
        <f t="shared" si="10"/>
        <v>0</v>
      </c>
      <c r="AC72" s="87"/>
      <c r="AD72" s="89">
        <f>+Costos!G202</f>
        <v>937.43999999999983</v>
      </c>
      <c r="AE72" s="90">
        <f t="shared" si="11"/>
        <v>0</v>
      </c>
      <c r="AF72" s="87"/>
      <c r="AG72" s="89">
        <f>+Costos!V202</f>
        <v>0</v>
      </c>
      <c r="AH72" s="90">
        <f t="shared" si="12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12205.81654</v>
      </c>
      <c r="H73" s="83"/>
      <c r="I73" s="84"/>
      <c r="J73" s="88">
        <f>SUM(J35:J72)</f>
        <v>42255.102139600007</v>
      </c>
      <c r="K73" s="83"/>
      <c r="L73" s="84"/>
      <c r="M73" s="88">
        <f>SUM(M35:M72)</f>
        <v>43176.881529999999</v>
      </c>
      <c r="N73" s="83"/>
      <c r="O73" s="84"/>
      <c r="P73" s="88">
        <f>SUM(P35:P72)</f>
        <v>41901.261999600007</v>
      </c>
      <c r="Q73" s="83"/>
      <c r="R73" s="84"/>
      <c r="S73" s="88">
        <f>SUM(S35:S72)</f>
        <v>26567.762364000002</v>
      </c>
      <c r="T73" s="83"/>
      <c r="U73" s="84"/>
      <c r="V73" s="88">
        <f>SUM(V35:V72)</f>
        <v>23544.283605000001</v>
      </c>
      <c r="W73" s="83"/>
      <c r="X73" s="84"/>
      <c r="Y73" s="88">
        <f>SUM(Y35:Y72)</f>
        <v>20654.065410000003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>
        <v>1</v>
      </c>
      <c r="L78" s="91">
        <f>+Costos!K15</f>
        <v>28020</v>
      </c>
      <c r="M78" s="93">
        <f>K78*L78</f>
        <v>28020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>
        <v>1</v>
      </c>
      <c r="U78" s="91">
        <f>+Costos!K15</f>
        <v>28020</v>
      </c>
      <c r="V78" s="93">
        <f>T78*U78</f>
        <v>28020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>
        <v>3</v>
      </c>
      <c r="L79" s="91">
        <f>+Costos!K16</f>
        <v>3600</v>
      </c>
      <c r="M79" s="93">
        <f>K79*L79</f>
        <v>10800</v>
      </c>
      <c r="N79" s="92">
        <v>3</v>
      </c>
      <c r="O79" s="91">
        <f>+Costos!K16</f>
        <v>3600</v>
      </c>
      <c r="P79" s="93">
        <f>N79*O79</f>
        <v>10800</v>
      </c>
      <c r="Q79" s="92"/>
      <c r="R79" s="91">
        <f>+Costos!K16</f>
        <v>3600</v>
      </c>
      <c r="S79" s="93">
        <f>Q79*R79</f>
        <v>0</v>
      </c>
      <c r="T79" s="92">
        <v>1</v>
      </c>
      <c r="U79" s="91">
        <f>+Costos!K16</f>
        <v>3600</v>
      </c>
      <c r="V79" s="93">
        <f>T79*U79</f>
        <v>3600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>
        <v>1</v>
      </c>
      <c r="L80" s="91">
        <f>+Costos!K17</f>
        <v>10567.199999999999</v>
      </c>
      <c r="M80" s="93">
        <f>K80*L80</f>
        <v>10567.199999999999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SUM(J78:J80)</f>
        <v>0</v>
      </c>
      <c r="K81" s="235"/>
      <c r="L81" s="236"/>
      <c r="M81" s="88">
        <f>SUM(M78:M80)</f>
        <v>49387.199999999997</v>
      </c>
      <c r="N81" s="235"/>
      <c r="O81" s="236"/>
      <c r="P81" s="88">
        <f>SUM(P78:P80)</f>
        <v>10800</v>
      </c>
      <c r="Q81" s="235"/>
      <c r="R81" s="236"/>
      <c r="S81" s="88">
        <f>SUM(S78:S80)</f>
        <v>0</v>
      </c>
      <c r="T81" s="235"/>
      <c r="U81" s="236"/>
      <c r="V81" s="88">
        <f>SUM(V78:V80)</f>
        <v>31620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>
        <v>1</v>
      </c>
      <c r="I89" s="91">
        <f>+Costos!L42</f>
        <v>570</v>
      </c>
      <c r="J89" s="93">
        <f t="shared" ref="J89:J98" si="15">H89*I89</f>
        <v>570</v>
      </c>
      <c r="K89" s="92"/>
      <c r="L89" s="91">
        <f>+Costos!L42</f>
        <v>570</v>
      </c>
      <c r="M89" s="93">
        <f t="shared" ref="M89:M98" si="16">K89*L89</f>
        <v>0</v>
      </c>
      <c r="N89" s="92"/>
      <c r="O89" s="91">
        <f>+Costos!L42</f>
        <v>570</v>
      </c>
      <c r="P89" s="93">
        <f t="shared" ref="P89:P98" si="17">N89*O89</f>
        <v>0</v>
      </c>
      <c r="Q89" s="92"/>
      <c r="R89" s="91">
        <f>+Costos!L42</f>
        <v>570</v>
      </c>
      <c r="S89" s="93">
        <f t="shared" ref="S89:S98" si="18">Q89*R89</f>
        <v>0</v>
      </c>
      <c r="T89" s="92"/>
      <c r="U89" s="91">
        <f>+Costos!L42</f>
        <v>570</v>
      </c>
      <c r="V89" s="93">
        <f t="shared" ref="V89:V98" si="19">T89*U89</f>
        <v>0</v>
      </c>
      <c r="W89" s="92"/>
      <c r="X89" s="91">
        <f>+Costos!L42</f>
        <v>570</v>
      </c>
      <c r="Y89" s="93">
        <f t="shared" ref="Y89:Y98" si="20">W89*X89</f>
        <v>0</v>
      </c>
      <c r="Z89" s="92"/>
      <c r="AA89" s="91">
        <f>+Costos!L42</f>
        <v>570</v>
      </c>
      <c r="AB89" s="93">
        <f t="shared" ref="AB89:AB98" si="21">Z89*AA89</f>
        <v>0</v>
      </c>
      <c r="AC89" s="92"/>
      <c r="AD89" s="91">
        <f>+Costos!L42</f>
        <v>570</v>
      </c>
      <c r="AE89" s="93">
        <f t="shared" ref="AE89:AE98" si="22">AC89*AD89</f>
        <v>0</v>
      </c>
      <c r="AF89" s="92"/>
      <c r="AG89" s="91">
        <f>+Costos!L42</f>
        <v>570</v>
      </c>
      <c r="AH89" s="93">
        <f t="shared" ref="AH89:AH98" si="23">AF89*AG89</f>
        <v>0</v>
      </c>
      <c r="AI89" s="92"/>
      <c r="AJ89" s="91">
        <f>+Costos!L42</f>
        <v>570</v>
      </c>
      <c r="AK89" s="93">
        <f t="shared" ref="AK89:AK98" si="24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5">B90*C90</f>
        <v>0</v>
      </c>
      <c r="E90" s="92"/>
      <c r="F90" s="91">
        <f>+Costos!L43</f>
        <v>1400</v>
      </c>
      <c r="G90" s="93">
        <f t="shared" ref="G90:G96" si="26">E90*F90</f>
        <v>0</v>
      </c>
      <c r="H90" s="92"/>
      <c r="I90" s="91">
        <f>+Costos!L43</f>
        <v>1400</v>
      </c>
      <c r="J90" s="93">
        <f t="shared" si="15"/>
        <v>0</v>
      </c>
      <c r="K90" s="92"/>
      <c r="L90" s="91">
        <f>+Costos!L43</f>
        <v>1400</v>
      </c>
      <c r="M90" s="93">
        <f t="shared" si="16"/>
        <v>0</v>
      </c>
      <c r="N90" s="92"/>
      <c r="O90" s="91">
        <f>+Costos!L43</f>
        <v>1400</v>
      </c>
      <c r="P90" s="93">
        <f t="shared" si="17"/>
        <v>0</v>
      </c>
      <c r="Q90" s="92">
        <v>1</v>
      </c>
      <c r="R90" s="91">
        <f>+Costos!L43</f>
        <v>1400</v>
      </c>
      <c r="S90" s="93">
        <f t="shared" si="18"/>
        <v>1400</v>
      </c>
      <c r="T90" s="92"/>
      <c r="U90" s="91">
        <f>+Costos!L43</f>
        <v>1400</v>
      </c>
      <c r="V90" s="93">
        <f t="shared" si="19"/>
        <v>0</v>
      </c>
      <c r="W90" s="92"/>
      <c r="X90" s="91">
        <f>+Costos!L43</f>
        <v>1400</v>
      </c>
      <c r="Y90" s="93">
        <f t="shared" si="20"/>
        <v>0</v>
      </c>
      <c r="Z90" s="92"/>
      <c r="AA90" s="91">
        <f>+Costos!L43</f>
        <v>1400</v>
      </c>
      <c r="AB90" s="93">
        <f t="shared" si="21"/>
        <v>0</v>
      </c>
      <c r="AC90" s="92"/>
      <c r="AD90" s="91">
        <f>+Costos!L43</f>
        <v>1400</v>
      </c>
      <c r="AE90" s="93">
        <f t="shared" si="22"/>
        <v>0</v>
      </c>
      <c r="AF90" s="92"/>
      <c r="AG90" s="91">
        <f>+Costos!L43</f>
        <v>1400</v>
      </c>
      <c r="AH90" s="93">
        <f t="shared" si="23"/>
        <v>0</v>
      </c>
      <c r="AI90" s="92"/>
      <c r="AJ90" s="91">
        <f>+Costos!L43</f>
        <v>1400</v>
      </c>
      <c r="AK90" s="93">
        <f t="shared" si="24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5"/>
        <v>0</v>
      </c>
      <c r="E91" s="92"/>
      <c r="F91" s="91">
        <f>+Costos!L48</f>
        <v>6600</v>
      </c>
      <c r="G91" s="93">
        <f t="shared" si="26"/>
        <v>0</v>
      </c>
      <c r="H91" s="92"/>
      <c r="I91" s="91">
        <f>+Costos!L48</f>
        <v>6600</v>
      </c>
      <c r="J91" s="93">
        <f t="shared" si="15"/>
        <v>0</v>
      </c>
      <c r="K91" s="92"/>
      <c r="L91" s="91">
        <f>+Costos!L48</f>
        <v>6600</v>
      </c>
      <c r="M91" s="93">
        <f t="shared" si="16"/>
        <v>0</v>
      </c>
      <c r="N91" s="92"/>
      <c r="O91" s="91">
        <f>+Costos!L48</f>
        <v>6600</v>
      </c>
      <c r="P91" s="93">
        <f t="shared" si="17"/>
        <v>0</v>
      </c>
      <c r="Q91" s="92"/>
      <c r="R91" s="91">
        <f>+Costos!L48</f>
        <v>6600</v>
      </c>
      <c r="S91" s="93">
        <f t="shared" si="18"/>
        <v>0</v>
      </c>
      <c r="T91" s="92"/>
      <c r="U91" s="91">
        <f>+Costos!L48</f>
        <v>6600</v>
      </c>
      <c r="V91" s="93">
        <f t="shared" si="19"/>
        <v>0</v>
      </c>
      <c r="W91" s="92"/>
      <c r="X91" s="91">
        <f>+Costos!L48</f>
        <v>6600</v>
      </c>
      <c r="Y91" s="93">
        <f t="shared" si="20"/>
        <v>0</v>
      </c>
      <c r="Z91" s="92"/>
      <c r="AA91" s="91">
        <f>+Costos!L48</f>
        <v>6600</v>
      </c>
      <c r="AB91" s="93">
        <f t="shared" si="21"/>
        <v>0</v>
      </c>
      <c r="AC91" s="92"/>
      <c r="AD91" s="91">
        <f>+Costos!L48</f>
        <v>6600</v>
      </c>
      <c r="AE91" s="93">
        <f t="shared" si="22"/>
        <v>0</v>
      </c>
      <c r="AF91" s="92"/>
      <c r="AG91" s="91">
        <f>+Costos!L48</f>
        <v>6600</v>
      </c>
      <c r="AH91" s="93">
        <f t="shared" si="23"/>
        <v>0</v>
      </c>
      <c r="AI91" s="92"/>
      <c r="AJ91" s="91">
        <f>+Costos!L48</f>
        <v>6600</v>
      </c>
      <c r="AK91" s="93">
        <f t="shared" si="24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5"/>
        <v>0</v>
      </c>
      <c r="E92" s="92"/>
      <c r="F92" s="91">
        <f>+Costos!L49</f>
        <v>10800</v>
      </c>
      <c r="G92" s="93">
        <f t="shared" si="26"/>
        <v>0</v>
      </c>
      <c r="H92" s="92"/>
      <c r="I92" s="91">
        <f>+Costos!L49</f>
        <v>10800</v>
      </c>
      <c r="J92" s="93">
        <f t="shared" si="15"/>
        <v>0</v>
      </c>
      <c r="K92" s="92"/>
      <c r="L92" s="91">
        <f>+Costos!L49</f>
        <v>10800</v>
      </c>
      <c r="M92" s="93">
        <f t="shared" si="16"/>
        <v>0</v>
      </c>
      <c r="N92" s="92"/>
      <c r="O92" s="91">
        <f>+Costos!L49</f>
        <v>10800</v>
      </c>
      <c r="P92" s="93">
        <f t="shared" si="17"/>
        <v>0</v>
      </c>
      <c r="Q92" s="92"/>
      <c r="R92" s="91">
        <f>+Costos!L49</f>
        <v>10800</v>
      </c>
      <c r="S92" s="93">
        <f t="shared" si="18"/>
        <v>0</v>
      </c>
      <c r="T92" s="92"/>
      <c r="U92" s="91">
        <f>+Costos!L49</f>
        <v>10800</v>
      </c>
      <c r="V92" s="93">
        <f t="shared" si="19"/>
        <v>0</v>
      </c>
      <c r="W92" s="92"/>
      <c r="X92" s="91">
        <f>+Costos!L49</f>
        <v>10800</v>
      </c>
      <c r="Y92" s="93">
        <f t="shared" si="20"/>
        <v>0</v>
      </c>
      <c r="Z92" s="92"/>
      <c r="AA92" s="91">
        <f>+Costos!L49</f>
        <v>10800</v>
      </c>
      <c r="AB92" s="93">
        <f t="shared" si="21"/>
        <v>0</v>
      </c>
      <c r="AC92" s="92"/>
      <c r="AD92" s="91">
        <f>+Costos!L49</f>
        <v>10800</v>
      </c>
      <c r="AE92" s="93">
        <f t="shared" si="22"/>
        <v>0</v>
      </c>
      <c r="AF92" s="92"/>
      <c r="AG92" s="91">
        <f>+Costos!L49</f>
        <v>10800</v>
      </c>
      <c r="AH92" s="93">
        <f t="shared" si="23"/>
        <v>0</v>
      </c>
      <c r="AI92" s="92"/>
      <c r="AJ92" s="91">
        <f>+Costos!L49</f>
        <v>10800</v>
      </c>
      <c r="AK92" s="93">
        <f t="shared" si="24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5"/>
        <v>0</v>
      </c>
      <c r="E93" s="92"/>
      <c r="F93" s="91">
        <f>+Costos!L44</f>
        <v>2400</v>
      </c>
      <c r="G93" s="93">
        <f t="shared" si="26"/>
        <v>0</v>
      </c>
      <c r="H93" s="92"/>
      <c r="I93" s="91">
        <f>+Costos!L44</f>
        <v>2400</v>
      </c>
      <c r="J93" s="93">
        <f t="shared" si="15"/>
        <v>0</v>
      </c>
      <c r="K93" s="92"/>
      <c r="L93" s="91">
        <f>+Costos!L44</f>
        <v>2400</v>
      </c>
      <c r="M93" s="93">
        <f t="shared" si="16"/>
        <v>0</v>
      </c>
      <c r="N93" s="92"/>
      <c r="O93" s="91">
        <f>+Costos!L44</f>
        <v>2400</v>
      </c>
      <c r="P93" s="93">
        <f t="shared" si="17"/>
        <v>0</v>
      </c>
      <c r="Q93" s="92"/>
      <c r="R93" s="91">
        <f>+Costos!L44</f>
        <v>2400</v>
      </c>
      <c r="S93" s="93">
        <f t="shared" si="18"/>
        <v>0</v>
      </c>
      <c r="T93" s="92"/>
      <c r="U93" s="91">
        <f>+Costos!L44</f>
        <v>2400</v>
      </c>
      <c r="V93" s="93">
        <f t="shared" si="19"/>
        <v>0</v>
      </c>
      <c r="W93" s="92"/>
      <c r="X93" s="91">
        <f>+Costos!L44</f>
        <v>2400</v>
      </c>
      <c r="Y93" s="93">
        <f t="shared" si="20"/>
        <v>0</v>
      </c>
      <c r="Z93" s="92"/>
      <c r="AA93" s="91">
        <f>+Costos!L44</f>
        <v>2400</v>
      </c>
      <c r="AB93" s="93">
        <f t="shared" si="21"/>
        <v>0</v>
      </c>
      <c r="AC93" s="92"/>
      <c r="AD93" s="91">
        <f>+Costos!L44</f>
        <v>2400</v>
      </c>
      <c r="AE93" s="93">
        <f t="shared" si="22"/>
        <v>0</v>
      </c>
      <c r="AF93" s="92"/>
      <c r="AG93" s="91">
        <f>+Costos!L44</f>
        <v>2400</v>
      </c>
      <c r="AH93" s="93">
        <f t="shared" si="23"/>
        <v>0</v>
      </c>
      <c r="AI93" s="92"/>
      <c r="AJ93" s="91">
        <f>+Costos!L44</f>
        <v>2400</v>
      </c>
      <c r="AK93" s="93">
        <f t="shared" si="24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5"/>
        <v>0</v>
      </c>
      <c r="E94" s="92"/>
      <c r="F94" s="91">
        <f>+Costos!L45</f>
        <v>6000</v>
      </c>
      <c r="G94" s="93">
        <f t="shared" si="26"/>
        <v>0</v>
      </c>
      <c r="H94" s="92"/>
      <c r="I94" s="91">
        <f>+Costos!L45</f>
        <v>6000</v>
      </c>
      <c r="J94" s="93">
        <f t="shared" si="15"/>
        <v>0</v>
      </c>
      <c r="K94" s="92"/>
      <c r="L94" s="91">
        <f>+Costos!L45</f>
        <v>6000</v>
      </c>
      <c r="M94" s="93">
        <f t="shared" si="16"/>
        <v>0</v>
      </c>
      <c r="N94" s="92"/>
      <c r="O94" s="91">
        <f>+Costos!L45</f>
        <v>6000</v>
      </c>
      <c r="P94" s="93">
        <f t="shared" si="17"/>
        <v>0</v>
      </c>
      <c r="Q94" s="92"/>
      <c r="R94" s="91">
        <f>+Costos!L45</f>
        <v>6000</v>
      </c>
      <c r="S94" s="93">
        <f t="shared" si="18"/>
        <v>0</v>
      </c>
      <c r="T94" s="92"/>
      <c r="U94" s="91">
        <f>+Costos!L45</f>
        <v>6000</v>
      </c>
      <c r="V94" s="93">
        <f t="shared" si="19"/>
        <v>0</v>
      </c>
      <c r="W94" s="92"/>
      <c r="X94" s="91">
        <f>+Costos!L45</f>
        <v>6000</v>
      </c>
      <c r="Y94" s="93">
        <f t="shared" si="20"/>
        <v>0</v>
      </c>
      <c r="Z94" s="92"/>
      <c r="AA94" s="91">
        <f>+Costos!L45</f>
        <v>6000</v>
      </c>
      <c r="AB94" s="93">
        <f t="shared" si="21"/>
        <v>0</v>
      </c>
      <c r="AC94" s="92"/>
      <c r="AD94" s="91">
        <f>+Costos!L45</f>
        <v>6000</v>
      </c>
      <c r="AE94" s="93">
        <f t="shared" si="22"/>
        <v>0</v>
      </c>
      <c r="AF94" s="92"/>
      <c r="AG94" s="91">
        <f>+Costos!L45</f>
        <v>6000</v>
      </c>
      <c r="AH94" s="93">
        <f t="shared" si="23"/>
        <v>0</v>
      </c>
      <c r="AI94" s="92"/>
      <c r="AJ94" s="91">
        <f>+Costos!L45</f>
        <v>6000</v>
      </c>
      <c r="AK94" s="93">
        <f t="shared" si="24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5"/>
        <v>0</v>
      </c>
      <c r="E95" s="92"/>
      <c r="F95" s="91">
        <f>+Costos!L44</f>
        <v>2400</v>
      </c>
      <c r="G95" s="93">
        <f t="shared" si="26"/>
        <v>0</v>
      </c>
      <c r="H95" s="92"/>
      <c r="I95" s="91">
        <f>+Costos!L44</f>
        <v>2400</v>
      </c>
      <c r="J95" s="93">
        <f t="shared" si="15"/>
        <v>0</v>
      </c>
      <c r="K95" s="92"/>
      <c r="L95" s="91">
        <f>+Costos!L44</f>
        <v>2400</v>
      </c>
      <c r="M95" s="93">
        <f t="shared" si="16"/>
        <v>0</v>
      </c>
      <c r="N95" s="92"/>
      <c r="O95" s="91">
        <f>+Costos!L44</f>
        <v>2400</v>
      </c>
      <c r="P95" s="93">
        <f t="shared" si="17"/>
        <v>0</v>
      </c>
      <c r="Q95" s="92"/>
      <c r="R95" s="91">
        <f>+Costos!L44</f>
        <v>2400</v>
      </c>
      <c r="S95" s="93">
        <f t="shared" si="18"/>
        <v>0</v>
      </c>
      <c r="T95" s="92"/>
      <c r="U95" s="91">
        <f>+Costos!L44</f>
        <v>2400</v>
      </c>
      <c r="V95" s="93">
        <f t="shared" si="19"/>
        <v>0</v>
      </c>
      <c r="W95" s="92"/>
      <c r="X95" s="91">
        <f>+Costos!L44</f>
        <v>2400</v>
      </c>
      <c r="Y95" s="93">
        <f t="shared" si="20"/>
        <v>0</v>
      </c>
      <c r="Z95" s="92"/>
      <c r="AA95" s="91">
        <f>+Costos!L44</f>
        <v>2400</v>
      </c>
      <c r="AB95" s="93">
        <f t="shared" si="21"/>
        <v>0</v>
      </c>
      <c r="AC95" s="92"/>
      <c r="AD95" s="91">
        <f>+Costos!L44</f>
        <v>2400</v>
      </c>
      <c r="AE95" s="93">
        <f t="shared" si="22"/>
        <v>0</v>
      </c>
      <c r="AF95" s="92"/>
      <c r="AG95" s="91">
        <f>+Costos!L44</f>
        <v>2400</v>
      </c>
      <c r="AH95" s="93">
        <f t="shared" si="23"/>
        <v>0</v>
      </c>
      <c r="AI95" s="92"/>
      <c r="AJ95" s="91">
        <f>+Costos!L44</f>
        <v>2400</v>
      </c>
      <c r="AK95" s="93">
        <f t="shared" si="24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5"/>
        <v>0</v>
      </c>
      <c r="E96" s="92"/>
      <c r="F96" s="91">
        <f>+Costos!L45</f>
        <v>6000</v>
      </c>
      <c r="G96" s="93">
        <f t="shared" si="26"/>
        <v>0</v>
      </c>
      <c r="H96" s="92"/>
      <c r="I96" s="91">
        <f>+Costos!L45</f>
        <v>6000</v>
      </c>
      <c r="J96" s="93">
        <f t="shared" si="15"/>
        <v>0</v>
      </c>
      <c r="K96" s="92"/>
      <c r="L96" s="91">
        <f>+Costos!L45</f>
        <v>6000</v>
      </c>
      <c r="M96" s="93">
        <f t="shared" si="16"/>
        <v>0</v>
      </c>
      <c r="N96" s="92"/>
      <c r="O96" s="91">
        <f>+Costos!L45</f>
        <v>6000</v>
      </c>
      <c r="P96" s="93">
        <f t="shared" si="17"/>
        <v>0</v>
      </c>
      <c r="Q96" s="92"/>
      <c r="R96" s="91">
        <f>+Costos!L45</f>
        <v>6000</v>
      </c>
      <c r="S96" s="93">
        <f t="shared" si="18"/>
        <v>0</v>
      </c>
      <c r="T96" s="92"/>
      <c r="U96" s="91">
        <f>+Costos!L45</f>
        <v>6000</v>
      </c>
      <c r="V96" s="93">
        <f t="shared" si="19"/>
        <v>0</v>
      </c>
      <c r="W96" s="92"/>
      <c r="X96" s="91">
        <f>+Costos!L45</f>
        <v>6000</v>
      </c>
      <c r="Y96" s="93">
        <f t="shared" si="20"/>
        <v>0</v>
      </c>
      <c r="Z96" s="92"/>
      <c r="AA96" s="91">
        <f>+Costos!L45</f>
        <v>6000</v>
      </c>
      <c r="AB96" s="93">
        <f t="shared" si="21"/>
        <v>0</v>
      </c>
      <c r="AC96" s="92"/>
      <c r="AD96" s="91">
        <f>+Costos!L45</f>
        <v>6000</v>
      </c>
      <c r="AE96" s="93">
        <f t="shared" si="22"/>
        <v>0</v>
      </c>
      <c r="AF96" s="92"/>
      <c r="AG96" s="91">
        <f>+Costos!L45</f>
        <v>6000</v>
      </c>
      <c r="AH96" s="93">
        <f t="shared" si="23"/>
        <v>0</v>
      </c>
      <c r="AI96" s="92"/>
      <c r="AJ96" s="91">
        <f>+Costos!L45</f>
        <v>6000</v>
      </c>
      <c r="AK96" s="93">
        <f t="shared" si="24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5"/>
        <v>0</v>
      </c>
      <c r="K97" s="92"/>
      <c r="L97" s="91">
        <f>+Costos!L46</f>
        <v>3600</v>
      </c>
      <c r="M97" s="93">
        <f t="shared" si="16"/>
        <v>0</v>
      </c>
      <c r="N97" s="92"/>
      <c r="O97" s="91">
        <f>+Costos!L46</f>
        <v>3600</v>
      </c>
      <c r="P97" s="93">
        <f t="shared" si="17"/>
        <v>0</v>
      </c>
      <c r="Q97" s="92"/>
      <c r="R97" s="91">
        <f>+Costos!L46</f>
        <v>3600</v>
      </c>
      <c r="S97" s="93">
        <f t="shared" si="18"/>
        <v>0</v>
      </c>
      <c r="T97" s="92"/>
      <c r="U97" s="91">
        <f>+Costos!L46</f>
        <v>3600</v>
      </c>
      <c r="V97" s="93">
        <f t="shared" si="19"/>
        <v>0</v>
      </c>
      <c r="W97" s="92"/>
      <c r="X97" s="91">
        <f>+Costos!L46</f>
        <v>3600</v>
      </c>
      <c r="Y97" s="93">
        <f t="shared" si="20"/>
        <v>0</v>
      </c>
      <c r="Z97" s="92"/>
      <c r="AA97" s="91">
        <f>+Costos!L46</f>
        <v>3600</v>
      </c>
      <c r="AB97" s="93">
        <f t="shared" si="21"/>
        <v>0</v>
      </c>
      <c r="AC97" s="92"/>
      <c r="AD97" s="91">
        <f>+Costos!L46</f>
        <v>3600</v>
      </c>
      <c r="AE97" s="93">
        <f t="shared" si="22"/>
        <v>0</v>
      </c>
      <c r="AF97" s="92"/>
      <c r="AG97" s="91">
        <f>+Costos!L46</f>
        <v>3600</v>
      </c>
      <c r="AH97" s="93">
        <f t="shared" si="23"/>
        <v>0</v>
      </c>
      <c r="AI97" s="92"/>
      <c r="AJ97" s="91">
        <f>+Costos!L46</f>
        <v>3600</v>
      </c>
      <c r="AK97" s="93">
        <f t="shared" si="24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5"/>
        <v>0</v>
      </c>
      <c r="K98" s="94"/>
      <c r="L98" s="91">
        <f>+Costos!L47</f>
        <v>7200</v>
      </c>
      <c r="M98" s="93">
        <f t="shared" si="16"/>
        <v>0</v>
      </c>
      <c r="N98" s="94"/>
      <c r="O98" s="91">
        <f>+Costos!L47</f>
        <v>7200</v>
      </c>
      <c r="P98" s="93">
        <f t="shared" si="17"/>
        <v>0</v>
      </c>
      <c r="Q98" s="94"/>
      <c r="R98" s="91">
        <f>+Costos!L47</f>
        <v>7200</v>
      </c>
      <c r="S98" s="93">
        <f t="shared" si="18"/>
        <v>0</v>
      </c>
      <c r="T98" s="94"/>
      <c r="U98" s="91">
        <f>+Costos!L47</f>
        <v>7200</v>
      </c>
      <c r="V98" s="93">
        <f t="shared" si="19"/>
        <v>0</v>
      </c>
      <c r="W98" s="94"/>
      <c r="X98" s="91">
        <f>+Costos!L47</f>
        <v>7200</v>
      </c>
      <c r="Y98" s="93">
        <f t="shared" si="20"/>
        <v>0</v>
      </c>
      <c r="Z98" s="94"/>
      <c r="AA98" s="91">
        <f>+Costos!L47</f>
        <v>7200</v>
      </c>
      <c r="AB98" s="93">
        <f t="shared" si="21"/>
        <v>0</v>
      </c>
      <c r="AC98" s="94"/>
      <c r="AD98" s="91">
        <f>+Costos!L47</f>
        <v>7200</v>
      </c>
      <c r="AE98" s="93">
        <f t="shared" si="22"/>
        <v>0</v>
      </c>
      <c r="AF98" s="94"/>
      <c r="AG98" s="91">
        <f>+Costos!L47</f>
        <v>7200</v>
      </c>
      <c r="AH98" s="93">
        <f t="shared" si="23"/>
        <v>0</v>
      </c>
      <c r="AI98" s="94"/>
      <c r="AJ98" s="91">
        <f>+Costos!L47</f>
        <v>7200</v>
      </c>
      <c r="AK98" s="93">
        <f t="shared" si="24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1400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13" sqref="J13"/>
    </sheetView>
  </sheetViews>
  <sheetFormatPr baseColWidth="10" defaultRowHeight="15"/>
  <cols>
    <col min="1" max="1" width="34.5703125" customWidth="1"/>
    <col min="2" max="2" width="17.5703125" bestFit="1" customWidth="1"/>
    <col min="4" max="4" width="13.7109375" bestFit="1" customWidth="1"/>
    <col min="5" max="5" width="12.140625" bestFit="1" customWidth="1"/>
    <col min="6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  <col min="16" max="16" width="12.7109375" bestFit="1" customWidth="1"/>
    <col min="19" max="19" width="12.7109375" bestFit="1" customWidth="1"/>
    <col min="22" max="22" width="12.7109375" bestFit="1" customWidth="1"/>
  </cols>
  <sheetData>
    <row r="1" spans="1:15" ht="33.75">
      <c r="A1" s="70" t="s">
        <v>365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388</v>
      </c>
      <c r="B6" s="215" t="s">
        <v>389</v>
      </c>
      <c r="C6" s="216"/>
      <c r="D6" s="216">
        <v>14910</v>
      </c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14910</v>
      </c>
    </row>
    <row r="7" spans="1:15">
      <c r="A7" s="215" t="s">
        <v>393</v>
      </c>
      <c r="B7" s="215"/>
      <c r="C7" s="216"/>
      <c r="D7" s="216"/>
      <c r="E7" s="216">
        <v>5700</v>
      </c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5700</v>
      </c>
    </row>
    <row r="8" spans="1:15" ht="18.75">
      <c r="A8" s="215" t="s">
        <v>396</v>
      </c>
      <c r="B8" s="215"/>
      <c r="C8" s="216"/>
      <c r="D8" s="216"/>
      <c r="E8" s="216"/>
      <c r="F8" s="216">
        <v>15390</v>
      </c>
      <c r="G8" s="216"/>
      <c r="H8" s="221"/>
      <c r="I8" s="216"/>
      <c r="J8" s="216"/>
      <c r="K8" s="216"/>
      <c r="L8" s="216"/>
      <c r="M8" s="216"/>
      <c r="N8" s="216"/>
      <c r="O8" s="61">
        <f t="shared" si="0"/>
        <v>15390</v>
      </c>
    </row>
    <row r="9" spans="1:15">
      <c r="A9" s="215" t="s">
        <v>409</v>
      </c>
      <c r="B9" s="18"/>
      <c r="C9" s="194"/>
      <c r="D9" s="194"/>
      <c r="E9" s="194"/>
      <c r="F9" s="194"/>
      <c r="G9" s="194">
        <v>9370</v>
      </c>
      <c r="H9" s="194"/>
      <c r="I9" s="194"/>
      <c r="J9" s="194"/>
      <c r="K9" s="194"/>
      <c r="L9" s="194"/>
      <c r="M9" s="194"/>
      <c r="N9" s="194"/>
      <c r="O9" s="61">
        <f t="shared" si="0"/>
        <v>9370</v>
      </c>
    </row>
    <row r="10" spans="1:15">
      <c r="A10" s="215" t="s">
        <v>423</v>
      </c>
      <c r="B10" s="222"/>
      <c r="C10" s="195"/>
      <c r="D10" s="196"/>
      <c r="E10" s="196"/>
      <c r="F10" s="196"/>
      <c r="G10" s="196"/>
      <c r="H10" s="226">
        <v>17200</v>
      </c>
      <c r="I10" s="196"/>
      <c r="J10" s="226"/>
      <c r="K10" s="227"/>
      <c r="L10" s="227"/>
      <c r="M10" s="196"/>
      <c r="N10" s="196"/>
      <c r="O10" s="61">
        <f t="shared" si="0"/>
        <v>17200</v>
      </c>
    </row>
    <row r="11" spans="1:15">
      <c r="A11" s="215" t="s">
        <v>430</v>
      </c>
      <c r="B11" s="215"/>
      <c r="C11" s="216"/>
      <c r="D11" s="197"/>
      <c r="E11" s="197"/>
      <c r="F11" s="197"/>
      <c r="G11" s="197"/>
      <c r="H11" s="197"/>
      <c r="I11" s="197">
        <v>570</v>
      </c>
      <c r="J11" s="228"/>
      <c r="K11" s="229"/>
      <c r="L11" s="229"/>
      <c r="M11" s="197"/>
      <c r="N11" s="197"/>
      <c r="O11" s="61">
        <f t="shared" si="0"/>
        <v>570</v>
      </c>
    </row>
    <row r="12" spans="1:15">
      <c r="A12" s="215" t="s">
        <v>423</v>
      </c>
      <c r="B12" s="215"/>
      <c r="C12" s="216"/>
      <c r="D12" s="197"/>
      <c r="E12" s="197"/>
      <c r="F12" s="197"/>
      <c r="G12" s="197"/>
      <c r="H12" s="197"/>
      <c r="I12" s="197"/>
      <c r="J12" s="228">
        <v>5390</v>
      </c>
      <c r="K12" s="229"/>
      <c r="L12" s="226"/>
      <c r="M12" s="197"/>
      <c r="N12" s="197"/>
      <c r="O12" s="61">
        <f t="shared" si="0"/>
        <v>5390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14910</v>
      </c>
      <c r="E17" s="60">
        <f>SUM(E6:E13)</f>
        <v>5700</v>
      </c>
      <c r="F17" s="60">
        <f>SUM(F6:F13)</f>
        <v>15390</v>
      </c>
      <c r="G17" s="60">
        <f>SUM(G6:G12)</f>
        <v>9370</v>
      </c>
      <c r="H17" s="60">
        <f>SUM(H6:H12)</f>
        <v>17200</v>
      </c>
      <c r="I17" s="60">
        <f>SUM(I6:I12)</f>
        <v>570</v>
      </c>
      <c r="J17" s="60">
        <f>SUM(J6:J12)</f>
        <v>5390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1</v>
      </c>
      <c r="G26" s="81">
        <f>+Costos!K21</f>
        <v>9.7200000000000006</v>
      </c>
      <c r="H26" s="82">
        <f>B26*F26*G26</f>
        <v>933.12000000000012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>
        <v>1</v>
      </c>
      <c r="G27" s="81">
        <f>+Costos!K22</f>
        <v>10.199999999999999</v>
      </c>
      <c r="H27" s="82">
        <f>B27*F27*G27</f>
        <v>979.19999999999993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1912.3200000000002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>
        <v>1</v>
      </c>
      <c r="I35" s="89">
        <f>+Costos!G39</f>
        <v>1395.42</v>
      </c>
      <c r="J35" s="90">
        <f>H35*I35</f>
        <v>1395.42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>
        <v>1</v>
      </c>
      <c r="X47" s="89">
        <f>+Costos!G70</f>
        <v>2345.2449000000001</v>
      </c>
      <c r="Y47" s="90">
        <f t="shared" si="8"/>
        <v>2345.2449000000001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>
        <v>2</v>
      </c>
      <c r="F48" s="89">
        <f>+Costos!G78</f>
        <v>1170.8670749999999</v>
      </c>
      <c r="G48" s="90">
        <f t="shared" si="3"/>
        <v>2341.7341499999998</v>
      </c>
      <c r="H48" s="87">
        <v>1</v>
      </c>
      <c r="I48" s="89">
        <f>+Costos!G78</f>
        <v>1170.8670749999999</v>
      </c>
      <c r="J48" s="90">
        <f t="shared" si="4"/>
        <v>1170.8670749999999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>
        <v>4</v>
      </c>
      <c r="R51" s="89">
        <f>+Costos!G87</f>
        <v>649.6312200000001</v>
      </c>
      <c r="S51" s="90">
        <f t="shared" si="6"/>
        <v>2598.5248800000004</v>
      </c>
      <c r="T51" s="87">
        <v>2</v>
      </c>
      <c r="U51" s="89">
        <f>+Costos!G87</f>
        <v>649.6312200000001</v>
      </c>
      <c r="V51" s="90">
        <f t="shared" si="7"/>
        <v>1299.2624400000002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>
        <v>3</v>
      </c>
      <c r="R52" s="89">
        <f>+Costos!G97</f>
        <v>691.6312200000001</v>
      </c>
      <c r="S52" s="90">
        <f t="shared" si="6"/>
        <v>2074.8936600000002</v>
      </c>
      <c r="T52" s="87">
        <v>9</v>
      </c>
      <c r="U52" s="89">
        <f>+Costos!G97</f>
        <v>691.6312200000001</v>
      </c>
      <c r="V52" s="90">
        <f t="shared" si="7"/>
        <v>6224.680980000001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>
        <v>7</v>
      </c>
      <c r="R53" s="89">
        <f>+Costos!G108</f>
        <v>806.44838000000004</v>
      </c>
      <c r="S53" s="90">
        <f t="shared" si="6"/>
        <v>5645.1386600000005</v>
      </c>
      <c r="T53" s="87">
        <v>6</v>
      </c>
      <c r="U53" s="89">
        <f>+Costos!G108</f>
        <v>806.44838000000004</v>
      </c>
      <c r="V53" s="90">
        <f t="shared" si="7"/>
        <v>4838.6902800000007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>
        <v>2</v>
      </c>
      <c r="F54" s="89">
        <f>+Costos!G119</f>
        <v>267.16683</v>
      </c>
      <c r="G54" s="90">
        <f t="shared" si="3"/>
        <v>534.33366000000001</v>
      </c>
      <c r="H54" s="87">
        <v>4</v>
      </c>
      <c r="I54" s="89">
        <f>+Costos!G119</f>
        <v>267.16683</v>
      </c>
      <c r="J54" s="90">
        <f t="shared" si="4"/>
        <v>1068.66732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>
        <v>1</v>
      </c>
      <c r="U54" s="89">
        <f>+Costos!G119</f>
        <v>267.16683</v>
      </c>
      <c r="V54" s="90">
        <f t="shared" si="7"/>
        <v>267.16683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>
        <v>3</v>
      </c>
      <c r="O63" s="89">
        <f>+Costos!G163</f>
        <v>937.20591000000002</v>
      </c>
      <c r="P63" s="90">
        <f t="shared" si="5"/>
        <v>2811.6177299999999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>
        <v>4</v>
      </c>
      <c r="O64" s="89">
        <f>+Costos!G164</f>
        <v>1874.41182</v>
      </c>
      <c r="P64" s="90">
        <f t="shared" si="5"/>
        <v>7497.6472800000001</v>
      </c>
      <c r="Q64" s="87">
        <v>1</v>
      </c>
      <c r="R64" s="89">
        <f>+Costos!G164</f>
        <v>1874.41182</v>
      </c>
      <c r="S64" s="90">
        <f t="shared" si="6"/>
        <v>1874.41182</v>
      </c>
      <c r="T64" s="87">
        <v>2</v>
      </c>
      <c r="U64" s="89">
        <f>+Costos!G164</f>
        <v>1874.41182</v>
      </c>
      <c r="V64" s="90">
        <f t="shared" si="7"/>
        <v>3748.8236400000001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2876.0678099999996</v>
      </c>
      <c r="H73" s="83"/>
      <c r="I73" s="84"/>
      <c r="J73" s="88">
        <f>SUM(J35:J72)</f>
        <v>3634.9543950000002</v>
      </c>
      <c r="K73" s="83"/>
      <c r="L73" s="84"/>
      <c r="M73" s="88">
        <f>SUM(M35:M72)</f>
        <v>0</v>
      </c>
      <c r="N73" s="83"/>
      <c r="O73" s="84"/>
      <c r="P73" s="88">
        <f>SUM(P35:P72)</f>
        <v>10309.265009999999</v>
      </c>
      <c r="Q73" s="83"/>
      <c r="R73" s="84"/>
      <c r="S73" s="88">
        <f>SUM(S35:S72)</f>
        <v>12192.96902</v>
      </c>
      <c r="T73" s="83"/>
      <c r="U73" s="84"/>
      <c r="V73" s="88">
        <f>SUM(V35:V72)</f>
        <v>16378.624170000003</v>
      </c>
      <c r="W73" s="83"/>
      <c r="X73" s="84"/>
      <c r="Y73" s="88">
        <f>SUM(Y35:Y72)</f>
        <v>2345.2449000000001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>
        <v>1</v>
      </c>
      <c r="U79" s="91">
        <f>+Costos!K16</f>
        <v>3600</v>
      </c>
      <c r="V79" s="93">
        <f>T79*U79</f>
        <v>3600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3600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6" sqref="J6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7" max="8" width="13.7109375" bestFit="1" customWidth="1"/>
    <col min="9" max="9" width="12.140625" bestFit="1" customWidth="1"/>
    <col min="10" max="13" width="13.7109375" bestFit="1" customWidth="1"/>
    <col min="15" max="15" width="15.28515625" bestFit="1" customWidth="1"/>
  </cols>
  <sheetData>
    <row r="1" spans="1:15" ht="33.75">
      <c r="A1" s="70" t="s">
        <v>375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 t="s">
        <v>369</v>
      </c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431</v>
      </c>
      <c r="B6" s="215"/>
      <c r="C6" s="216"/>
      <c r="D6" s="216"/>
      <c r="E6" s="216"/>
      <c r="F6" s="216"/>
      <c r="G6" s="216"/>
      <c r="H6" s="216"/>
      <c r="I6" s="216"/>
      <c r="J6" s="194">
        <v>75945.440000000002</v>
      </c>
      <c r="K6" s="216"/>
      <c r="L6" s="216"/>
      <c r="M6" s="216"/>
      <c r="N6" s="216"/>
      <c r="O6" s="61">
        <f t="shared" ref="O6:O16" si="0">SUM(C6:N6)</f>
        <v>75945.440000000002</v>
      </c>
    </row>
    <row r="7" spans="1:15">
      <c r="A7" s="215"/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61">
        <f t="shared" si="0"/>
        <v>0</v>
      </c>
    </row>
    <row r="8" spans="1:15" ht="18.75">
      <c r="A8" s="215"/>
      <c r="B8" s="215"/>
      <c r="C8" s="216"/>
      <c r="D8" s="216"/>
      <c r="E8" s="216"/>
      <c r="F8" s="216"/>
      <c r="G8" s="216"/>
      <c r="H8" s="221"/>
      <c r="I8" s="216"/>
      <c r="J8" s="216"/>
      <c r="K8" s="216"/>
      <c r="L8" s="216"/>
      <c r="M8" s="216"/>
      <c r="N8" s="216"/>
      <c r="O8" s="61">
        <f t="shared" si="0"/>
        <v>0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0</v>
      </c>
      <c r="G17" s="60">
        <f>SUM(G6:G12)</f>
        <v>0</v>
      </c>
      <c r="H17" s="60">
        <f>SUM(H6:H12)</f>
        <v>0</v>
      </c>
      <c r="I17" s="60">
        <f>SUM(I6:I12)</f>
        <v>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/>
      <c r="J25" s="81">
        <f>+Costos!K20</f>
        <v>18.96</v>
      </c>
      <c r="K25" s="82">
        <f>B25*I25*G25</f>
        <v>0</v>
      </c>
      <c r="L25" s="73"/>
      <c r="M25" s="81">
        <f>+Costos!K20</f>
        <v>18.96</v>
      </c>
      <c r="N25" s="82">
        <f>B25*L25*M25</f>
        <v>0</v>
      </c>
      <c r="O25" s="73"/>
      <c r="P25" s="81">
        <f>+Costos!K20</f>
        <v>18.96</v>
      </c>
      <c r="Q25" s="82">
        <f>B25*O25*P25</f>
        <v>0</v>
      </c>
      <c r="R25" s="73"/>
      <c r="S25" s="81">
        <f>+Costos!K20</f>
        <v>18.96</v>
      </c>
      <c r="T25" s="82">
        <f>B25*R25*S25</f>
        <v>0</v>
      </c>
      <c r="U25" s="73"/>
      <c r="V25" s="81">
        <f>+Costos!K20</f>
        <v>18.96</v>
      </c>
      <c r="W25" s="82">
        <f>B25*U25*V25</f>
        <v>0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/>
      <c r="J26" s="81">
        <f>+Costos!K21</f>
        <v>9.7200000000000006</v>
      </c>
      <c r="K26" s="82">
        <f>B26*I26*G26</f>
        <v>0</v>
      </c>
      <c r="L26" s="74"/>
      <c r="M26" s="81">
        <f>+Costos!K21</f>
        <v>9.7200000000000006</v>
      </c>
      <c r="N26" s="82">
        <f>B26*L26*M26</f>
        <v>0</v>
      </c>
      <c r="O26" s="74"/>
      <c r="P26" s="81">
        <f>+Costos!K21</f>
        <v>9.7200000000000006</v>
      </c>
      <c r="Q26" s="82">
        <f>B26*O26*P26</f>
        <v>0</v>
      </c>
      <c r="R26" s="74"/>
      <c r="S26" s="81">
        <f>+Costos!K21</f>
        <v>9.7200000000000006</v>
      </c>
      <c r="T26" s="82">
        <f>B26*R26*S26</f>
        <v>0</v>
      </c>
      <c r="U26" s="74"/>
      <c r="V26" s="81">
        <f>+Costos!K21</f>
        <v>9.7200000000000006</v>
      </c>
      <c r="W26" s="82">
        <f>B26*U26*V26</f>
        <v>0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/>
      <c r="J27" s="81">
        <f>+Costos!K22</f>
        <v>10.199999999999999</v>
      </c>
      <c r="K27" s="82">
        <f>B27*I27*G27</f>
        <v>0</v>
      </c>
      <c r="L27" s="74"/>
      <c r="M27" s="81">
        <f>+Costos!K22</f>
        <v>10.199999999999999</v>
      </c>
      <c r="N27" s="82">
        <f>B27*L27*M27</f>
        <v>0</v>
      </c>
      <c r="O27" s="74"/>
      <c r="P27" s="81">
        <f>+Costos!K22</f>
        <v>10.199999999999999</v>
      </c>
      <c r="Q27" s="82">
        <f>B27*O27*P27</f>
        <v>0</v>
      </c>
      <c r="R27" s="74"/>
      <c r="S27" s="81">
        <f>+Costos!K22</f>
        <v>10.199999999999999</v>
      </c>
      <c r="T27" s="82">
        <f>B27*R27*S27</f>
        <v>0</v>
      </c>
      <c r="U27" s="74"/>
      <c r="V27" s="81">
        <f>+Costos!K22</f>
        <v>10.199999999999999</v>
      </c>
      <c r="W27" s="82">
        <f>B27*U27*V27</f>
        <v>0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0</v>
      </c>
      <c r="L28" s="238"/>
      <c r="M28" s="85"/>
      <c r="N28" s="88">
        <f>SUM(N25:N27)</f>
        <v>0</v>
      </c>
      <c r="O28" s="238"/>
      <c r="P28" s="85"/>
      <c r="Q28" s="88">
        <f>SUM(Q25:Q27)</f>
        <v>0</v>
      </c>
      <c r="R28" s="238"/>
      <c r="S28" s="85"/>
      <c r="T28" s="88">
        <f>SUM(T25:T27)</f>
        <v>0</v>
      </c>
      <c r="U28" s="238"/>
      <c r="V28" s="85"/>
      <c r="W28" s="88">
        <f>SUM(W25:W27)</f>
        <v>0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>
        <v>4</v>
      </c>
      <c r="U37" s="89">
        <f>+Costos!F215</f>
        <v>34.200000000000003</v>
      </c>
      <c r="V37" s="90">
        <f t="shared" si="7"/>
        <v>136.80000000000001</v>
      </c>
      <c r="W37" s="87"/>
      <c r="X37" s="89">
        <f>+Costos!F215</f>
        <v>34.200000000000003</v>
      </c>
      <c r="Y37" s="90">
        <f t="shared" si="8"/>
        <v>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5"/>
        <v>0</v>
      </c>
      <c r="Q38" s="87"/>
      <c r="R38" s="89">
        <f>+Costos!G214</f>
        <v>20.52</v>
      </c>
      <c r="S38" s="90">
        <f t="shared" si="6"/>
        <v>0</v>
      </c>
      <c r="T38" s="87"/>
      <c r="U38" s="89">
        <f>+Costos!G214</f>
        <v>20.52</v>
      </c>
      <c r="V38" s="90">
        <f t="shared" si="7"/>
        <v>0</v>
      </c>
      <c r="W38" s="87"/>
      <c r="X38" s="89">
        <f>+Costos!G214</f>
        <v>20.52</v>
      </c>
      <c r="Y38" s="90">
        <f t="shared" si="8"/>
        <v>0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/>
      <c r="U43" s="89">
        <f>+Costos!G59</f>
        <v>413.1</v>
      </c>
      <c r="V43" s="90">
        <f t="shared" si="7"/>
        <v>0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/>
      <c r="U45" s="89">
        <f>+Costos!G65</f>
        <v>493.44</v>
      </c>
      <c r="V45" s="90">
        <f t="shared" si="7"/>
        <v>0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/>
      <c r="X47" s="89">
        <f>+Costos!G70</f>
        <v>2345.2449000000001</v>
      </c>
      <c r="Y47" s="90">
        <f t="shared" si="8"/>
        <v>0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/>
      <c r="U52" s="89">
        <f>+Costos!G97</f>
        <v>691.6312200000001</v>
      </c>
      <c r="V52" s="90">
        <f t="shared" si="7"/>
        <v>0</v>
      </c>
      <c r="W52" s="87"/>
      <c r="X52" s="89">
        <f>+Costos!G97</f>
        <v>691.6312200000001</v>
      </c>
      <c r="Y52" s="90">
        <f t="shared" si="8"/>
        <v>0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/>
      <c r="R54" s="89">
        <f>+Costos!G119</f>
        <v>267.16683</v>
      </c>
      <c r="S54" s="90">
        <f t="shared" si="6"/>
        <v>0</v>
      </c>
      <c r="T54" s="87"/>
      <c r="U54" s="89">
        <f>+Costos!G119</f>
        <v>267.16683</v>
      </c>
      <c r="V54" s="90">
        <f t="shared" si="7"/>
        <v>0</v>
      </c>
      <c r="W54" s="87"/>
      <c r="X54" s="89">
        <f>+Costos!G119</f>
        <v>267.16683</v>
      </c>
      <c r="Y54" s="90">
        <f t="shared" si="8"/>
        <v>0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/>
      <c r="R56" s="89">
        <f>+Costos!G122</f>
        <v>2671.6682999999998</v>
      </c>
      <c r="S56" s="90">
        <f t="shared" si="6"/>
        <v>0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/>
      <c r="X59" s="89">
        <f>+Costos!G141</f>
        <v>813.86493750000011</v>
      </c>
      <c r="Y59" s="90">
        <f t="shared" si="8"/>
        <v>0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/>
      <c r="R60" s="89">
        <f>+Costos!G142</f>
        <v>1627.7298750000002</v>
      </c>
      <c r="S60" s="90">
        <f t="shared" si="6"/>
        <v>0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0</v>
      </c>
      <c r="H73" s="83"/>
      <c r="I73" s="84"/>
      <c r="J73" s="88">
        <f>SUM(G35:G72)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0</v>
      </c>
      <c r="Q73" s="83"/>
      <c r="R73" s="84"/>
      <c r="S73" s="88">
        <f>SUM(S35:S72)</f>
        <v>0</v>
      </c>
      <c r="T73" s="83"/>
      <c r="U73" s="84"/>
      <c r="V73" s="88">
        <f>SUM(V35:V72)</f>
        <v>136.80000000000001</v>
      </c>
      <c r="W73" s="83"/>
      <c r="X73" s="84"/>
      <c r="Y73" s="88">
        <f>SUM(Y35:Y72)</f>
        <v>0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/>
      <c r="R79" s="91">
        <f>+Costos!K16</f>
        <v>3600</v>
      </c>
      <c r="S79" s="93">
        <f>Q79*R79</f>
        <v>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/>
      <c r="R80" s="91">
        <f>+Costos!K17</f>
        <v>10567.199999999999</v>
      </c>
      <c r="S80" s="93">
        <f>Q80*R80</f>
        <v>0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0</v>
      </c>
      <c r="T81" s="235"/>
      <c r="U81" s="236"/>
      <c r="V81" s="88">
        <f>SUM(V78:V80)</f>
        <v>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/>
      <c r="X89" s="91">
        <f>+Costos!L42</f>
        <v>570</v>
      </c>
      <c r="Y89" s="93">
        <f t="shared" ref="Y89:Y98" si="19">W89*X89</f>
        <v>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2" sqref="J2"/>
    </sheetView>
  </sheetViews>
  <sheetFormatPr baseColWidth="10" defaultRowHeight="15"/>
  <cols>
    <col min="1" max="1" width="34.5703125" customWidth="1"/>
    <col min="2" max="2" width="17.5703125" bestFit="1" customWidth="1"/>
    <col min="4" max="4" width="12.140625" bestFit="1" customWidth="1"/>
    <col min="6" max="6" width="15.28515625" bestFit="1" customWidth="1"/>
    <col min="7" max="8" width="13.7109375" bestFit="1" customWidth="1"/>
    <col min="9" max="9" width="12.140625" bestFit="1" customWidth="1"/>
    <col min="10" max="10" width="15.28515625" bestFit="1" customWidth="1"/>
    <col min="11" max="13" width="13.7109375" bestFit="1" customWidth="1"/>
    <col min="14" max="14" width="12.7109375" bestFit="1" customWidth="1"/>
    <col min="15" max="15" width="15.28515625" bestFit="1" customWidth="1"/>
    <col min="19" max="20" width="12.7109375" bestFit="1" customWidth="1"/>
    <col min="22" max="22" width="12.7109375" bestFit="1" customWidth="1"/>
    <col min="25" max="26" width="12.7109375" bestFit="1" customWidth="1"/>
  </cols>
  <sheetData>
    <row r="1" spans="1:15" ht="33.75">
      <c r="A1" s="70" t="s">
        <v>366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403</v>
      </c>
      <c r="B6" s="215" t="s">
        <v>122</v>
      </c>
      <c r="C6" s="216"/>
      <c r="D6" s="216"/>
      <c r="E6" s="216"/>
      <c r="F6" s="216">
        <v>174696.41</v>
      </c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174696.41</v>
      </c>
    </row>
    <row r="7" spans="1:15">
      <c r="A7" s="215" t="s">
        <v>411</v>
      </c>
      <c r="B7" s="215"/>
      <c r="C7" s="216"/>
      <c r="D7" s="216"/>
      <c r="E7" s="216"/>
      <c r="F7" s="216"/>
      <c r="G7" s="216">
        <v>17010.16</v>
      </c>
      <c r="H7" s="216"/>
      <c r="I7" s="216"/>
      <c r="J7" s="216"/>
      <c r="K7" s="216"/>
      <c r="L7" s="216"/>
      <c r="M7" s="216"/>
      <c r="N7" s="216"/>
      <c r="O7" s="61">
        <f t="shared" si="0"/>
        <v>17010.16</v>
      </c>
    </row>
    <row r="8" spans="1:15" ht="15" customHeight="1">
      <c r="A8" s="215" t="s">
        <v>428</v>
      </c>
      <c r="B8" s="215"/>
      <c r="C8" s="216"/>
      <c r="D8" s="216"/>
      <c r="E8" s="216"/>
      <c r="F8" s="216"/>
      <c r="G8" s="216"/>
      <c r="H8" s="221"/>
      <c r="I8" s="216"/>
      <c r="J8" s="216">
        <v>2600</v>
      </c>
      <c r="K8" s="216"/>
      <c r="L8" s="216"/>
      <c r="M8" s="216"/>
      <c r="N8" s="216"/>
      <c r="O8" s="61">
        <f t="shared" si="0"/>
        <v>2600</v>
      </c>
    </row>
    <row r="9" spans="1:15">
      <c r="A9" s="215" t="s">
        <v>432</v>
      </c>
      <c r="B9" s="18"/>
      <c r="C9" s="194"/>
      <c r="D9" s="194"/>
      <c r="E9" s="194"/>
      <c r="F9" s="194"/>
      <c r="G9" s="194"/>
      <c r="H9" s="194"/>
      <c r="I9" s="194"/>
      <c r="J9" s="194">
        <v>151890.88</v>
      </c>
      <c r="K9" s="194"/>
      <c r="L9" s="194"/>
      <c r="M9" s="194"/>
      <c r="N9" s="194"/>
      <c r="O9" s="61">
        <f t="shared" si="0"/>
        <v>151890.88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0</v>
      </c>
      <c r="E17" s="60">
        <f>SUM(E6:E13)</f>
        <v>0</v>
      </c>
      <c r="F17" s="60">
        <f>SUM(F6:F13)</f>
        <v>174696.41</v>
      </c>
      <c r="G17" s="60">
        <f>SUM(G6:G12)</f>
        <v>17010.16</v>
      </c>
      <c r="H17" s="60">
        <f>SUM(H6:H12)</f>
        <v>0</v>
      </c>
      <c r="I17" s="60">
        <f>SUM(I6:I12)</f>
        <v>0</v>
      </c>
      <c r="J17" s="60">
        <f>SUM(J6:J12)</f>
        <v>154490.88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>
        <v>3</v>
      </c>
      <c r="G25" s="81">
        <f>+Costos!K20</f>
        <v>18.96</v>
      </c>
      <c r="H25" s="82">
        <f>B25*F25*G25</f>
        <v>3412.8</v>
      </c>
      <c r="I25" s="73">
        <v>4</v>
      </c>
      <c r="J25" s="81">
        <f>+Costos!K20</f>
        <v>18.96</v>
      </c>
      <c r="K25" s="82">
        <f>B25*I25*G25</f>
        <v>4550.4000000000005</v>
      </c>
      <c r="L25" s="73">
        <v>4</v>
      </c>
      <c r="M25" s="81">
        <f>+Costos!K20</f>
        <v>18.96</v>
      </c>
      <c r="N25" s="82">
        <f>B25*L25*M25</f>
        <v>4550.4000000000005</v>
      </c>
      <c r="O25" s="73"/>
      <c r="P25" s="81">
        <f>+Costos!K20</f>
        <v>18.96</v>
      </c>
      <c r="Q25" s="82">
        <f>B25*O25*P25</f>
        <v>0</v>
      </c>
      <c r="R25" s="73">
        <v>5</v>
      </c>
      <c r="S25" s="81">
        <f>+Costos!K20</f>
        <v>18.96</v>
      </c>
      <c r="T25" s="82">
        <f>B25*R25*S25</f>
        <v>5688</v>
      </c>
      <c r="U25" s="73"/>
      <c r="V25" s="81">
        <f>+Costos!K20</f>
        <v>18.96</v>
      </c>
      <c r="W25" s="82">
        <f>B25*U25*V25</f>
        <v>0</v>
      </c>
      <c r="X25" s="73">
        <v>7</v>
      </c>
      <c r="Y25" s="81">
        <f>+Costos!K20</f>
        <v>18.96</v>
      </c>
      <c r="Z25" s="82">
        <f>B25*X25*Y25</f>
        <v>7963.2000000000007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>
        <v>3</v>
      </c>
      <c r="G26" s="81">
        <f>+Costos!K21</f>
        <v>9.7200000000000006</v>
      </c>
      <c r="H26" s="82">
        <f>B26*F26*G26</f>
        <v>2799.36</v>
      </c>
      <c r="I26" s="74">
        <v>4</v>
      </c>
      <c r="J26" s="81">
        <f>+Costos!K21</f>
        <v>9.7200000000000006</v>
      </c>
      <c r="K26" s="82">
        <f>B26*I26*G26</f>
        <v>3732.4800000000005</v>
      </c>
      <c r="L26" s="74">
        <v>4</v>
      </c>
      <c r="M26" s="81">
        <f>+Costos!K21</f>
        <v>9.7200000000000006</v>
      </c>
      <c r="N26" s="82">
        <f>B26*L26*M26</f>
        <v>3732.4800000000005</v>
      </c>
      <c r="O26" s="74"/>
      <c r="P26" s="81">
        <f>+Costos!K21</f>
        <v>9.7200000000000006</v>
      </c>
      <c r="Q26" s="82">
        <f>B26*O26*P26</f>
        <v>0</v>
      </c>
      <c r="R26" s="74">
        <v>2</v>
      </c>
      <c r="S26" s="81">
        <f>+Costos!K21</f>
        <v>9.7200000000000006</v>
      </c>
      <c r="T26" s="82">
        <f>B26*R26*S26</f>
        <v>1866.2400000000002</v>
      </c>
      <c r="U26" s="74"/>
      <c r="V26" s="81">
        <f>+Costos!K21</f>
        <v>9.7200000000000006</v>
      </c>
      <c r="W26" s="82">
        <f>B26*U26*V26</f>
        <v>0</v>
      </c>
      <c r="X26" s="74">
        <v>8</v>
      </c>
      <c r="Y26" s="81">
        <f>+Costos!K21</f>
        <v>9.7200000000000006</v>
      </c>
      <c r="Z26" s="82">
        <f>B26*X26*Y26</f>
        <v>7464.9600000000009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>
        <v>3</v>
      </c>
      <c r="G27" s="81">
        <f>+Costos!K22</f>
        <v>10.199999999999999</v>
      </c>
      <c r="H27" s="82">
        <f>B27*F27*G27</f>
        <v>2937.6</v>
      </c>
      <c r="I27" s="74">
        <v>2</v>
      </c>
      <c r="J27" s="81">
        <f>+Costos!K22</f>
        <v>10.199999999999999</v>
      </c>
      <c r="K27" s="82">
        <f>B27*I27*G27</f>
        <v>1958.3999999999999</v>
      </c>
      <c r="L27" s="74">
        <v>2</v>
      </c>
      <c r="M27" s="81">
        <f>+Costos!K22</f>
        <v>10.199999999999999</v>
      </c>
      <c r="N27" s="82">
        <f>B27*L27*M27</f>
        <v>1958.3999999999999</v>
      </c>
      <c r="O27" s="74"/>
      <c r="P27" s="81">
        <f>+Costos!K22</f>
        <v>10.199999999999999</v>
      </c>
      <c r="Q27" s="82">
        <f>B27*O27*P27</f>
        <v>0</v>
      </c>
      <c r="R27" s="74">
        <v>2</v>
      </c>
      <c r="S27" s="81">
        <f>+Costos!K22</f>
        <v>10.199999999999999</v>
      </c>
      <c r="T27" s="82">
        <f>B27*R27*S27</f>
        <v>1958.3999999999999</v>
      </c>
      <c r="U27" s="74"/>
      <c r="V27" s="81">
        <f>+Costos!K22</f>
        <v>10.199999999999999</v>
      </c>
      <c r="W27" s="82">
        <f>B27*U27*V27</f>
        <v>0</v>
      </c>
      <c r="X27" s="74">
        <v>4</v>
      </c>
      <c r="Y27" s="81">
        <f>+Costos!K22</f>
        <v>10.199999999999999</v>
      </c>
      <c r="Z27" s="82">
        <f>B27*X27*Y27</f>
        <v>3916.7999999999997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9149.76</v>
      </c>
      <c r="I28" s="238"/>
      <c r="J28" s="85"/>
      <c r="K28" s="88">
        <f>SUM(K25:K27)</f>
        <v>10241.280000000001</v>
      </c>
      <c r="L28" s="238"/>
      <c r="M28" s="85"/>
      <c r="N28" s="88">
        <f>SUM(N25:N27)</f>
        <v>10241.280000000001</v>
      </c>
      <c r="O28" s="238"/>
      <c r="P28" s="85"/>
      <c r="Q28" s="88">
        <f>SUM(Q25:Q27)</f>
        <v>0</v>
      </c>
      <c r="R28" s="238"/>
      <c r="S28" s="85"/>
      <c r="T28" s="88">
        <f>SUM(T25:T27)</f>
        <v>9512.64</v>
      </c>
      <c r="U28" s="238"/>
      <c r="V28" s="85"/>
      <c r="W28" s="88">
        <f>SUM(W25:W27)</f>
        <v>0</v>
      </c>
      <c r="X28" s="238"/>
      <c r="Y28" s="85"/>
      <c r="Z28" s="88">
        <f>SUM(Z25:Z27)</f>
        <v>19344.960000000003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/>
      <c r="O35" s="89">
        <f>+Costos!G39</f>
        <v>1395.42</v>
      </c>
      <c r="P35" s="90">
        <f>N35*O35</f>
        <v>0</v>
      </c>
      <c r="Q35" s="87"/>
      <c r="R35" s="89">
        <f>+Costos!G39</f>
        <v>1395.42</v>
      </c>
      <c r="S35" s="90">
        <f>Q35*R35</f>
        <v>0</v>
      </c>
      <c r="T35" s="87"/>
      <c r="U35" s="89">
        <f>+Costos!G39</f>
        <v>1395.42</v>
      </c>
      <c r="V35" s="90">
        <f>T35*U35</f>
        <v>0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+Costos!F214</f>
        <v>17.100000000000001</v>
      </c>
      <c r="M36" s="239">
        <f>+Costos!M190</f>
        <v>0</v>
      </c>
      <c r="N36" s="87"/>
      <c r="O36" s="89">
        <f>+Costos!F214</f>
        <v>17.100000000000001</v>
      </c>
      <c r="P36" s="90">
        <f t="shared" ref="P36:P72" si="5">N36*O36</f>
        <v>0</v>
      </c>
      <c r="Q36" s="87"/>
      <c r="R36" s="89">
        <f>+Costos!F214</f>
        <v>17.100000000000001</v>
      </c>
      <c r="S36" s="90">
        <f t="shared" ref="S36:S72" si="6">Q36*R36</f>
        <v>0</v>
      </c>
      <c r="T36" s="87"/>
      <c r="U36" s="89">
        <f>+Costos!F214</f>
        <v>17.100000000000001</v>
      </c>
      <c r="V36" s="90">
        <f t="shared" ref="V36:V72" si="7">T36*U36</f>
        <v>0</v>
      </c>
      <c r="W36" s="87"/>
      <c r="X36" s="89">
        <f>+Costos!F214</f>
        <v>17.100000000000001</v>
      </c>
      <c r="Y36" s="90">
        <f t="shared" ref="Y36:Y72" si="8">W36*X36</f>
        <v>0</v>
      </c>
      <c r="Z36" s="87"/>
      <c r="AA36" s="89">
        <f>+Costos!F214</f>
        <v>17.100000000000001</v>
      </c>
      <c r="AB36" s="90">
        <f t="shared" ref="AB36:AB72" si="9">Z36*AA36</f>
        <v>0</v>
      </c>
      <c r="AC36" s="87"/>
      <c r="AD36" s="89">
        <f>+Costos!F214</f>
        <v>17.100000000000001</v>
      </c>
      <c r="AE36" s="90">
        <f t="shared" ref="AE36:AE72" si="10">AC36*AD36</f>
        <v>0</v>
      </c>
      <c r="AF36" s="87"/>
      <c r="AG36" s="89">
        <f>+Costos!U214</f>
        <v>0</v>
      </c>
      <c r="AH36" s="90">
        <f t="shared" ref="AH36:AH72" si="11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/>
      <c r="L37" s="89">
        <f>+Costos!F215</f>
        <v>34.200000000000003</v>
      </c>
      <c r="M37" s="239">
        <f>+Costos!M191</f>
        <v>0</v>
      </c>
      <c r="N37" s="87"/>
      <c r="O37" s="89">
        <f>+Costos!F215</f>
        <v>34.200000000000003</v>
      </c>
      <c r="P37" s="90">
        <f t="shared" si="5"/>
        <v>0</v>
      </c>
      <c r="Q37" s="87"/>
      <c r="R37" s="89">
        <f>+Costos!F215</f>
        <v>34.200000000000003</v>
      </c>
      <c r="S37" s="90">
        <f t="shared" si="6"/>
        <v>0</v>
      </c>
      <c r="T37" s="87"/>
      <c r="U37" s="89">
        <f>+Costos!F215</f>
        <v>34.200000000000003</v>
      </c>
      <c r="V37" s="90">
        <f t="shared" si="7"/>
        <v>0</v>
      </c>
      <c r="W37" s="87">
        <v>150</v>
      </c>
      <c r="X37" s="89">
        <f>+Costos!F215</f>
        <v>34.200000000000003</v>
      </c>
      <c r="Y37" s="90">
        <f t="shared" si="8"/>
        <v>5130</v>
      </c>
      <c r="Z37" s="87"/>
      <c r="AA37" s="89">
        <f>+Costos!F215</f>
        <v>34.200000000000003</v>
      </c>
      <c r="AB37" s="90">
        <f t="shared" si="9"/>
        <v>0</v>
      </c>
      <c r="AC37" s="87"/>
      <c r="AD37" s="89">
        <f>+Costos!F215</f>
        <v>34.200000000000003</v>
      </c>
      <c r="AE37" s="90">
        <f t="shared" si="10"/>
        <v>0</v>
      </c>
      <c r="AF37" s="87"/>
      <c r="AG37" s="89">
        <f>+Costos!U215</f>
        <v>0</v>
      </c>
      <c r="AH37" s="90">
        <f t="shared" si="11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>
        <v>2</v>
      </c>
      <c r="F38" s="89">
        <f>+Costos!G214</f>
        <v>20.52</v>
      </c>
      <c r="G38" s="90">
        <f t="shared" si="3"/>
        <v>41.04</v>
      </c>
      <c r="H38" s="87"/>
      <c r="I38" s="89">
        <f>+Costos!G214</f>
        <v>20.52</v>
      </c>
      <c r="J38" s="90">
        <f t="shared" si="4"/>
        <v>0</v>
      </c>
      <c r="K38" s="87"/>
      <c r="L38" s="89">
        <f>+Costos!G214</f>
        <v>20.52</v>
      </c>
      <c r="M38" s="239">
        <f>+Costos!N190</f>
        <v>0</v>
      </c>
      <c r="N38" s="87">
        <v>35</v>
      </c>
      <c r="O38" s="89">
        <f>+Costos!G214</f>
        <v>20.52</v>
      </c>
      <c r="P38" s="90">
        <f t="shared" si="5"/>
        <v>718.19999999999993</v>
      </c>
      <c r="Q38" s="87">
        <v>4</v>
      </c>
      <c r="R38" s="89">
        <f>+Costos!G214</f>
        <v>20.52</v>
      </c>
      <c r="S38" s="90">
        <f t="shared" si="6"/>
        <v>82.08</v>
      </c>
      <c r="T38" s="87">
        <v>2</v>
      </c>
      <c r="U38" s="89">
        <f>+Costos!G214</f>
        <v>20.52</v>
      </c>
      <c r="V38" s="90">
        <f t="shared" si="7"/>
        <v>41.04</v>
      </c>
      <c r="W38" s="87">
        <v>2</v>
      </c>
      <c r="X38" s="89">
        <f>+Costos!G214</f>
        <v>20.52</v>
      </c>
      <c r="Y38" s="90">
        <f t="shared" si="8"/>
        <v>41.04</v>
      </c>
      <c r="Z38" s="87"/>
      <c r="AA38" s="89">
        <f>+Costos!G214</f>
        <v>20.52</v>
      </c>
      <c r="AB38" s="90">
        <f t="shared" si="9"/>
        <v>0</v>
      </c>
      <c r="AC38" s="87"/>
      <c r="AD38" s="89">
        <f>+Costos!G214</f>
        <v>20.52</v>
      </c>
      <c r="AE38" s="90">
        <f t="shared" si="10"/>
        <v>0</v>
      </c>
      <c r="AF38" s="87"/>
      <c r="AG38" s="89">
        <f>+Costos!V214</f>
        <v>0</v>
      </c>
      <c r="AH38" s="90">
        <f t="shared" si="11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5"/>
        <v>0</v>
      </c>
      <c r="Q39" s="87"/>
      <c r="R39" s="89">
        <f>+Costos!G215</f>
        <v>41.04</v>
      </c>
      <c r="S39" s="90">
        <f t="shared" si="6"/>
        <v>0</v>
      </c>
      <c r="T39" s="87"/>
      <c r="U39" s="89">
        <f>+Costos!G215</f>
        <v>41.04</v>
      </c>
      <c r="V39" s="90">
        <f t="shared" si="7"/>
        <v>0</v>
      </c>
      <c r="W39" s="87"/>
      <c r="X39" s="89">
        <f>+Costos!G215</f>
        <v>41.04</v>
      </c>
      <c r="Y39" s="90">
        <f t="shared" si="8"/>
        <v>0</v>
      </c>
      <c r="Z39" s="87"/>
      <c r="AA39" s="89">
        <f>+Costos!G215</f>
        <v>41.04</v>
      </c>
      <c r="AB39" s="90">
        <f t="shared" si="9"/>
        <v>0</v>
      </c>
      <c r="AC39" s="87"/>
      <c r="AD39" s="89">
        <f>+Costos!G215</f>
        <v>41.04</v>
      </c>
      <c r="AE39" s="90">
        <f t="shared" si="10"/>
        <v>0</v>
      </c>
      <c r="AF39" s="87"/>
      <c r="AG39" s="89">
        <f>+Costos!V215</f>
        <v>0</v>
      </c>
      <c r="AH39" s="90">
        <f t="shared" si="11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2">K40*L40</f>
        <v>0</v>
      </c>
      <c r="N40" s="87"/>
      <c r="O40" s="89">
        <f>+Costos!G44</f>
        <v>93.277439999999984</v>
      </c>
      <c r="P40" s="90">
        <f t="shared" si="5"/>
        <v>0</v>
      </c>
      <c r="Q40" s="87"/>
      <c r="R40" s="89">
        <f>+Costos!G44</f>
        <v>93.277439999999984</v>
      </c>
      <c r="S40" s="90">
        <f t="shared" si="6"/>
        <v>0</v>
      </c>
      <c r="T40" s="87"/>
      <c r="U40" s="89">
        <f>+Costos!G44</f>
        <v>93.277439999999984</v>
      </c>
      <c r="V40" s="90">
        <f t="shared" si="7"/>
        <v>0</v>
      </c>
      <c r="W40" s="87"/>
      <c r="X40" s="89">
        <f>+Costos!G44</f>
        <v>93.277439999999984</v>
      </c>
      <c r="Y40" s="90">
        <f t="shared" si="8"/>
        <v>0</v>
      </c>
      <c r="Z40" s="87"/>
      <c r="AA40" s="89">
        <f>+Costos!G44</f>
        <v>93.277439999999984</v>
      </c>
      <c r="AB40" s="90">
        <f t="shared" si="9"/>
        <v>0</v>
      </c>
      <c r="AC40" s="87"/>
      <c r="AD40" s="89">
        <f>+Costos!G44</f>
        <v>93.277439999999984</v>
      </c>
      <c r="AE40" s="90">
        <f t="shared" si="10"/>
        <v>0</v>
      </c>
      <c r="AF40" s="87"/>
      <c r="AG40" s="89">
        <f>+Costos!V44</f>
        <v>0</v>
      </c>
      <c r="AH40" s="90">
        <f t="shared" si="11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2"/>
        <v>0</v>
      </c>
      <c r="N41" s="87"/>
      <c r="O41" s="89">
        <f>+Costos!G51</f>
        <v>333.82079999999996</v>
      </c>
      <c r="P41" s="90">
        <f t="shared" si="5"/>
        <v>0</v>
      </c>
      <c r="Q41" s="87"/>
      <c r="R41" s="89">
        <f>+Costos!G51</f>
        <v>333.82079999999996</v>
      </c>
      <c r="S41" s="90">
        <f t="shared" si="6"/>
        <v>0</v>
      </c>
      <c r="T41" s="87"/>
      <c r="U41" s="89">
        <f>+Costos!G51</f>
        <v>333.82079999999996</v>
      </c>
      <c r="V41" s="90">
        <f t="shared" si="7"/>
        <v>0</v>
      </c>
      <c r="W41" s="87"/>
      <c r="X41" s="89">
        <f>+Costos!G51</f>
        <v>333.82079999999996</v>
      </c>
      <c r="Y41" s="90">
        <f t="shared" si="8"/>
        <v>0</v>
      </c>
      <c r="Z41" s="87"/>
      <c r="AA41" s="89">
        <f>+Costos!G51</f>
        <v>333.82079999999996</v>
      </c>
      <c r="AB41" s="90">
        <f t="shared" si="9"/>
        <v>0</v>
      </c>
      <c r="AC41" s="87"/>
      <c r="AD41" s="89">
        <f>+Costos!G51</f>
        <v>333.82079999999996</v>
      </c>
      <c r="AE41" s="90">
        <f t="shared" si="10"/>
        <v>0</v>
      </c>
      <c r="AF41" s="87"/>
      <c r="AG41" s="89">
        <f>+Costos!V51</f>
        <v>0</v>
      </c>
      <c r="AH41" s="90">
        <f t="shared" si="11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2"/>
        <v>0</v>
      </c>
      <c r="N42" s="87"/>
      <c r="O42" s="89">
        <f>+Costos!G55</f>
        <v>300</v>
      </c>
      <c r="P42" s="90">
        <f t="shared" si="5"/>
        <v>0</v>
      </c>
      <c r="Q42" s="87"/>
      <c r="R42" s="89">
        <f>+Costos!G55</f>
        <v>300</v>
      </c>
      <c r="S42" s="90">
        <f t="shared" si="6"/>
        <v>0</v>
      </c>
      <c r="T42" s="87"/>
      <c r="U42" s="89">
        <f>+Costos!G55</f>
        <v>300</v>
      </c>
      <c r="V42" s="90">
        <f t="shared" si="7"/>
        <v>0</v>
      </c>
      <c r="W42" s="87"/>
      <c r="X42" s="89">
        <f>+Costos!G55</f>
        <v>300</v>
      </c>
      <c r="Y42" s="90">
        <f t="shared" si="8"/>
        <v>0</v>
      </c>
      <c r="Z42" s="87"/>
      <c r="AA42" s="89">
        <f>+Costos!G55</f>
        <v>300</v>
      </c>
      <c r="AB42" s="90">
        <f t="shared" si="9"/>
        <v>0</v>
      </c>
      <c r="AC42" s="87"/>
      <c r="AD42" s="89">
        <f>+Costos!G55</f>
        <v>300</v>
      </c>
      <c r="AE42" s="90">
        <f t="shared" si="10"/>
        <v>0</v>
      </c>
      <c r="AF42" s="87"/>
      <c r="AG42" s="89">
        <f>+Costos!V55</f>
        <v>0</v>
      </c>
      <c r="AH42" s="90">
        <f t="shared" si="11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2"/>
        <v>0</v>
      </c>
      <c r="N43" s="87"/>
      <c r="O43" s="89">
        <f>+Costos!G59</f>
        <v>413.1</v>
      </c>
      <c r="P43" s="90">
        <f t="shared" si="5"/>
        <v>0</v>
      </c>
      <c r="Q43" s="87"/>
      <c r="R43" s="89">
        <f>+Costos!G59</f>
        <v>413.1</v>
      </c>
      <c r="S43" s="90">
        <f t="shared" si="6"/>
        <v>0</v>
      </c>
      <c r="T43" s="87">
        <v>1</v>
      </c>
      <c r="U43" s="89">
        <f>+Costos!G59</f>
        <v>413.1</v>
      </c>
      <c r="V43" s="90">
        <f t="shared" si="7"/>
        <v>413.1</v>
      </c>
      <c r="W43" s="87"/>
      <c r="X43" s="89">
        <f>+Costos!G59</f>
        <v>413.1</v>
      </c>
      <c r="Y43" s="90">
        <f t="shared" si="8"/>
        <v>0</v>
      </c>
      <c r="Z43" s="87"/>
      <c r="AA43" s="89">
        <f>+Costos!G59</f>
        <v>413.1</v>
      </c>
      <c r="AB43" s="90">
        <f t="shared" si="9"/>
        <v>0</v>
      </c>
      <c r="AC43" s="87"/>
      <c r="AD43" s="89">
        <f>+Costos!G59</f>
        <v>413.1</v>
      </c>
      <c r="AE43" s="90">
        <f t="shared" si="10"/>
        <v>0</v>
      </c>
      <c r="AF43" s="87"/>
      <c r="AG43" s="89">
        <f>+Costos!V59</f>
        <v>0</v>
      </c>
      <c r="AH43" s="90">
        <f t="shared" si="11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2"/>
        <v>0</v>
      </c>
      <c r="N44" s="87"/>
      <c r="O44" s="89">
        <f>+Costos!G60</f>
        <v>813</v>
      </c>
      <c r="P44" s="90">
        <f t="shared" si="5"/>
        <v>0</v>
      </c>
      <c r="Q44" s="87"/>
      <c r="R44" s="89">
        <f>+Costos!G60</f>
        <v>813</v>
      </c>
      <c r="S44" s="90">
        <f t="shared" si="6"/>
        <v>0</v>
      </c>
      <c r="T44" s="87"/>
      <c r="U44" s="89">
        <f>+Costos!G60</f>
        <v>813</v>
      </c>
      <c r="V44" s="90">
        <f t="shared" si="7"/>
        <v>0</v>
      </c>
      <c r="W44" s="87"/>
      <c r="X44" s="89">
        <f>+Costos!G60</f>
        <v>813</v>
      </c>
      <c r="Y44" s="90">
        <f t="shared" si="8"/>
        <v>0</v>
      </c>
      <c r="Z44" s="87"/>
      <c r="AA44" s="89">
        <f>+Costos!G60</f>
        <v>813</v>
      </c>
      <c r="AB44" s="90">
        <f t="shared" si="9"/>
        <v>0</v>
      </c>
      <c r="AC44" s="87"/>
      <c r="AD44" s="89">
        <f>+Costos!G60</f>
        <v>813</v>
      </c>
      <c r="AE44" s="90">
        <f t="shared" si="10"/>
        <v>0</v>
      </c>
      <c r="AF44" s="87"/>
      <c r="AG44" s="89">
        <f>+Costos!V60</f>
        <v>0</v>
      </c>
      <c r="AH44" s="90">
        <f t="shared" si="11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2"/>
        <v>0</v>
      </c>
      <c r="N45" s="87"/>
      <c r="O45" s="89">
        <f>+Costos!G65</f>
        <v>493.44</v>
      </c>
      <c r="P45" s="90">
        <f t="shared" si="5"/>
        <v>0</v>
      </c>
      <c r="Q45" s="87"/>
      <c r="R45" s="89">
        <f>+Costos!G65</f>
        <v>493.44</v>
      </c>
      <c r="S45" s="90">
        <f t="shared" si="6"/>
        <v>0</v>
      </c>
      <c r="T45" s="87">
        <v>1</v>
      </c>
      <c r="U45" s="89">
        <f>+Costos!G65</f>
        <v>493.44</v>
      </c>
      <c r="V45" s="90">
        <f t="shared" si="7"/>
        <v>493.44</v>
      </c>
      <c r="W45" s="87"/>
      <c r="X45" s="89">
        <f>+Costos!G65</f>
        <v>493.44</v>
      </c>
      <c r="Y45" s="90">
        <f t="shared" si="8"/>
        <v>0</v>
      </c>
      <c r="Z45" s="87"/>
      <c r="AA45" s="89">
        <f>+Costos!G65</f>
        <v>493.44</v>
      </c>
      <c r="AB45" s="90">
        <f t="shared" si="9"/>
        <v>0</v>
      </c>
      <c r="AC45" s="87"/>
      <c r="AD45" s="89">
        <f>+Costos!G65</f>
        <v>493.44</v>
      </c>
      <c r="AE45" s="90">
        <f t="shared" si="10"/>
        <v>0</v>
      </c>
      <c r="AF45" s="87"/>
      <c r="AG45" s="89">
        <f>+Costos!V65</f>
        <v>0</v>
      </c>
      <c r="AH45" s="90">
        <f t="shared" si="11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2"/>
        <v>0</v>
      </c>
      <c r="N46" s="87"/>
      <c r="O46" s="89">
        <f>+Costos!G66</f>
        <v>904.8</v>
      </c>
      <c r="P46" s="90">
        <f t="shared" si="5"/>
        <v>0</v>
      </c>
      <c r="Q46" s="87"/>
      <c r="R46" s="89">
        <f>+Costos!G66</f>
        <v>904.8</v>
      </c>
      <c r="S46" s="90">
        <f t="shared" si="6"/>
        <v>0</v>
      </c>
      <c r="T46" s="87"/>
      <c r="U46" s="89">
        <f>+Costos!G66</f>
        <v>904.8</v>
      </c>
      <c r="V46" s="90">
        <f t="shared" si="7"/>
        <v>0</v>
      </c>
      <c r="W46" s="87"/>
      <c r="X46" s="89">
        <f>+Costos!G66</f>
        <v>904.8</v>
      </c>
      <c r="Y46" s="90">
        <f t="shared" si="8"/>
        <v>0</v>
      </c>
      <c r="Z46" s="87"/>
      <c r="AA46" s="89">
        <f>+Costos!G66</f>
        <v>904.8</v>
      </c>
      <c r="AB46" s="90">
        <f t="shared" si="9"/>
        <v>0</v>
      </c>
      <c r="AC46" s="87"/>
      <c r="AD46" s="89">
        <f>+Costos!G66</f>
        <v>904.8</v>
      </c>
      <c r="AE46" s="90">
        <f t="shared" si="10"/>
        <v>0</v>
      </c>
      <c r="AF46" s="87"/>
      <c r="AG46" s="89">
        <f>+Costos!V66</f>
        <v>0</v>
      </c>
      <c r="AH46" s="90">
        <f t="shared" si="11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2"/>
        <v>0</v>
      </c>
      <c r="N47" s="87"/>
      <c r="O47" s="89">
        <f>+Costos!G70</f>
        <v>2345.2449000000001</v>
      </c>
      <c r="P47" s="90">
        <f t="shared" si="5"/>
        <v>0</v>
      </c>
      <c r="Q47" s="87"/>
      <c r="R47" s="89">
        <f>+Costos!G70</f>
        <v>2345.2449000000001</v>
      </c>
      <c r="S47" s="90">
        <f t="shared" si="6"/>
        <v>0</v>
      </c>
      <c r="T47" s="87"/>
      <c r="U47" s="89">
        <f>+Costos!G70</f>
        <v>2345.2449000000001</v>
      </c>
      <c r="V47" s="90">
        <f t="shared" si="7"/>
        <v>0</v>
      </c>
      <c r="W47" s="87">
        <v>1</v>
      </c>
      <c r="X47" s="89">
        <f>+Costos!G70</f>
        <v>2345.2449000000001</v>
      </c>
      <c r="Y47" s="90">
        <f t="shared" si="8"/>
        <v>2345.2449000000001</v>
      </c>
      <c r="Z47" s="87"/>
      <c r="AA47" s="89">
        <f>+Costos!G70</f>
        <v>2345.2449000000001</v>
      </c>
      <c r="AB47" s="90">
        <f t="shared" si="9"/>
        <v>0</v>
      </c>
      <c r="AC47" s="87"/>
      <c r="AD47" s="89">
        <f>+Costos!G70</f>
        <v>2345.2449000000001</v>
      </c>
      <c r="AE47" s="90">
        <f t="shared" si="10"/>
        <v>0</v>
      </c>
      <c r="AF47" s="87"/>
      <c r="AG47" s="89">
        <f>+Costos!V70</f>
        <v>0</v>
      </c>
      <c r="AH47" s="90">
        <f t="shared" si="11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2"/>
        <v>0</v>
      </c>
      <c r="N48" s="87"/>
      <c r="O48" s="89">
        <f>+Costos!G78</f>
        <v>1170.8670749999999</v>
      </c>
      <c r="P48" s="90">
        <f t="shared" si="5"/>
        <v>0</v>
      </c>
      <c r="Q48" s="87"/>
      <c r="R48" s="89">
        <f>+Costos!G78</f>
        <v>1170.8670749999999</v>
      </c>
      <c r="S48" s="90">
        <f t="shared" si="6"/>
        <v>0</v>
      </c>
      <c r="T48" s="87"/>
      <c r="U48" s="89">
        <f>+Costos!G78</f>
        <v>1170.8670749999999</v>
      </c>
      <c r="V48" s="90">
        <f t="shared" si="7"/>
        <v>0</v>
      </c>
      <c r="W48" s="87"/>
      <c r="X48" s="89">
        <f>+Costos!G78</f>
        <v>1170.8670749999999</v>
      </c>
      <c r="Y48" s="90">
        <f t="shared" si="8"/>
        <v>0</v>
      </c>
      <c r="Z48" s="87"/>
      <c r="AA48" s="89">
        <f>+Costos!G78</f>
        <v>1170.8670749999999</v>
      </c>
      <c r="AB48" s="90">
        <f t="shared" si="9"/>
        <v>0</v>
      </c>
      <c r="AC48" s="87"/>
      <c r="AD48" s="89">
        <f>+Costos!G78</f>
        <v>1170.8670749999999</v>
      </c>
      <c r="AE48" s="90">
        <f t="shared" si="10"/>
        <v>0</v>
      </c>
      <c r="AF48" s="87"/>
      <c r="AG48" s="89">
        <f>+Costos!V78</f>
        <v>0</v>
      </c>
      <c r="AH48" s="90">
        <f t="shared" si="11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2"/>
        <v>0</v>
      </c>
      <c r="N49" s="87"/>
      <c r="O49" s="89">
        <f>+Costos!G79</f>
        <v>2341.7341499999998</v>
      </c>
      <c r="P49" s="90">
        <f t="shared" si="5"/>
        <v>0</v>
      </c>
      <c r="Q49" s="87"/>
      <c r="R49" s="89">
        <f>+Costos!G79</f>
        <v>2341.7341499999998</v>
      </c>
      <c r="S49" s="90">
        <f t="shared" si="6"/>
        <v>0</v>
      </c>
      <c r="T49" s="87"/>
      <c r="U49" s="89">
        <f>+Costos!G79</f>
        <v>2341.7341499999998</v>
      </c>
      <c r="V49" s="90">
        <f t="shared" si="7"/>
        <v>0</v>
      </c>
      <c r="W49" s="87"/>
      <c r="X49" s="89">
        <f>+Costos!G79</f>
        <v>2341.7341499999998</v>
      </c>
      <c r="Y49" s="90">
        <f t="shared" si="8"/>
        <v>0</v>
      </c>
      <c r="Z49" s="87"/>
      <c r="AA49" s="89">
        <f>+Costos!G79</f>
        <v>2341.7341499999998</v>
      </c>
      <c r="AB49" s="90">
        <f t="shared" si="9"/>
        <v>0</v>
      </c>
      <c r="AC49" s="87"/>
      <c r="AD49" s="89">
        <f>+Costos!G79</f>
        <v>2341.7341499999998</v>
      </c>
      <c r="AE49" s="90">
        <f t="shared" si="10"/>
        <v>0</v>
      </c>
      <c r="AF49" s="87"/>
      <c r="AG49" s="89">
        <f>+Costos!V79</f>
        <v>0</v>
      </c>
      <c r="AH49" s="90">
        <f t="shared" si="11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2"/>
        <v>0</v>
      </c>
      <c r="N50" s="87"/>
      <c r="O50" s="89">
        <f>+Costos!G80</f>
        <v>4683.4682999999995</v>
      </c>
      <c r="P50" s="90">
        <f t="shared" si="5"/>
        <v>0</v>
      </c>
      <c r="Q50" s="87"/>
      <c r="R50" s="89">
        <f>+Costos!G80</f>
        <v>4683.4682999999995</v>
      </c>
      <c r="S50" s="90">
        <f t="shared" si="6"/>
        <v>0</v>
      </c>
      <c r="T50" s="87"/>
      <c r="U50" s="89">
        <f>+Costos!G80</f>
        <v>4683.4682999999995</v>
      </c>
      <c r="V50" s="90">
        <f t="shared" si="7"/>
        <v>0</v>
      </c>
      <c r="W50" s="87"/>
      <c r="X50" s="89">
        <f>+Costos!G80</f>
        <v>4683.4682999999995</v>
      </c>
      <c r="Y50" s="90">
        <f t="shared" si="8"/>
        <v>0</v>
      </c>
      <c r="Z50" s="87"/>
      <c r="AA50" s="89">
        <f>+Costos!G80</f>
        <v>4683.4682999999995</v>
      </c>
      <c r="AB50" s="90">
        <f t="shared" si="9"/>
        <v>0</v>
      </c>
      <c r="AC50" s="87"/>
      <c r="AD50" s="89">
        <f>+Costos!G80</f>
        <v>4683.4682999999995</v>
      </c>
      <c r="AE50" s="90">
        <f t="shared" si="10"/>
        <v>0</v>
      </c>
      <c r="AF50" s="87"/>
      <c r="AG50" s="89">
        <f>+Costos!V80</f>
        <v>0</v>
      </c>
      <c r="AH50" s="90">
        <f t="shared" si="11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2"/>
        <v>0</v>
      </c>
      <c r="N51" s="87"/>
      <c r="O51" s="89">
        <f>+Costos!G87</f>
        <v>649.6312200000001</v>
      </c>
      <c r="P51" s="90">
        <f t="shared" si="5"/>
        <v>0</v>
      </c>
      <c r="Q51" s="87"/>
      <c r="R51" s="89">
        <f>+Costos!G87</f>
        <v>649.6312200000001</v>
      </c>
      <c r="S51" s="90">
        <f t="shared" si="6"/>
        <v>0</v>
      </c>
      <c r="T51" s="87"/>
      <c r="U51" s="89">
        <f>+Costos!G87</f>
        <v>649.6312200000001</v>
      </c>
      <c r="V51" s="90">
        <f t="shared" si="7"/>
        <v>0</v>
      </c>
      <c r="W51" s="87"/>
      <c r="X51" s="89">
        <f>+Costos!G87</f>
        <v>649.6312200000001</v>
      </c>
      <c r="Y51" s="90">
        <f t="shared" si="8"/>
        <v>0</v>
      </c>
      <c r="Z51" s="87"/>
      <c r="AA51" s="89">
        <f>+Costos!G87</f>
        <v>649.6312200000001</v>
      </c>
      <c r="AB51" s="90">
        <f t="shared" si="9"/>
        <v>0</v>
      </c>
      <c r="AC51" s="87"/>
      <c r="AD51" s="89">
        <f>+Costos!G87</f>
        <v>649.6312200000001</v>
      </c>
      <c r="AE51" s="90">
        <f t="shared" si="10"/>
        <v>0</v>
      </c>
      <c r="AF51" s="87"/>
      <c r="AG51" s="89">
        <f>+Costos!V87</f>
        <v>0</v>
      </c>
      <c r="AH51" s="90">
        <f t="shared" si="11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/>
      <c r="F52" s="89">
        <f>+Costos!G97</f>
        <v>691.6312200000001</v>
      </c>
      <c r="G52" s="90">
        <f t="shared" si="3"/>
        <v>0</v>
      </c>
      <c r="H52" s="87"/>
      <c r="I52" s="89">
        <f>+Costos!G97</f>
        <v>691.6312200000001</v>
      </c>
      <c r="J52" s="90">
        <f t="shared" si="4"/>
        <v>0</v>
      </c>
      <c r="K52" s="87"/>
      <c r="L52" s="89">
        <f>+Costos!G97</f>
        <v>691.6312200000001</v>
      </c>
      <c r="M52" s="90">
        <f t="shared" si="12"/>
        <v>0</v>
      </c>
      <c r="N52" s="87"/>
      <c r="O52" s="89">
        <f>+Costos!G97</f>
        <v>691.6312200000001</v>
      </c>
      <c r="P52" s="90">
        <f t="shared" si="5"/>
        <v>0</v>
      </c>
      <c r="Q52" s="87"/>
      <c r="R52" s="89">
        <f>+Costos!G97</f>
        <v>691.6312200000001</v>
      </c>
      <c r="S52" s="90">
        <f t="shared" si="6"/>
        <v>0</v>
      </c>
      <c r="T52" s="87">
        <v>15</v>
      </c>
      <c r="U52" s="89">
        <f>+Costos!G97</f>
        <v>691.6312200000001</v>
      </c>
      <c r="V52" s="90">
        <f t="shared" si="7"/>
        <v>10374.468300000002</v>
      </c>
      <c r="W52" s="87">
        <v>6</v>
      </c>
      <c r="X52" s="89">
        <f>+Costos!G97</f>
        <v>691.6312200000001</v>
      </c>
      <c r="Y52" s="90">
        <f t="shared" si="8"/>
        <v>4149.7873200000004</v>
      </c>
      <c r="Z52" s="87"/>
      <c r="AA52" s="89">
        <f>+Costos!G97</f>
        <v>691.6312200000001</v>
      </c>
      <c r="AB52" s="90">
        <f t="shared" si="9"/>
        <v>0</v>
      </c>
      <c r="AC52" s="87"/>
      <c r="AD52" s="89">
        <f>+Costos!G97</f>
        <v>691.6312200000001</v>
      </c>
      <c r="AE52" s="90">
        <f t="shared" si="10"/>
        <v>0</v>
      </c>
      <c r="AF52" s="87"/>
      <c r="AG52" s="89">
        <f>+Costos!V97</f>
        <v>0</v>
      </c>
      <c r="AH52" s="90">
        <f t="shared" si="11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2"/>
        <v>0</v>
      </c>
      <c r="N53" s="87"/>
      <c r="O53" s="89">
        <f>+Costos!G108</f>
        <v>806.44838000000004</v>
      </c>
      <c r="P53" s="90">
        <f t="shared" si="5"/>
        <v>0</v>
      </c>
      <c r="Q53" s="87"/>
      <c r="R53" s="89">
        <f>+Costos!G108</f>
        <v>806.44838000000004</v>
      </c>
      <c r="S53" s="90">
        <f t="shared" si="6"/>
        <v>0</v>
      </c>
      <c r="T53" s="87"/>
      <c r="U53" s="89">
        <f>+Costos!G108</f>
        <v>806.44838000000004</v>
      </c>
      <c r="V53" s="90">
        <f t="shared" si="7"/>
        <v>0</v>
      </c>
      <c r="W53" s="87"/>
      <c r="X53" s="89">
        <f>+Costos!G108</f>
        <v>806.44838000000004</v>
      </c>
      <c r="Y53" s="90">
        <f t="shared" si="8"/>
        <v>0</v>
      </c>
      <c r="Z53" s="87"/>
      <c r="AA53" s="89">
        <f>+Costos!G108</f>
        <v>806.44838000000004</v>
      </c>
      <c r="AB53" s="90">
        <f t="shared" si="9"/>
        <v>0</v>
      </c>
      <c r="AC53" s="87"/>
      <c r="AD53" s="89">
        <f>+Costos!G108</f>
        <v>806.44838000000004</v>
      </c>
      <c r="AE53" s="90">
        <f t="shared" si="10"/>
        <v>0</v>
      </c>
      <c r="AF53" s="87"/>
      <c r="AG53" s="89">
        <f>+Costos!V108</f>
        <v>0</v>
      </c>
      <c r="AH53" s="90">
        <f t="shared" si="11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/>
      <c r="L54" s="89">
        <f>+Costos!G119</f>
        <v>267.16683</v>
      </c>
      <c r="M54" s="90">
        <f t="shared" si="12"/>
        <v>0</v>
      </c>
      <c r="N54" s="87"/>
      <c r="O54" s="89">
        <f>+Costos!G119</f>
        <v>267.16683</v>
      </c>
      <c r="P54" s="90">
        <f t="shared" si="5"/>
        <v>0</v>
      </c>
      <c r="Q54" s="87">
        <v>1</v>
      </c>
      <c r="R54" s="89">
        <f>+Costos!G119</f>
        <v>267.16683</v>
      </c>
      <c r="S54" s="90">
        <f t="shared" si="6"/>
        <v>267.16683</v>
      </c>
      <c r="T54" s="87"/>
      <c r="U54" s="89">
        <f>+Costos!G119</f>
        <v>267.16683</v>
      </c>
      <c r="V54" s="90">
        <f t="shared" si="7"/>
        <v>0</v>
      </c>
      <c r="W54" s="87">
        <v>4</v>
      </c>
      <c r="X54" s="89">
        <f>+Costos!G119</f>
        <v>267.16683</v>
      </c>
      <c r="Y54" s="90">
        <f t="shared" si="8"/>
        <v>1068.66732</v>
      </c>
      <c r="Z54" s="87"/>
      <c r="AA54" s="89">
        <f>+Costos!G119</f>
        <v>267.16683</v>
      </c>
      <c r="AB54" s="90">
        <f t="shared" si="9"/>
        <v>0</v>
      </c>
      <c r="AC54" s="87"/>
      <c r="AD54" s="89">
        <f>+Costos!G119</f>
        <v>267.16683</v>
      </c>
      <c r="AE54" s="90">
        <f t="shared" si="10"/>
        <v>0</v>
      </c>
      <c r="AF54" s="87"/>
      <c r="AG54" s="89">
        <f>+Costos!V119</f>
        <v>0</v>
      </c>
      <c r="AH54" s="90">
        <f t="shared" si="11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2"/>
        <v>0</v>
      </c>
      <c r="N55" s="87"/>
      <c r="O55" s="89">
        <f>+Costos!G120</f>
        <v>534.33366000000001</v>
      </c>
      <c r="P55" s="90">
        <f t="shared" si="5"/>
        <v>0</v>
      </c>
      <c r="Q55" s="87"/>
      <c r="R55" s="89">
        <f>+Costos!G120</f>
        <v>534.33366000000001</v>
      </c>
      <c r="S55" s="90">
        <f t="shared" si="6"/>
        <v>0</v>
      </c>
      <c r="T55" s="87"/>
      <c r="U55" s="89">
        <f>+Costos!G120</f>
        <v>534.33366000000001</v>
      </c>
      <c r="V55" s="90">
        <f t="shared" si="7"/>
        <v>0</v>
      </c>
      <c r="W55" s="87"/>
      <c r="X55" s="89">
        <f>+Costos!G120</f>
        <v>534.33366000000001</v>
      </c>
      <c r="Y55" s="90">
        <f t="shared" si="8"/>
        <v>0</v>
      </c>
      <c r="Z55" s="87"/>
      <c r="AA55" s="89">
        <f>+Costos!G120</f>
        <v>534.33366000000001</v>
      </c>
      <c r="AB55" s="90">
        <f t="shared" si="9"/>
        <v>0</v>
      </c>
      <c r="AC55" s="87"/>
      <c r="AD55" s="89">
        <f>+Costos!G120</f>
        <v>534.33366000000001</v>
      </c>
      <c r="AE55" s="90">
        <f t="shared" si="10"/>
        <v>0</v>
      </c>
      <c r="AF55" s="87"/>
      <c r="AG55" s="89">
        <f>+Costos!V120</f>
        <v>0</v>
      </c>
      <c r="AH55" s="90">
        <f t="shared" si="11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2"/>
        <v>0</v>
      </c>
      <c r="N56" s="87"/>
      <c r="O56" s="89">
        <f>+Costos!G122</f>
        <v>2671.6682999999998</v>
      </c>
      <c r="P56" s="90">
        <f t="shared" si="5"/>
        <v>0</v>
      </c>
      <c r="Q56" s="87">
        <v>1</v>
      </c>
      <c r="R56" s="89">
        <f>+Costos!G122</f>
        <v>2671.6682999999998</v>
      </c>
      <c r="S56" s="90">
        <f t="shared" si="6"/>
        <v>2671.6682999999998</v>
      </c>
      <c r="T56" s="87"/>
      <c r="U56" s="89">
        <f>+Costos!G122</f>
        <v>2671.6682999999998</v>
      </c>
      <c r="V56" s="90">
        <f t="shared" si="7"/>
        <v>0</v>
      </c>
      <c r="W56" s="87"/>
      <c r="X56" s="89">
        <f>+Costos!G122</f>
        <v>2671.6682999999998</v>
      </c>
      <c r="Y56" s="90">
        <f t="shared" si="8"/>
        <v>0</v>
      </c>
      <c r="Z56" s="87"/>
      <c r="AA56" s="89">
        <f>+Costos!G122</f>
        <v>2671.6682999999998</v>
      </c>
      <c r="AB56" s="90">
        <f t="shared" si="9"/>
        <v>0</v>
      </c>
      <c r="AC56" s="87"/>
      <c r="AD56" s="89">
        <f>+Costos!G122</f>
        <v>2671.6682999999998</v>
      </c>
      <c r="AE56" s="90">
        <f t="shared" si="10"/>
        <v>0</v>
      </c>
      <c r="AF56" s="87"/>
      <c r="AG56" s="89">
        <f>+Costos!V122</f>
        <v>0</v>
      </c>
      <c r="AH56" s="90">
        <f t="shared" si="11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2"/>
        <v>0</v>
      </c>
      <c r="N57" s="87"/>
      <c r="O57" s="89">
        <f>+Costos!G127</f>
        <v>5241.6321899999994</v>
      </c>
      <c r="P57" s="90">
        <f t="shared" si="5"/>
        <v>0</v>
      </c>
      <c r="Q57" s="87"/>
      <c r="R57" s="89">
        <f>+Costos!G127</f>
        <v>5241.6321899999994</v>
      </c>
      <c r="S57" s="90">
        <f t="shared" si="6"/>
        <v>0</v>
      </c>
      <c r="T57" s="87"/>
      <c r="U57" s="89">
        <f>+Costos!G127</f>
        <v>5241.6321899999994</v>
      </c>
      <c r="V57" s="90">
        <f t="shared" si="7"/>
        <v>0</v>
      </c>
      <c r="W57" s="87"/>
      <c r="X57" s="89">
        <f>+Costos!G127</f>
        <v>5241.6321899999994</v>
      </c>
      <c r="Y57" s="90">
        <f t="shared" si="8"/>
        <v>0</v>
      </c>
      <c r="Z57" s="87"/>
      <c r="AA57" s="89">
        <f>+Costos!G127</f>
        <v>5241.6321899999994</v>
      </c>
      <c r="AB57" s="90">
        <f t="shared" si="9"/>
        <v>0</v>
      </c>
      <c r="AC57" s="87"/>
      <c r="AD57" s="89">
        <f>+Costos!G127</f>
        <v>5241.6321899999994</v>
      </c>
      <c r="AE57" s="90">
        <f t="shared" si="10"/>
        <v>0</v>
      </c>
      <c r="AF57" s="87"/>
      <c r="AG57" s="89">
        <f>+Costos!V127</f>
        <v>0</v>
      </c>
      <c r="AH57" s="90">
        <f t="shared" si="11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/>
      <c r="F58" s="89">
        <f>+Costos!G136</f>
        <v>135.54485400000002</v>
      </c>
      <c r="G58" s="90">
        <f t="shared" si="3"/>
        <v>0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2"/>
        <v>0</v>
      </c>
      <c r="N58" s="87"/>
      <c r="O58" s="89">
        <f>+Costos!G136</f>
        <v>135.54485400000002</v>
      </c>
      <c r="P58" s="90">
        <f t="shared" si="5"/>
        <v>0</v>
      </c>
      <c r="Q58" s="87"/>
      <c r="R58" s="89">
        <f>+Costos!G136</f>
        <v>135.54485400000002</v>
      </c>
      <c r="S58" s="90">
        <f t="shared" si="6"/>
        <v>0</v>
      </c>
      <c r="T58" s="87"/>
      <c r="U58" s="89">
        <f>+Costos!G136</f>
        <v>135.54485400000002</v>
      </c>
      <c r="V58" s="90">
        <f t="shared" si="7"/>
        <v>0</v>
      </c>
      <c r="W58" s="87"/>
      <c r="X58" s="89">
        <f>+Costos!G136</f>
        <v>135.54485400000002</v>
      </c>
      <c r="Y58" s="90">
        <f t="shared" si="8"/>
        <v>0</v>
      </c>
      <c r="Z58" s="87"/>
      <c r="AA58" s="89">
        <f>+Costos!G136</f>
        <v>135.54485400000002</v>
      </c>
      <c r="AB58" s="90">
        <f t="shared" si="9"/>
        <v>0</v>
      </c>
      <c r="AC58" s="87"/>
      <c r="AD58" s="89">
        <f>+Costos!G136</f>
        <v>135.54485400000002</v>
      </c>
      <c r="AE58" s="90">
        <f t="shared" si="10"/>
        <v>0</v>
      </c>
      <c r="AF58" s="87"/>
      <c r="AG58" s="89">
        <f>+Costos!V136</f>
        <v>0</v>
      </c>
      <c r="AH58" s="90">
        <f t="shared" si="11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2"/>
        <v>0</v>
      </c>
      <c r="N59" s="87"/>
      <c r="O59" s="89">
        <f>+Costos!G141</f>
        <v>813.86493750000011</v>
      </c>
      <c r="P59" s="90">
        <f t="shared" si="5"/>
        <v>0</v>
      </c>
      <c r="Q59" s="87"/>
      <c r="R59" s="89">
        <f>+Costos!G141</f>
        <v>813.86493750000011</v>
      </c>
      <c r="S59" s="90">
        <f t="shared" si="6"/>
        <v>0</v>
      </c>
      <c r="T59" s="87"/>
      <c r="U59" s="89">
        <f>+Costos!G141</f>
        <v>813.86493750000011</v>
      </c>
      <c r="V59" s="90">
        <f t="shared" si="7"/>
        <v>0</v>
      </c>
      <c r="W59" s="87">
        <v>1</v>
      </c>
      <c r="X59" s="89">
        <f>+Costos!G141</f>
        <v>813.86493750000011</v>
      </c>
      <c r="Y59" s="90">
        <f t="shared" si="8"/>
        <v>813.86493750000011</v>
      </c>
      <c r="Z59" s="87"/>
      <c r="AA59" s="89">
        <f>+Costos!G141</f>
        <v>813.86493750000011</v>
      </c>
      <c r="AB59" s="90">
        <f t="shared" si="9"/>
        <v>0</v>
      </c>
      <c r="AC59" s="87"/>
      <c r="AD59" s="89">
        <f>+Costos!G141</f>
        <v>813.86493750000011</v>
      </c>
      <c r="AE59" s="90">
        <f t="shared" si="10"/>
        <v>0</v>
      </c>
      <c r="AF59" s="87"/>
      <c r="AG59" s="89">
        <f>+Costos!V141</f>
        <v>0</v>
      </c>
      <c r="AH59" s="90">
        <f t="shared" si="11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>
        <v>2</v>
      </c>
      <c r="F60" s="89">
        <f>+Costos!G142</f>
        <v>1627.7298750000002</v>
      </c>
      <c r="G60" s="90">
        <f t="shared" si="3"/>
        <v>3255.4597500000004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2"/>
        <v>0</v>
      </c>
      <c r="N60" s="87"/>
      <c r="O60" s="89">
        <f>+Costos!G142</f>
        <v>1627.7298750000002</v>
      </c>
      <c r="P60" s="90">
        <f t="shared" si="5"/>
        <v>0</v>
      </c>
      <c r="Q60" s="87">
        <v>1</v>
      </c>
      <c r="R60" s="89">
        <f>+Costos!G142</f>
        <v>1627.7298750000002</v>
      </c>
      <c r="S60" s="90">
        <f t="shared" si="6"/>
        <v>1627.7298750000002</v>
      </c>
      <c r="T60" s="87"/>
      <c r="U60" s="89">
        <f>+Costos!G142</f>
        <v>1627.7298750000002</v>
      </c>
      <c r="V60" s="90">
        <f t="shared" si="7"/>
        <v>0</v>
      </c>
      <c r="W60" s="87"/>
      <c r="X60" s="89">
        <f>+Costos!G142</f>
        <v>1627.7298750000002</v>
      </c>
      <c r="Y60" s="90">
        <f t="shared" si="8"/>
        <v>0</v>
      </c>
      <c r="Z60" s="87"/>
      <c r="AA60" s="89">
        <f>+Costos!G142</f>
        <v>1627.7298750000002</v>
      </c>
      <c r="AB60" s="90">
        <f t="shared" si="9"/>
        <v>0</v>
      </c>
      <c r="AC60" s="87"/>
      <c r="AD60" s="89">
        <f>+Costos!G142</f>
        <v>1627.7298750000002</v>
      </c>
      <c r="AE60" s="90">
        <f t="shared" si="10"/>
        <v>0</v>
      </c>
      <c r="AF60" s="87"/>
      <c r="AG60" s="89">
        <f>+Costos!V142</f>
        <v>0</v>
      </c>
      <c r="AH60" s="90">
        <f t="shared" si="11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/>
      <c r="I61" s="89">
        <f>+Costos!G149</f>
        <v>15279.479769600002</v>
      </c>
      <c r="J61" s="90">
        <f t="shared" si="4"/>
        <v>0</v>
      </c>
      <c r="K61" s="87"/>
      <c r="L61" s="89">
        <f>+Costos!G149</f>
        <v>15279.479769600002</v>
      </c>
      <c r="M61" s="90">
        <f t="shared" si="12"/>
        <v>0</v>
      </c>
      <c r="N61" s="87"/>
      <c r="O61" s="89">
        <f>+Costos!G149</f>
        <v>15279.479769600002</v>
      </c>
      <c r="P61" s="90">
        <f t="shared" si="5"/>
        <v>0</v>
      </c>
      <c r="Q61" s="87"/>
      <c r="R61" s="89">
        <f>+Costos!G149</f>
        <v>15279.479769600002</v>
      </c>
      <c r="S61" s="90">
        <f t="shared" si="6"/>
        <v>0</v>
      </c>
      <c r="T61" s="87"/>
      <c r="U61" s="89">
        <f>+Costos!G149</f>
        <v>15279.479769600002</v>
      </c>
      <c r="V61" s="90">
        <f t="shared" si="7"/>
        <v>0</v>
      </c>
      <c r="W61" s="87"/>
      <c r="X61" s="89">
        <f>+Costos!G149</f>
        <v>15279.479769600002</v>
      </c>
      <c r="Y61" s="90">
        <f t="shared" si="8"/>
        <v>0</v>
      </c>
      <c r="Z61" s="87"/>
      <c r="AA61" s="89">
        <f>+Costos!G149</f>
        <v>15279.479769600002</v>
      </c>
      <c r="AB61" s="90">
        <f t="shared" si="9"/>
        <v>0</v>
      </c>
      <c r="AC61" s="87"/>
      <c r="AD61" s="89">
        <f>+Costos!G149</f>
        <v>15279.479769600002</v>
      </c>
      <c r="AE61" s="90">
        <f t="shared" si="10"/>
        <v>0</v>
      </c>
      <c r="AF61" s="87"/>
      <c r="AG61" s="89">
        <f>+Costos!V149</f>
        <v>0</v>
      </c>
      <c r="AH61" s="90">
        <f t="shared" si="11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2"/>
        <v>0</v>
      </c>
      <c r="N62" s="87"/>
      <c r="O62" s="89">
        <f>+Costos!G156</f>
        <v>7945.2</v>
      </c>
      <c r="P62" s="90">
        <f t="shared" si="5"/>
        <v>0</v>
      </c>
      <c r="Q62" s="87"/>
      <c r="R62" s="89">
        <f>+Costos!G156</f>
        <v>7945.2</v>
      </c>
      <c r="S62" s="90">
        <f t="shared" si="6"/>
        <v>0</v>
      </c>
      <c r="T62" s="87"/>
      <c r="U62" s="89">
        <f>+Costos!G156</f>
        <v>7945.2</v>
      </c>
      <c r="V62" s="90">
        <f t="shared" si="7"/>
        <v>0</v>
      </c>
      <c r="W62" s="87"/>
      <c r="X62" s="89">
        <f>+Costos!G156</f>
        <v>7945.2</v>
      </c>
      <c r="Y62" s="90">
        <f t="shared" si="8"/>
        <v>0</v>
      </c>
      <c r="Z62" s="87"/>
      <c r="AA62" s="89">
        <f>+Costos!G156</f>
        <v>7945.2</v>
      </c>
      <c r="AB62" s="90">
        <f t="shared" si="9"/>
        <v>0</v>
      </c>
      <c r="AC62" s="87"/>
      <c r="AD62" s="89">
        <f>+Costos!G156</f>
        <v>7945.2</v>
      </c>
      <c r="AE62" s="90">
        <f t="shared" si="10"/>
        <v>0</v>
      </c>
      <c r="AF62" s="87"/>
      <c r="AG62" s="89">
        <f>+Costos!V156</f>
        <v>0</v>
      </c>
      <c r="AH62" s="90">
        <f t="shared" si="11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2"/>
        <v>0</v>
      </c>
      <c r="N63" s="87"/>
      <c r="O63" s="89">
        <f>+Costos!G163</f>
        <v>937.20591000000002</v>
      </c>
      <c r="P63" s="90">
        <f t="shared" si="5"/>
        <v>0</v>
      </c>
      <c r="Q63" s="87"/>
      <c r="R63" s="89">
        <f>+Costos!G163</f>
        <v>937.20591000000002</v>
      </c>
      <c r="S63" s="90">
        <f t="shared" si="6"/>
        <v>0</v>
      </c>
      <c r="T63" s="87"/>
      <c r="U63" s="89">
        <f>+Costos!G163</f>
        <v>937.20591000000002</v>
      </c>
      <c r="V63" s="90">
        <f t="shared" si="7"/>
        <v>0</v>
      </c>
      <c r="W63" s="87"/>
      <c r="X63" s="89">
        <f>+Costos!G163</f>
        <v>937.20591000000002</v>
      </c>
      <c r="Y63" s="90">
        <f t="shared" si="8"/>
        <v>0</v>
      </c>
      <c r="Z63" s="87"/>
      <c r="AA63" s="89">
        <f>+Costos!G163</f>
        <v>937.20591000000002</v>
      </c>
      <c r="AB63" s="90">
        <f t="shared" si="9"/>
        <v>0</v>
      </c>
      <c r="AC63" s="87"/>
      <c r="AD63" s="89">
        <f>+Costos!G163</f>
        <v>937.20591000000002</v>
      </c>
      <c r="AE63" s="90">
        <f t="shared" si="10"/>
        <v>0</v>
      </c>
      <c r="AF63" s="87"/>
      <c r="AG63" s="89">
        <f>+Costos!V163</f>
        <v>0</v>
      </c>
      <c r="AH63" s="90">
        <f t="shared" si="11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2"/>
        <v>0</v>
      </c>
      <c r="N64" s="87"/>
      <c r="O64" s="89">
        <f>+Costos!G164</f>
        <v>1874.41182</v>
      </c>
      <c r="P64" s="90">
        <f t="shared" si="5"/>
        <v>0</v>
      </c>
      <c r="Q64" s="87"/>
      <c r="R64" s="89">
        <f>+Costos!G164</f>
        <v>1874.41182</v>
      </c>
      <c r="S64" s="90">
        <f t="shared" si="6"/>
        <v>0</v>
      </c>
      <c r="T64" s="87"/>
      <c r="U64" s="89">
        <f>+Costos!G164</f>
        <v>1874.41182</v>
      </c>
      <c r="V64" s="90">
        <f t="shared" si="7"/>
        <v>0</v>
      </c>
      <c r="W64" s="87"/>
      <c r="X64" s="89">
        <f>+Costos!G164</f>
        <v>1874.41182</v>
      </c>
      <c r="Y64" s="90">
        <f t="shared" si="8"/>
        <v>0</v>
      </c>
      <c r="Z64" s="87"/>
      <c r="AA64" s="89">
        <f>+Costos!G164</f>
        <v>1874.41182</v>
      </c>
      <c r="AB64" s="90">
        <f t="shared" si="9"/>
        <v>0</v>
      </c>
      <c r="AC64" s="87"/>
      <c r="AD64" s="89">
        <f>+Costos!G164</f>
        <v>1874.41182</v>
      </c>
      <c r="AE64" s="90">
        <f t="shared" si="10"/>
        <v>0</v>
      </c>
      <c r="AF64" s="87"/>
      <c r="AG64" s="89">
        <f>+Costos!V164</f>
        <v>0</v>
      </c>
      <c r="AH64" s="90">
        <f t="shared" si="11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3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2"/>
        <v>0</v>
      </c>
      <c r="N65" s="87"/>
      <c r="O65" s="89">
        <f>+Costos!G171</f>
        <v>14272.150800000003</v>
      </c>
      <c r="P65" s="90">
        <f t="shared" si="5"/>
        <v>0</v>
      </c>
      <c r="Q65" s="87"/>
      <c r="R65" s="89">
        <f>+Costos!G171</f>
        <v>14272.150800000003</v>
      </c>
      <c r="S65" s="90">
        <f t="shared" si="6"/>
        <v>0</v>
      </c>
      <c r="T65" s="87"/>
      <c r="U65" s="89">
        <f>+Costos!G171</f>
        <v>14272.150800000003</v>
      </c>
      <c r="V65" s="90">
        <f t="shared" si="7"/>
        <v>0</v>
      </c>
      <c r="W65" s="87"/>
      <c r="X65" s="89">
        <f>+Costos!G171</f>
        <v>14272.150800000003</v>
      </c>
      <c r="Y65" s="90">
        <f t="shared" si="8"/>
        <v>0</v>
      </c>
      <c r="Z65" s="87"/>
      <c r="AA65" s="89">
        <f>+Costos!G171</f>
        <v>14272.150800000003</v>
      </c>
      <c r="AB65" s="90">
        <f t="shared" si="9"/>
        <v>0</v>
      </c>
      <c r="AC65" s="87"/>
      <c r="AD65" s="89">
        <f>+Costos!G171</f>
        <v>14272.150800000003</v>
      </c>
      <c r="AE65" s="90">
        <f t="shared" si="10"/>
        <v>0</v>
      </c>
      <c r="AF65" s="87"/>
      <c r="AG65" s="89">
        <f>+Costos!V171</f>
        <v>0</v>
      </c>
      <c r="AH65" s="90">
        <f t="shared" si="11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3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2"/>
        <v>0</v>
      </c>
      <c r="N66" s="87"/>
      <c r="O66" s="89">
        <f>+Costos!G179</f>
        <v>7851.6719999999987</v>
      </c>
      <c r="P66" s="90">
        <f t="shared" si="5"/>
        <v>0</v>
      </c>
      <c r="Q66" s="87"/>
      <c r="R66" s="89">
        <f>+Costos!G179</f>
        <v>7851.6719999999987</v>
      </c>
      <c r="S66" s="90">
        <f t="shared" si="6"/>
        <v>0</v>
      </c>
      <c r="T66" s="87"/>
      <c r="U66" s="89">
        <f>+Costos!G179</f>
        <v>7851.6719999999987</v>
      </c>
      <c r="V66" s="90">
        <f t="shared" si="7"/>
        <v>0</v>
      </c>
      <c r="W66" s="87"/>
      <c r="X66" s="89">
        <f>+Costos!G179</f>
        <v>7851.6719999999987</v>
      </c>
      <c r="Y66" s="90">
        <f t="shared" si="8"/>
        <v>0</v>
      </c>
      <c r="Z66" s="87"/>
      <c r="AA66" s="89">
        <f>+Costos!G179</f>
        <v>7851.6719999999987</v>
      </c>
      <c r="AB66" s="90">
        <f t="shared" si="9"/>
        <v>0</v>
      </c>
      <c r="AC66" s="87"/>
      <c r="AD66" s="89">
        <f>+Costos!G179</f>
        <v>7851.6719999999987</v>
      </c>
      <c r="AE66" s="90">
        <f t="shared" si="10"/>
        <v>0</v>
      </c>
      <c r="AF66" s="87"/>
      <c r="AG66" s="89">
        <f>+Costos!V179</f>
        <v>0</v>
      </c>
      <c r="AH66" s="90">
        <f t="shared" si="11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3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2"/>
        <v>0</v>
      </c>
      <c r="N67" s="87"/>
      <c r="O67" s="89">
        <f>+Costos!G186</f>
        <v>17998.5393</v>
      </c>
      <c r="P67" s="90">
        <f t="shared" si="5"/>
        <v>0</v>
      </c>
      <c r="Q67" s="87"/>
      <c r="R67" s="89">
        <f>+Costos!G186</f>
        <v>17998.5393</v>
      </c>
      <c r="S67" s="90">
        <f t="shared" si="6"/>
        <v>0</v>
      </c>
      <c r="T67" s="87"/>
      <c r="U67" s="89">
        <f>+Costos!G186</f>
        <v>17998.5393</v>
      </c>
      <c r="V67" s="90">
        <f t="shared" si="7"/>
        <v>0</v>
      </c>
      <c r="W67" s="87"/>
      <c r="X67" s="89">
        <f>+Costos!G186</f>
        <v>17998.5393</v>
      </c>
      <c r="Y67" s="90">
        <f t="shared" si="8"/>
        <v>0</v>
      </c>
      <c r="Z67" s="87"/>
      <c r="AA67" s="89">
        <f>+Costos!G186</f>
        <v>17998.5393</v>
      </c>
      <c r="AB67" s="90">
        <f t="shared" si="9"/>
        <v>0</v>
      </c>
      <c r="AC67" s="87"/>
      <c r="AD67" s="89">
        <f>+Costos!G186</f>
        <v>17998.5393</v>
      </c>
      <c r="AE67" s="90">
        <f t="shared" si="10"/>
        <v>0</v>
      </c>
      <c r="AF67" s="87"/>
      <c r="AG67" s="89">
        <f>+Costos!V186</f>
        <v>0</v>
      </c>
      <c r="AH67" s="90">
        <f t="shared" si="11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3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2"/>
        <v>0</v>
      </c>
      <c r="N68" s="87"/>
      <c r="O68" s="89">
        <f>+Costos!G193</f>
        <v>1822.2219</v>
      </c>
      <c r="P68" s="90">
        <f t="shared" si="5"/>
        <v>0</v>
      </c>
      <c r="Q68" s="87"/>
      <c r="R68" s="89">
        <f>+Costos!G193</f>
        <v>1822.2219</v>
      </c>
      <c r="S68" s="90">
        <f t="shared" si="6"/>
        <v>0</v>
      </c>
      <c r="T68" s="87"/>
      <c r="U68" s="89">
        <f>+Costos!G193</f>
        <v>1822.2219</v>
      </c>
      <c r="V68" s="90">
        <f t="shared" si="7"/>
        <v>0</v>
      </c>
      <c r="W68" s="87"/>
      <c r="X68" s="89">
        <f>+Costos!G193</f>
        <v>1822.2219</v>
      </c>
      <c r="Y68" s="90">
        <f t="shared" si="8"/>
        <v>0</v>
      </c>
      <c r="Z68" s="87"/>
      <c r="AA68" s="89">
        <f>+Costos!G193</f>
        <v>1822.2219</v>
      </c>
      <c r="AB68" s="90">
        <f t="shared" si="9"/>
        <v>0</v>
      </c>
      <c r="AC68" s="87"/>
      <c r="AD68" s="89">
        <f>+Costos!G193</f>
        <v>1822.2219</v>
      </c>
      <c r="AE68" s="90">
        <f t="shared" si="10"/>
        <v>0</v>
      </c>
      <c r="AF68" s="87"/>
      <c r="AG68" s="89">
        <f>+Costos!V193</f>
        <v>0</v>
      </c>
      <c r="AH68" s="90">
        <f t="shared" si="11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3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2"/>
        <v>0</v>
      </c>
      <c r="N69" s="87"/>
      <c r="O69" s="89">
        <f>+Costos!G207</f>
        <v>3650.4</v>
      </c>
      <c r="P69" s="90">
        <f t="shared" si="5"/>
        <v>0</v>
      </c>
      <c r="Q69" s="87"/>
      <c r="R69" s="89">
        <f>+Costos!G207</f>
        <v>3650.4</v>
      </c>
      <c r="S69" s="90">
        <f t="shared" si="6"/>
        <v>0</v>
      </c>
      <c r="T69" s="87"/>
      <c r="U69" s="89">
        <f>+Costos!G207</f>
        <v>3650.4</v>
      </c>
      <c r="V69" s="90">
        <f t="shared" si="7"/>
        <v>0</v>
      </c>
      <c r="W69" s="87"/>
      <c r="X69" s="89">
        <f>+Costos!G207</f>
        <v>3650.4</v>
      </c>
      <c r="Y69" s="90">
        <f t="shared" si="8"/>
        <v>0</v>
      </c>
      <c r="Z69" s="87"/>
      <c r="AA69" s="89">
        <f>+Costos!G207</f>
        <v>3650.4</v>
      </c>
      <c r="AB69" s="90">
        <f t="shared" si="9"/>
        <v>0</v>
      </c>
      <c r="AC69" s="87"/>
      <c r="AD69" s="89">
        <f>+Costos!G207</f>
        <v>3650.4</v>
      </c>
      <c r="AE69" s="90">
        <f t="shared" si="10"/>
        <v>0</v>
      </c>
      <c r="AF69" s="87"/>
      <c r="AG69" s="89">
        <f>+Costos!V207</f>
        <v>0</v>
      </c>
      <c r="AH69" s="90">
        <f t="shared" si="11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3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2"/>
        <v>0</v>
      </c>
      <c r="N70" s="87"/>
      <c r="O70" s="89">
        <f>+Costos!G209</f>
        <v>7300.8</v>
      </c>
      <c r="P70" s="90">
        <f t="shared" si="5"/>
        <v>0</v>
      </c>
      <c r="Q70" s="87"/>
      <c r="R70" s="89">
        <f>+Costos!G209</f>
        <v>7300.8</v>
      </c>
      <c r="S70" s="90">
        <f t="shared" si="6"/>
        <v>0</v>
      </c>
      <c r="T70" s="87"/>
      <c r="U70" s="89">
        <f>+Costos!G209</f>
        <v>7300.8</v>
      </c>
      <c r="V70" s="90">
        <f t="shared" si="7"/>
        <v>0</v>
      </c>
      <c r="W70" s="87"/>
      <c r="X70" s="89">
        <f>+Costos!G209</f>
        <v>7300.8</v>
      </c>
      <c r="Y70" s="90">
        <f t="shared" si="8"/>
        <v>0</v>
      </c>
      <c r="Z70" s="87"/>
      <c r="AA70" s="89">
        <f>+Costos!G209</f>
        <v>7300.8</v>
      </c>
      <c r="AB70" s="90">
        <f t="shared" si="9"/>
        <v>0</v>
      </c>
      <c r="AC70" s="87"/>
      <c r="AD70" s="89">
        <f>+Costos!G209</f>
        <v>7300.8</v>
      </c>
      <c r="AE70" s="90">
        <f t="shared" si="10"/>
        <v>0</v>
      </c>
      <c r="AF70" s="87"/>
      <c r="AG70" s="89">
        <f>+Costos!V209</f>
        <v>0</v>
      </c>
      <c r="AH70" s="90">
        <f t="shared" si="11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3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2"/>
        <v>0</v>
      </c>
      <c r="N71" s="87"/>
      <c r="O71" s="89">
        <f>+Costos!G200</f>
        <v>468.71999999999991</v>
      </c>
      <c r="P71" s="90">
        <f t="shared" si="5"/>
        <v>0</v>
      </c>
      <c r="Q71" s="87"/>
      <c r="R71" s="89">
        <f>+Costos!G200</f>
        <v>468.71999999999991</v>
      </c>
      <c r="S71" s="90">
        <f t="shared" si="6"/>
        <v>0</v>
      </c>
      <c r="T71" s="87"/>
      <c r="U71" s="89">
        <f>+Costos!G200</f>
        <v>468.71999999999991</v>
      </c>
      <c r="V71" s="90">
        <f t="shared" si="7"/>
        <v>0</v>
      </c>
      <c r="W71" s="87"/>
      <c r="X71" s="89">
        <f>+Costos!G200</f>
        <v>468.71999999999991</v>
      </c>
      <c r="Y71" s="90">
        <f t="shared" si="8"/>
        <v>0</v>
      </c>
      <c r="Z71" s="87"/>
      <c r="AA71" s="89">
        <f>+Costos!G200</f>
        <v>468.71999999999991</v>
      </c>
      <c r="AB71" s="90">
        <f t="shared" si="9"/>
        <v>0</v>
      </c>
      <c r="AC71" s="87"/>
      <c r="AD71" s="89">
        <f>+Costos!G200</f>
        <v>468.71999999999991</v>
      </c>
      <c r="AE71" s="90">
        <f t="shared" si="10"/>
        <v>0</v>
      </c>
      <c r="AF71" s="87"/>
      <c r="AG71" s="89">
        <f>+Costos!V200</f>
        <v>0</v>
      </c>
      <c r="AH71" s="90">
        <f t="shared" si="11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3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2"/>
        <v>0</v>
      </c>
      <c r="N72" s="87"/>
      <c r="O72" s="89">
        <f>+Costos!G202</f>
        <v>937.43999999999983</v>
      </c>
      <c r="P72" s="90">
        <f t="shared" si="5"/>
        <v>0</v>
      </c>
      <c r="Q72" s="87"/>
      <c r="R72" s="89">
        <f>+Costos!G202</f>
        <v>937.43999999999983</v>
      </c>
      <c r="S72" s="90">
        <f t="shared" si="6"/>
        <v>0</v>
      </c>
      <c r="T72" s="87"/>
      <c r="U72" s="89">
        <f>+Costos!G202</f>
        <v>937.43999999999983</v>
      </c>
      <c r="V72" s="90">
        <f t="shared" si="7"/>
        <v>0</v>
      </c>
      <c r="W72" s="87"/>
      <c r="X72" s="89">
        <f>+Costos!G202</f>
        <v>937.43999999999983</v>
      </c>
      <c r="Y72" s="90">
        <f t="shared" si="8"/>
        <v>0</v>
      </c>
      <c r="Z72" s="87"/>
      <c r="AA72" s="89">
        <f>+Costos!G202</f>
        <v>937.43999999999983</v>
      </c>
      <c r="AB72" s="90">
        <f t="shared" si="9"/>
        <v>0</v>
      </c>
      <c r="AC72" s="87"/>
      <c r="AD72" s="89">
        <f>+Costos!G202</f>
        <v>937.43999999999983</v>
      </c>
      <c r="AE72" s="90">
        <f t="shared" si="10"/>
        <v>0</v>
      </c>
      <c r="AF72" s="87"/>
      <c r="AG72" s="89">
        <f>+Costos!V202</f>
        <v>0</v>
      </c>
      <c r="AH72" s="90">
        <f t="shared" si="11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3296.4997500000004</v>
      </c>
      <c r="H73" s="83"/>
      <c r="I73" s="84"/>
      <c r="J73" s="88">
        <f>SUM(J35:J72)</f>
        <v>0</v>
      </c>
      <c r="K73" s="83"/>
      <c r="L73" s="84"/>
      <c r="M73" s="88">
        <f>SUM(M35:M72)</f>
        <v>0</v>
      </c>
      <c r="N73" s="83"/>
      <c r="O73" s="84"/>
      <c r="P73" s="88">
        <f>SUM(P35:P72)</f>
        <v>718.19999999999993</v>
      </c>
      <c r="Q73" s="83"/>
      <c r="R73" s="84"/>
      <c r="S73" s="88">
        <f>SUM(S35:S72)</f>
        <v>4648.6450050000003</v>
      </c>
      <c r="T73" s="83"/>
      <c r="U73" s="84"/>
      <c r="V73" s="88">
        <f>SUM(V35:V72)</f>
        <v>11322.048300000002</v>
      </c>
      <c r="W73" s="83"/>
      <c r="X73" s="84"/>
      <c r="Y73" s="88">
        <f>SUM(Y35:Y72)</f>
        <v>13548.604477500003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>
        <v>1</v>
      </c>
      <c r="F79" s="91">
        <f>+Costos!K16</f>
        <v>3600</v>
      </c>
      <c r="G79" s="93">
        <f>E79*F79</f>
        <v>3600</v>
      </c>
      <c r="H79" s="92"/>
      <c r="I79" s="91">
        <f>+Costos!K16</f>
        <v>3600</v>
      </c>
      <c r="J79" s="93">
        <f>H79*I79</f>
        <v>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>
        <v>1</v>
      </c>
      <c r="R79" s="91">
        <f>+Costos!K16</f>
        <v>3600</v>
      </c>
      <c r="S79" s="93">
        <f>Q79*R79</f>
        <v>3600</v>
      </c>
      <c r="T79" s="92"/>
      <c r="U79" s="91">
        <f>+Costos!K16</f>
        <v>3600</v>
      </c>
      <c r="V79" s="93">
        <f>T79*U79</f>
        <v>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>
        <v>1</v>
      </c>
      <c r="I80" s="91">
        <f>+Costos!K17</f>
        <v>10567.199999999999</v>
      </c>
      <c r="J80" s="93">
        <f>H80*I80</f>
        <v>10567.199999999999</v>
      </c>
      <c r="K80" s="92"/>
      <c r="L80" s="91">
        <f>+Costos!K17</f>
        <v>10567.199999999999</v>
      </c>
      <c r="M80" s="93">
        <f>K80*L80</f>
        <v>0</v>
      </c>
      <c r="N80" s="92"/>
      <c r="O80" s="91">
        <f>+Costos!K17</f>
        <v>10567.199999999999</v>
      </c>
      <c r="P80" s="93">
        <f>N80*O80</f>
        <v>0</v>
      </c>
      <c r="Q80" s="92">
        <v>1</v>
      </c>
      <c r="R80" s="91">
        <f>+Costos!K17</f>
        <v>10567.199999999999</v>
      </c>
      <c r="S80" s="93">
        <f>Q80*R80</f>
        <v>10567.199999999999</v>
      </c>
      <c r="T80" s="92"/>
      <c r="U80" s="91">
        <f>+Costos!K17</f>
        <v>10567.199999999999</v>
      </c>
      <c r="V80" s="93">
        <f>T80*U80</f>
        <v>0</v>
      </c>
      <c r="W80" s="92">
        <v>2</v>
      </c>
      <c r="X80" s="91">
        <f>+Costos!K17</f>
        <v>10567.199999999999</v>
      </c>
      <c r="Y80" s="93">
        <f>W80*X80</f>
        <v>21134.399999999998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3600</v>
      </c>
      <c r="H81" s="235"/>
      <c r="I81" s="236"/>
      <c r="J81" s="88">
        <f>SUM(J78:J80)</f>
        <v>10567.199999999999</v>
      </c>
      <c r="K81" s="235"/>
      <c r="L81" s="236"/>
      <c r="M81" s="88">
        <f>SUM(M78:M80)</f>
        <v>0</v>
      </c>
      <c r="N81" s="235"/>
      <c r="O81" s="236"/>
      <c r="P81" s="88">
        <f>SUM(P78:P80)</f>
        <v>0</v>
      </c>
      <c r="Q81" s="235"/>
      <c r="R81" s="236"/>
      <c r="S81" s="88">
        <f>SUM(S78:S80)</f>
        <v>14167.199999999999</v>
      </c>
      <c r="T81" s="235"/>
      <c r="U81" s="236"/>
      <c r="V81" s="88">
        <f>SUM(V78:V80)</f>
        <v>0</v>
      </c>
      <c r="W81" s="235"/>
      <c r="X81" s="236"/>
      <c r="Y81" s="88">
        <f>SUM(Y78:Y80)</f>
        <v>21134.399999999998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4">H89*I89</f>
        <v>0</v>
      </c>
      <c r="K89" s="92"/>
      <c r="L89" s="91">
        <f>+Costos!L42</f>
        <v>570</v>
      </c>
      <c r="M89" s="93">
        <f t="shared" ref="M89:M98" si="15">K89*L89</f>
        <v>0</v>
      </c>
      <c r="N89" s="92"/>
      <c r="O89" s="91">
        <f>+Costos!L42</f>
        <v>570</v>
      </c>
      <c r="P89" s="93">
        <f t="shared" ref="P89:P98" si="16">N89*O89</f>
        <v>0</v>
      </c>
      <c r="Q89" s="92"/>
      <c r="R89" s="91">
        <f>+Costos!L42</f>
        <v>570</v>
      </c>
      <c r="S89" s="93">
        <f t="shared" ref="S89:S98" si="17">Q89*R89</f>
        <v>0</v>
      </c>
      <c r="T89" s="92"/>
      <c r="U89" s="91">
        <f>+Costos!L42</f>
        <v>570</v>
      </c>
      <c r="V89" s="93">
        <f t="shared" ref="V89:V98" si="18">T89*U89</f>
        <v>0</v>
      </c>
      <c r="W89" s="92">
        <v>2</v>
      </c>
      <c r="X89" s="91">
        <f>+Costos!L42</f>
        <v>570</v>
      </c>
      <c r="Y89" s="93">
        <f t="shared" ref="Y89:Y98" si="19">W89*X89</f>
        <v>1140</v>
      </c>
      <c r="Z89" s="92"/>
      <c r="AA89" s="91">
        <f>+Costos!L42</f>
        <v>570</v>
      </c>
      <c r="AB89" s="93">
        <f t="shared" ref="AB89:AB98" si="20">Z89*AA89</f>
        <v>0</v>
      </c>
      <c r="AC89" s="92"/>
      <c r="AD89" s="91">
        <f>+Costos!L42</f>
        <v>570</v>
      </c>
      <c r="AE89" s="93">
        <f t="shared" ref="AE89:AE98" si="21">AC89*AD89</f>
        <v>0</v>
      </c>
      <c r="AF89" s="92"/>
      <c r="AG89" s="91">
        <f>+Costos!L42</f>
        <v>570</v>
      </c>
      <c r="AH89" s="93">
        <f t="shared" ref="AH89:AH98" si="22">AF89*AG89</f>
        <v>0</v>
      </c>
      <c r="AI89" s="92"/>
      <c r="AJ89" s="91">
        <f>+Costos!L42</f>
        <v>570</v>
      </c>
      <c r="AK89" s="93">
        <f t="shared" ref="AK89:AK98" si="23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4">B90*C90</f>
        <v>0</v>
      </c>
      <c r="E90" s="92"/>
      <c r="F90" s="91">
        <f>+Costos!L43</f>
        <v>1400</v>
      </c>
      <c r="G90" s="93">
        <f t="shared" ref="G90:G96" si="25">E90*F90</f>
        <v>0</v>
      </c>
      <c r="H90" s="92"/>
      <c r="I90" s="91">
        <f>+Costos!L43</f>
        <v>1400</v>
      </c>
      <c r="J90" s="93">
        <f t="shared" si="14"/>
        <v>0</v>
      </c>
      <c r="K90" s="92"/>
      <c r="L90" s="91">
        <f>+Costos!L43</f>
        <v>1400</v>
      </c>
      <c r="M90" s="93">
        <f t="shared" si="15"/>
        <v>0</v>
      </c>
      <c r="N90" s="92"/>
      <c r="O90" s="91">
        <f>+Costos!L43</f>
        <v>1400</v>
      </c>
      <c r="P90" s="93">
        <f t="shared" si="16"/>
        <v>0</v>
      </c>
      <c r="Q90" s="92"/>
      <c r="R90" s="91">
        <f>+Costos!L43</f>
        <v>1400</v>
      </c>
      <c r="S90" s="93">
        <f t="shared" si="17"/>
        <v>0</v>
      </c>
      <c r="T90" s="92"/>
      <c r="U90" s="91">
        <f>+Costos!L43</f>
        <v>1400</v>
      </c>
      <c r="V90" s="93">
        <f t="shared" si="18"/>
        <v>0</v>
      </c>
      <c r="W90" s="92"/>
      <c r="X90" s="91">
        <f>+Costos!L43</f>
        <v>1400</v>
      </c>
      <c r="Y90" s="93">
        <f t="shared" si="19"/>
        <v>0</v>
      </c>
      <c r="Z90" s="92"/>
      <c r="AA90" s="91">
        <f>+Costos!L43</f>
        <v>1400</v>
      </c>
      <c r="AB90" s="93">
        <f t="shared" si="20"/>
        <v>0</v>
      </c>
      <c r="AC90" s="92"/>
      <c r="AD90" s="91">
        <f>+Costos!L43</f>
        <v>1400</v>
      </c>
      <c r="AE90" s="93">
        <f t="shared" si="21"/>
        <v>0</v>
      </c>
      <c r="AF90" s="92"/>
      <c r="AG90" s="91">
        <f>+Costos!L43</f>
        <v>1400</v>
      </c>
      <c r="AH90" s="93">
        <f t="shared" si="22"/>
        <v>0</v>
      </c>
      <c r="AI90" s="92"/>
      <c r="AJ90" s="91">
        <f>+Costos!L43</f>
        <v>1400</v>
      </c>
      <c r="AK90" s="93">
        <f t="shared" si="23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4"/>
        <v>0</v>
      </c>
      <c r="E91" s="92"/>
      <c r="F91" s="91">
        <f>+Costos!L48</f>
        <v>6600</v>
      </c>
      <c r="G91" s="93">
        <f t="shared" si="25"/>
        <v>0</v>
      </c>
      <c r="H91" s="92"/>
      <c r="I91" s="91">
        <f>+Costos!L48</f>
        <v>6600</v>
      </c>
      <c r="J91" s="93">
        <f t="shared" si="14"/>
        <v>0</v>
      </c>
      <c r="K91" s="92"/>
      <c r="L91" s="91">
        <f>+Costos!L48</f>
        <v>6600</v>
      </c>
      <c r="M91" s="93">
        <f t="shared" si="15"/>
        <v>0</v>
      </c>
      <c r="N91" s="92"/>
      <c r="O91" s="91">
        <f>+Costos!L48</f>
        <v>6600</v>
      </c>
      <c r="P91" s="93">
        <f t="shared" si="16"/>
        <v>0</v>
      </c>
      <c r="Q91" s="92"/>
      <c r="R91" s="91">
        <f>+Costos!L48</f>
        <v>6600</v>
      </c>
      <c r="S91" s="93">
        <f t="shared" si="17"/>
        <v>0</v>
      </c>
      <c r="T91" s="92"/>
      <c r="U91" s="91">
        <f>+Costos!L48</f>
        <v>6600</v>
      </c>
      <c r="V91" s="93">
        <f t="shared" si="18"/>
        <v>0</v>
      </c>
      <c r="W91" s="92"/>
      <c r="X91" s="91">
        <f>+Costos!L48</f>
        <v>6600</v>
      </c>
      <c r="Y91" s="93">
        <f t="shared" si="19"/>
        <v>0</v>
      </c>
      <c r="Z91" s="92"/>
      <c r="AA91" s="91">
        <f>+Costos!L48</f>
        <v>6600</v>
      </c>
      <c r="AB91" s="93">
        <f t="shared" si="20"/>
        <v>0</v>
      </c>
      <c r="AC91" s="92"/>
      <c r="AD91" s="91">
        <f>+Costos!L48</f>
        <v>6600</v>
      </c>
      <c r="AE91" s="93">
        <f t="shared" si="21"/>
        <v>0</v>
      </c>
      <c r="AF91" s="92"/>
      <c r="AG91" s="91">
        <f>+Costos!L48</f>
        <v>6600</v>
      </c>
      <c r="AH91" s="93">
        <f t="shared" si="22"/>
        <v>0</v>
      </c>
      <c r="AI91" s="92"/>
      <c r="AJ91" s="91">
        <f>+Costos!L48</f>
        <v>6600</v>
      </c>
      <c r="AK91" s="93">
        <f t="shared" si="23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4"/>
        <v>0</v>
      </c>
      <c r="E92" s="92"/>
      <c r="F92" s="91">
        <f>+Costos!L49</f>
        <v>10800</v>
      </c>
      <c r="G92" s="93">
        <f t="shared" si="25"/>
        <v>0</v>
      </c>
      <c r="H92" s="92"/>
      <c r="I92" s="91">
        <f>+Costos!L49</f>
        <v>10800</v>
      </c>
      <c r="J92" s="93">
        <f t="shared" si="14"/>
        <v>0</v>
      </c>
      <c r="K92" s="92"/>
      <c r="L92" s="91">
        <f>+Costos!L49</f>
        <v>10800</v>
      </c>
      <c r="M92" s="93">
        <f t="shared" si="15"/>
        <v>0</v>
      </c>
      <c r="N92" s="92"/>
      <c r="O92" s="91">
        <f>+Costos!L49</f>
        <v>10800</v>
      </c>
      <c r="P92" s="93">
        <f t="shared" si="16"/>
        <v>0</v>
      </c>
      <c r="Q92" s="92"/>
      <c r="R92" s="91">
        <f>+Costos!L49</f>
        <v>10800</v>
      </c>
      <c r="S92" s="93">
        <f t="shared" si="17"/>
        <v>0</v>
      </c>
      <c r="T92" s="92"/>
      <c r="U92" s="91">
        <f>+Costos!L49</f>
        <v>10800</v>
      </c>
      <c r="V92" s="93">
        <f t="shared" si="18"/>
        <v>0</v>
      </c>
      <c r="W92" s="92"/>
      <c r="X92" s="91">
        <f>+Costos!L49</f>
        <v>10800</v>
      </c>
      <c r="Y92" s="93">
        <f t="shared" si="19"/>
        <v>0</v>
      </c>
      <c r="Z92" s="92"/>
      <c r="AA92" s="91">
        <f>+Costos!L49</f>
        <v>10800</v>
      </c>
      <c r="AB92" s="93">
        <f t="shared" si="20"/>
        <v>0</v>
      </c>
      <c r="AC92" s="92"/>
      <c r="AD92" s="91">
        <f>+Costos!L49</f>
        <v>10800</v>
      </c>
      <c r="AE92" s="93">
        <f t="shared" si="21"/>
        <v>0</v>
      </c>
      <c r="AF92" s="92"/>
      <c r="AG92" s="91">
        <f>+Costos!L49</f>
        <v>10800</v>
      </c>
      <c r="AH92" s="93">
        <f t="shared" si="22"/>
        <v>0</v>
      </c>
      <c r="AI92" s="92"/>
      <c r="AJ92" s="91">
        <f>+Costos!L49</f>
        <v>10800</v>
      </c>
      <c r="AK92" s="93">
        <f t="shared" si="23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4"/>
        <v>0</v>
      </c>
      <c r="E93" s="92"/>
      <c r="F93" s="91">
        <f>+Costos!L44</f>
        <v>2400</v>
      </c>
      <c r="G93" s="93">
        <f t="shared" si="25"/>
        <v>0</v>
      </c>
      <c r="H93" s="92"/>
      <c r="I93" s="91">
        <f>+Costos!L44</f>
        <v>2400</v>
      </c>
      <c r="J93" s="93">
        <f t="shared" si="14"/>
        <v>0</v>
      </c>
      <c r="K93" s="92"/>
      <c r="L93" s="91">
        <f>+Costos!L44</f>
        <v>2400</v>
      </c>
      <c r="M93" s="93">
        <f t="shared" si="15"/>
        <v>0</v>
      </c>
      <c r="N93" s="92"/>
      <c r="O93" s="91">
        <f>+Costos!L44</f>
        <v>2400</v>
      </c>
      <c r="P93" s="93">
        <f t="shared" si="16"/>
        <v>0</v>
      </c>
      <c r="Q93" s="92"/>
      <c r="R93" s="91">
        <f>+Costos!L44</f>
        <v>2400</v>
      </c>
      <c r="S93" s="93">
        <f t="shared" si="17"/>
        <v>0</v>
      </c>
      <c r="T93" s="92"/>
      <c r="U93" s="91">
        <f>+Costos!L44</f>
        <v>2400</v>
      </c>
      <c r="V93" s="93">
        <f t="shared" si="18"/>
        <v>0</v>
      </c>
      <c r="W93" s="92"/>
      <c r="X93" s="91">
        <f>+Costos!L44</f>
        <v>2400</v>
      </c>
      <c r="Y93" s="93">
        <f t="shared" si="19"/>
        <v>0</v>
      </c>
      <c r="Z93" s="92"/>
      <c r="AA93" s="91">
        <f>+Costos!L44</f>
        <v>2400</v>
      </c>
      <c r="AB93" s="93">
        <f t="shared" si="20"/>
        <v>0</v>
      </c>
      <c r="AC93" s="92"/>
      <c r="AD93" s="91">
        <f>+Costos!L44</f>
        <v>2400</v>
      </c>
      <c r="AE93" s="93">
        <f t="shared" si="21"/>
        <v>0</v>
      </c>
      <c r="AF93" s="92"/>
      <c r="AG93" s="91">
        <f>+Costos!L44</f>
        <v>2400</v>
      </c>
      <c r="AH93" s="93">
        <f t="shared" si="22"/>
        <v>0</v>
      </c>
      <c r="AI93" s="92"/>
      <c r="AJ93" s="91">
        <f>+Costos!L44</f>
        <v>2400</v>
      </c>
      <c r="AK93" s="93">
        <f t="shared" si="23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4"/>
        <v>0</v>
      </c>
      <c r="E94" s="92"/>
      <c r="F94" s="91">
        <f>+Costos!L45</f>
        <v>6000</v>
      </c>
      <c r="G94" s="93">
        <f t="shared" si="25"/>
        <v>0</v>
      </c>
      <c r="H94" s="92"/>
      <c r="I94" s="91">
        <f>+Costos!L45</f>
        <v>6000</v>
      </c>
      <c r="J94" s="93">
        <f t="shared" si="14"/>
        <v>0</v>
      </c>
      <c r="K94" s="92"/>
      <c r="L94" s="91">
        <f>+Costos!L45</f>
        <v>6000</v>
      </c>
      <c r="M94" s="93">
        <f t="shared" si="15"/>
        <v>0</v>
      </c>
      <c r="N94" s="92"/>
      <c r="O94" s="91">
        <f>+Costos!L45</f>
        <v>6000</v>
      </c>
      <c r="P94" s="93">
        <f t="shared" si="16"/>
        <v>0</v>
      </c>
      <c r="Q94" s="92"/>
      <c r="R94" s="91">
        <f>+Costos!L45</f>
        <v>6000</v>
      </c>
      <c r="S94" s="93">
        <f t="shared" si="17"/>
        <v>0</v>
      </c>
      <c r="T94" s="92"/>
      <c r="U94" s="91">
        <f>+Costos!L45</f>
        <v>6000</v>
      </c>
      <c r="V94" s="93">
        <f t="shared" si="18"/>
        <v>0</v>
      </c>
      <c r="W94" s="92"/>
      <c r="X94" s="91">
        <f>+Costos!L45</f>
        <v>6000</v>
      </c>
      <c r="Y94" s="93">
        <f t="shared" si="19"/>
        <v>0</v>
      </c>
      <c r="Z94" s="92"/>
      <c r="AA94" s="91">
        <f>+Costos!L45</f>
        <v>6000</v>
      </c>
      <c r="AB94" s="93">
        <f t="shared" si="20"/>
        <v>0</v>
      </c>
      <c r="AC94" s="92"/>
      <c r="AD94" s="91">
        <f>+Costos!L45</f>
        <v>6000</v>
      </c>
      <c r="AE94" s="93">
        <f t="shared" si="21"/>
        <v>0</v>
      </c>
      <c r="AF94" s="92"/>
      <c r="AG94" s="91">
        <f>+Costos!L45</f>
        <v>6000</v>
      </c>
      <c r="AH94" s="93">
        <f t="shared" si="22"/>
        <v>0</v>
      </c>
      <c r="AI94" s="92"/>
      <c r="AJ94" s="91">
        <f>+Costos!L45</f>
        <v>6000</v>
      </c>
      <c r="AK94" s="93">
        <f t="shared" si="23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4"/>
        <v>0</v>
      </c>
      <c r="E95" s="92"/>
      <c r="F95" s="91">
        <f>+Costos!L44</f>
        <v>2400</v>
      </c>
      <c r="G95" s="93">
        <f t="shared" si="25"/>
        <v>0</v>
      </c>
      <c r="H95" s="92"/>
      <c r="I95" s="91">
        <f>+Costos!L44</f>
        <v>2400</v>
      </c>
      <c r="J95" s="93">
        <f t="shared" si="14"/>
        <v>0</v>
      </c>
      <c r="K95" s="92"/>
      <c r="L95" s="91">
        <f>+Costos!L44</f>
        <v>2400</v>
      </c>
      <c r="M95" s="93">
        <f t="shared" si="15"/>
        <v>0</v>
      </c>
      <c r="N95" s="92"/>
      <c r="O95" s="91">
        <f>+Costos!L44</f>
        <v>2400</v>
      </c>
      <c r="P95" s="93">
        <f t="shared" si="16"/>
        <v>0</v>
      </c>
      <c r="Q95" s="92"/>
      <c r="R95" s="91">
        <f>+Costos!L44</f>
        <v>2400</v>
      </c>
      <c r="S95" s="93">
        <f t="shared" si="17"/>
        <v>0</v>
      </c>
      <c r="T95" s="92"/>
      <c r="U95" s="91">
        <f>+Costos!L44</f>
        <v>2400</v>
      </c>
      <c r="V95" s="93">
        <f t="shared" si="18"/>
        <v>0</v>
      </c>
      <c r="W95" s="92"/>
      <c r="X95" s="91">
        <f>+Costos!L44</f>
        <v>2400</v>
      </c>
      <c r="Y95" s="93">
        <f t="shared" si="19"/>
        <v>0</v>
      </c>
      <c r="Z95" s="92"/>
      <c r="AA95" s="91">
        <f>+Costos!L44</f>
        <v>2400</v>
      </c>
      <c r="AB95" s="93">
        <f t="shared" si="20"/>
        <v>0</v>
      </c>
      <c r="AC95" s="92"/>
      <c r="AD95" s="91">
        <f>+Costos!L44</f>
        <v>2400</v>
      </c>
      <c r="AE95" s="93">
        <f t="shared" si="21"/>
        <v>0</v>
      </c>
      <c r="AF95" s="92"/>
      <c r="AG95" s="91">
        <f>+Costos!L44</f>
        <v>2400</v>
      </c>
      <c r="AH95" s="93">
        <f t="shared" si="22"/>
        <v>0</v>
      </c>
      <c r="AI95" s="92"/>
      <c r="AJ95" s="91">
        <f>+Costos!L44</f>
        <v>2400</v>
      </c>
      <c r="AK95" s="93">
        <f t="shared" si="23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4"/>
        <v>0</v>
      </c>
      <c r="E96" s="92"/>
      <c r="F96" s="91">
        <f>+Costos!L45</f>
        <v>6000</v>
      </c>
      <c r="G96" s="93">
        <f t="shared" si="25"/>
        <v>0</v>
      </c>
      <c r="H96" s="92"/>
      <c r="I96" s="91">
        <f>+Costos!L45</f>
        <v>6000</v>
      </c>
      <c r="J96" s="93">
        <f t="shared" si="14"/>
        <v>0</v>
      </c>
      <c r="K96" s="92"/>
      <c r="L96" s="91">
        <f>+Costos!L45</f>
        <v>6000</v>
      </c>
      <c r="M96" s="93">
        <f t="shared" si="15"/>
        <v>0</v>
      </c>
      <c r="N96" s="92"/>
      <c r="O96" s="91">
        <f>+Costos!L45</f>
        <v>6000</v>
      </c>
      <c r="P96" s="93">
        <f t="shared" si="16"/>
        <v>0</v>
      </c>
      <c r="Q96" s="92"/>
      <c r="R96" s="91">
        <f>+Costos!L45</f>
        <v>6000</v>
      </c>
      <c r="S96" s="93">
        <f t="shared" si="17"/>
        <v>0</v>
      </c>
      <c r="T96" s="92"/>
      <c r="U96" s="91">
        <f>+Costos!L45</f>
        <v>6000</v>
      </c>
      <c r="V96" s="93">
        <f t="shared" si="18"/>
        <v>0</v>
      </c>
      <c r="W96" s="92"/>
      <c r="X96" s="91">
        <f>+Costos!L45</f>
        <v>6000</v>
      </c>
      <c r="Y96" s="93">
        <f t="shared" si="19"/>
        <v>0</v>
      </c>
      <c r="Z96" s="92"/>
      <c r="AA96" s="91">
        <f>+Costos!L45</f>
        <v>6000</v>
      </c>
      <c r="AB96" s="93">
        <f t="shared" si="20"/>
        <v>0</v>
      </c>
      <c r="AC96" s="92"/>
      <c r="AD96" s="91">
        <f>+Costos!L45</f>
        <v>6000</v>
      </c>
      <c r="AE96" s="93">
        <f t="shared" si="21"/>
        <v>0</v>
      </c>
      <c r="AF96" s="92"/>
      <c r="AG96" s="91">
        <f>+Costos!L45</f>
        <v>6000</v>
      </c>
      <c r="AH96" s="93">
        <f t="shared" si="22"/>
        <v>0</v>
      </c>
      <c r="AI96" s="92"/>
      <c r="AJ96" s="91">
        <f>+Costos!L45</f>
        <v>6000</v>
      </c>
      <c r="AK96" s="93">
        <f t="shared" si="23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4"/>
        <v>0</v>
      </c>
      <c r="K97" s="92"/>
      <c r="L97" s="91">
        <f>+Costos!L46</f>
        <v>3600</v>
      </c>
      <c r="M97" s="93">
        <f t="shared" si="15"/>
        <v>0</v>
      </c>
      <c r="N97" s="92"/>
      <c r="O97" s="91">
        <f>+Costos!L46</f>
        <v>3600</v>
      </c>
      <c r="P97" s="93">
        <f t="shared" si="16"/>
        <v>0</v>
      </c>
      <c r="Q97" s="92"/>
      <c r="R97" s="91">
        <f>+Costos!L46</f>
        <v>3600</v>
      </c>
      <c r="S97" s="93">
        <f t="shared" si="17"/>
        <v>0</v>
      </c>
      <c r="T97" s="92"/>
      <c r="U97" s="91">
        <f>+Costos!L46</f>
        <v>3600</v>
      </c>
      <c r="V97" s="93">
        <f t="shared" si="18"/>
        <v>0</v>
      </c>
      <c r="W97" s="92"/>
      <c r="X97" s="91">
        <f>+Costos!L46</f>
        <v>3600</v>
      </c>
      <c r="Y97" s="93">
        <f t="shared" si="19"/>
        <v>0</v>
      </c>
      <c r="Z97" s="92"/>
      <c r="AA97" s="91">
        <f>+Costos!L46</f>
        <v>3600</v>
      </c>
      <c r="AB97" s="93">
        <f t="shared" si="20"/>
        <v>0</v>
      </c>
      <c r="AC97" s="92"/>
      <c r="AD97" s="91">
        <f>+Costos!L46</f>
        <v>3600</v>
      </c>
      <c r="AE97" s="93">
        <f t="shared" si="21"/>
        <v>0</v>
      </c>
      <c r="AF97" s="92"/>
      <c r="AG97" s="91">
        <f>+Costos!L46</f>
        <v>3600</v>
      </c>
      <c r="AH97" s="93">
        <f t="shared" si="22"/>
        <v>0</v>
      </c>
      <c r="AI97" s="92"/>
      <c r="AJ97" s="91">
        <f>+Costos!L46</f>
        <v>3600</v>
      </c>
      <c r="AK97" s="93">
        <f t="shared" si="23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4"/>
        <v>0</v>
      </c>
      <c r="K98" s="94"/>
      <c r="L98" s="91">
        <f>+Costos!L47</f>
        <v>7200</v>
      </c>
      <c r="M98" s="93">
        <f t="shared" si="15"/>
        <v>0</v>
      </c>
      <c r="N98" s="94"/>
      <c r="O98" s="91">
        <f>+Costos!L47</f>
        <v>7200</v>
      </c>
      <c r="P98" s="93">
        <f t="shared" si="16"/>
        <v>0</v>
      </c>
      <c r="Q98" s="94"/>
      <c r="R98" s="91">
        <f>+Costos!L47</f>
        <v>7200</v>
      </c>
      <c r="S98" s="93">
        <f t="shared" si="17"/>
        <v>0</v>
      </c>
      <c r="T98" s="94"/>
      <c r="U98" s="91">
        <f>+Costos!L47</f>
        <v>7200</v>
      </c>
      <c r="V98" s="93">
        <f t="shared" si="18"/>
        <v>0</v>
      </c>
      <c r="W98" s="94"/>
      <c r="X98" s="91">
        <f>+Costos!L47</f>
        <v>7200</v>
      </c>
      <c r="Y98" s="93">
        <f t="shared" si="19"/>
        <v>0</v>
      </c>
      <c r="Z98" s="94"/>
      <c r="AA98" s="91">
        <f>+Costos!L47</f>
        <v>7200</v>
      </c>
      <c r="AB98" s="93">
        <f t="shared" si="20"/>
        <v>0</v>
      </c>
      <c r="AC98" s="94"/>
      <c r="AD98" s="91">
        <f>+Costos!L47</f>
        <v>7200</v>
      </c>
      <c r="AE98" s="93">
        <f t="shared" si="21"/>
        <v>0</v>
      </c>
      <c r="AF98" s="94"/>
      <c r="AG98" s="91">
        <f>+Costos!L47</f>
        <v>7200</v>
      </c>
      <c r="AH98" s="93">
        <f t="shared" si="22"/>
        <v>0</v>
      </c>
      <c r="AI98" s="94"/>
      <c r="AJ98" s="91">
        <f>+Costos!L47</f>
        <v>7200</v>
      </c>
      <c r="AK98" s="93">
        <f t="shared" si="23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1140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0"/>
  <sheetViews>
    <sheetView zoomScaleNormal="100" workbookViewId="0">
      <pane xSplit="1" topLeftCell="B1" activePane="topRight" state="frozen"/>
      <selection pane="topRight" activeCell="J8" sqref="J8"/>
    </sheetView>
  </sheetViews>
  <sheetFormatPr baseColWidth="10" defaultRowHeight="15"/>
  <cols>
    <col min="1" max="1" width="34.5703125" customWidth="1"/>
    <col min="2" max="2" width="17.5703125" bestFit="1" customWidth="1"/>
    <col min="4" max="4" width="13.7109375" bestFit="1" customWidth="1"/>
    <col min="6" max="6" width="12.140625" bestFit="1" customWidth="1"/>
    <col min="7" max="8" width="13.7109375" bestFit="1" customWidth="1"/>
    <col min="9" max="9" width="15.28515625" bestFit="1" customWidth="1"/>
    <col min="10" max="13" width="13.7109375" bestFit="1" customWidth="1"/>
    <col min="14" max="14" width="12.7109375" bestFit="1" customWidth="1"/>
    <col min="15" max="15" width="15.28515625" bestFit="1" customWidth="1"/>
    <col min="16" max="16" width="12.7109375" bestFit="1" customWidth="1"/>
    <col min="19" max="20" width="12.7109375" bestFit="1" customWidth="1"/>
    <col min="22" max="23" width="12.7109375" bestFit="1" customWidth="1"/>
  </cols>
  <sheetData>
    <row r="1" spans="1:15" ht="33.75">
      <c r="A1" s="70" t="s">
        <v>261</v>
      </c>
      <c r="B1" s="2"/>
      <c r="F1" s="3"/>
      <c r="G1" s="3"/>
      <c r="H1" s="3"/>
      <c r="I1" s="2"/>
      <c r="J1" s="2"/>
      <c r="K1" s="2"/>
      <c r="L1" s="2"/>
    </row>
    <row r="2" spans="1:15" ht="30">
      <c r="A2" s="71" t="s">
        <v>218</v>
      </c>
      <c r="B2" s="34"/>
      <c r="C2" s="34"/>
      <c r="D2" s="34"/>
      <c r="E2" s="2"/>
      <c r="F2" s="2"/>
      <c r="G2" s="2"/>
      <c r="H2" s="2"/>
      <c r="I2" s="2"/>
      <c r="J2" s="2"/>
      <c r="K2" s="2"/>
      <c r="L2" s="2"/>
      <c r="M2" s="8"/>
    </row>
    <row r="3" spans="1:15" ht="33.75">
      <c r="A3" s="293" t="s">
        <v>245</v>
      </c>
      <c r="B3" s="294" t="s">
        <v>127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293"/>
      <c r="B4" s="294"/>
      <c r="C4" s="260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2</v>
      </c>
    </row>
    <row r="5" spans="1:15">
      <c r="A5" s="293"/>
      <c r="B5" s="294"/>
      <c r="C5" s="55" t="s">
        <v>3</v>
      </c>
      <c r="D5" s="56" t="s">
        <v>4</v>
      </c>
      <c r="E5" s="55" t="s">
        <v>5</v>
      </c>
      <c r="F5" s="57" t="s">
        <v>6</v>
      </c>
      <c r="G5" s="55" t="s">
        <v>7</v>
      </c>
      <c r="H5" s="57" t="s">
        <v>249</v>
      </c>
      <c r="I5" s="55" t="s">
        <v>250</v>
      </c>
      <c r="J5" s="57" t="s">
        <v>8</v>
      </c>
      <c r="K5" s="55" t="s">
        <v>9</v>
      </c>
      <c r="L5" s="57" t="s">
        <v>10</v>
      </c>
      <c r="M5" s="55" t="s">
        <v>11</v>
      </c>
      <c r="N5" s="58" t="s">
        <v>12</v>
      </c>
      <c r="O5" s="55" t="s">
        <v>13</v>
      </c>
    </row>
    <row r="6" spans="1:15">
      <c r="A6" s="215" t="s">
        <v>341</v>
      </c>
      <c r="B6" s="215" t="s">
        <v>131</v>
      </c>
      <c r="C6" s="216"/>
      <c r="D6" s="216">
        <v>80000</v>
      </c>
      <c r="E6" s="216"/>
      <c r="F6" s="216">
        <v>6090</v>
      </c>
      <c r="G6" s="216"/>
      <c r="H6" s="216"/>
      <c r="I6" s="216"/>
      <c r="J6" s="216"/>
      <c r="K6" s="216"/>
      <c r="L6" s="216"/>
      <c r="M6" s="216"/>
      <c r="N6" s="216"/>
      <c r="O6" s="61">
        <f t="shared" ref="O6:O16" si="0">SUM(C6:N6)</f>
        <v>86090</v>
      </c>
    </row>
    <row r="7" spans="1:15">
      <c r="A7" s="215" t="s">
        <v>427</v>
      </c>
      <c r="B7" s="215"/>
      <c r="C7" s="216"/>
      <c r="D7" s="216"/>
      <c r="E7" s="216"/>
      <c r="F7" s="216"/>
      <c r="G7" s="216"/>
      <c r="H7" s="216"/>
      <c r="I7" s="216">
        <v>109000</v>
      </c>
      <c r="J7" s="216"/>
      <c r="K7" s="216"/>
      <c r="L7" s="216"/>
      <c r="M7" s="216"/>
      <c r="N7" s="216"/>
      <c r="O7" s="61">
        <f t="shared" si="0"/>
        <v>109000</v>
      </c>
    </row>
    <row r="8" spans="1:15" ht="18.75">
      <c r="A8" s="215" t="s">
        <v>431</v>
      </c>
      <c r="B8" s="215"/>
      <c r="C8" s="216"/>
      <c r="D8" s="216"/>
      <c r="E8" s="216"/>
      <c r="F8" s="216"/>
      <c r="G8" s="216"/>
      <c r="H8" s="221"/>
      <c r="I8" s="216"/>
      <c r="J8" s="194">
        <v>75945.440000000002</v>
      </c>
      <c r="K8" s="216"/>
      <c r="L8" s="216"/>
      <c r="M8" s="216"/>
      <c r="N8" s="216"/>
      <c r="O8" s="61">
        <f t="shared" si="0"/>
        <v>75945.440000000002</v>
      </c>
    </row>
    <row r="9" spans="1:15">
      <c r="A9" s="215"/>
      <c r="B9" s="18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61">
        <f t="shared" si="0"/>
        <v>0</v>
      </c>
    </row>
    <row r="10" spans="1:15">
      <c r="A10" s="215"/>
      <c r="B10" s="222"/>
      <c r="C10" s="195"/>
      <c r="D10" s="196"/>
      <c r="E10" s="196"/>
      <c r="F10" s="196"/>
      <c r="G10" s="196"/>
      <c r="H10" s="196"/>
      <c r="I10" s="196"/>
      <c r="J10" s="226"/>
      <c r="K10" s="227"/>
      <c r="L10" s="227"/>
      <c r="M10" s="196"/>
      <c r="N10" s="196"/>
      <c r="O10" s="61">
        <f t="shared" si="0"/>
        <v>0</v>
      </c>
    </row>
    <row r="11" spans="1:15">
      <c r="A11" s="215"/>
      <c r="B11" s="215"/>
      <c r="C11" s="216"/>
      <c r="D11" s="197"/>
      <c r="E11" s="197"/>
      <c r="F11" s="197"/>
      <c r="G11" s="197"/>
      <c r="H11" s="197"/>
      <c r="I11" s="197"/>
      <c r="J11" s="228"/>
      <c r="K11" s="229"/>
      <c r="L11" s="229"/>
      <c r="M11" s="197"/>
      <c r="N11" s="197"/>
      <c r="O11" s="61">
        <f t="shared" si="0"/>
        <v>0</v>
      </c>
    </row>
    <row r="12" spans="1:15">
      <c r="A12" s="215"/>
      <c r="B12" s="215"/>
      <c r="C12" s="216"/>
      <c r="D12" s="197"/>
      <c r="E12" s="197"/>
      <c r="F12" s="197"/>
      <c r="G12" s="197"/>
      <c r="H12" s="197"/>
      <c r="I12" s="197"/>
      <c r="J12" s="228"/>
      <c r="K12" s="229"/>
      <c r="L12" s="226"/>
      <c r="M12" s="197"/>
      <c r="N12" s="197"/>
      <c r="O12" s="61">
        <f t="shared" si="0"/>
        <v>0</v>
      </c>
    </row>
    <row r="13" spans="1:15">
      <c r="A13" s="222"/>
      <c r="B13" s="222"/>
      <c r="C13" s="195"/>
      <c r="D13" s="196"/>
      <c r="E13" s="196"/>
      <c r="F13" s="196"/>
      <c r="G13" s="196"/>
      <c r="H13" s="196"/>
      <c r="I13" s="196"/>
      <c r="J13" s="227"/>
      <c r="K13" s="232"/>
      <c r="L13" s="231"/>
      <c r="M13" s="233"/>
      <c r="N13" s="196"/>
      <c r="O13" s="61">
        <f t="shared" si="0"/>
        <v>0</v>
      </c>
    </row>
    <row r="14" spans="1:15">
      <c r="A14" s="223"/>
      <c r="B14" s="223"/>
      <c r="C14" s="224"/>
      <c r="D14" s="225"/>
      <c r="E14" s="225"/>
      <c r="F14" s="225"/>
      <c r="G14" s="225"/>
      <c r="H14" s="225"/>
      <c r="I14" s="225"/>
      <c r="J14" s="230"/>
      <c r="K14" s="231"/>
      <c r="L14" s="33"/>
      <c r="M14" s="231"/>
      <c r="N14" s="225"/>
      <c r="O14" s="61">
        <f t="shared" si="0"/>
        <v>0</v>
      </c>
    </row>
    <row r="15" spans="1:15">
      <c r="A15" s="223"/>
      <c r="B15" s="223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61">
        <f t="shared" si="0"/>
        <v>0</v>
      </c>
    </row>
    <row r="16" spans="1:15">
      <c r="A16" s="223"/>
      <c r="B16" s="223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61">
        <f t="shared" si="0"/>
        <v>0</v>
      </c>
    </row>
    <row r="17" spans="1:38" ht="18">
      <c r="A17" s="59" t="s">
        <v>16</v>
      </c>
      <c r="B17" s="80"/>
      <c r="C17" s="60">
        <f>SUM(C6:C13)</f>
        <v>0</v>
      </c>
      <c r="D17" s="60">
        <f>SUM(D6:D13)</f>
        <v>80000</v>
      </c>
      <c r="E17" s="60">
        <f>SUM(E6:E13)</f>
        <v>0</v>
      </c>
      <c r="F17" s="60">
        <f>SUM(F6:F13)</f>
        <v>6090</v>
      </c>
      <c r="G17" s="60">
        <f>SUM(G6:G12)</f>
        <v>0</v>
      </c>
      <c r="H17" s="60">
        <f>SUM(H6:H12)</f>
        <v>0</v>
      </c>
      <c r="I17" s="60">
        <f>SUM(I6:I12)</f>
        <v>109000</v>
      </c>
      <c r="J17" s="60">
        <f>SUM(J6:J12)</f>
        <v>75945.440000000002</v>
      </c>
      <c r="K17" s="60">
        <f>SUM(K6:K13)</f>
        <v>0</v>
      </c>
      <c r="L17" s="60">
        <f>SUM(L6:L16)</f>
        <v>0</v>
      </c>
      <c r="M17" s="60">
        <f>SUM(M6:M16)</f>
        <v>0</v>
      </c>
      <c r="N17" s="60">
        <f>SUM(N6:N13)</f>
        <v>0</v>
      </c>
      <c r="O17" s="60">
        <f>SUM(L6:L16)</f>
        <v>0</v>
      </c>
    </row>
    <row r="19" spans="1:38" s="33" customFormat="1"/>
    <row r="20" spans="1:38" ht="30">
      <c r="A20" s="37" t="s">
        <v>219</v>
      </c>
      <c r="B20" s="21"/>
      <c r="C20" s="20"/>
    </row>
    <row r="21" spans="1:38" ht="15" customHeight="1">
      <c r="A21" s="38"/>
      <c r="B21" s="21"/>
      <c r="C21" s="20"/>
    </row>
    <row r="22" spans="1:38" ht="23.25">
      <c r="A22" s="39" t="s">
        <v>253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</row>
    <row r="23" spans="1:38" ht="24.75" customHeight="1">
      <c r="A23" s="36"/>
      <c r="B23" s="298" t="s">
        <v>364</v>
      </c>
      <c r="C23" s="299" t="s">
        <v>3</v>
      </c>
      <c r="D23" s="299"/>
      <c r="E23" s="300"/>
      <c r="F23" s="301" t="s">
        <v>4</v>
      </c>
      <c r="G23" s="291"/>
      <c r="H23" s="292"/>
      <c r="I23" s="290" t="s">
        <v>5</v>
      </c>
      <c r="J23" s="291"/>
      <c r="K23" s="292"/>
      <c r="L23" s="290" t="s">
        <v>6</v>
      </c>
      <c r="M23" s="291"/>
      <c r="N23" s="292"/>
      <c r="O23" s="290" t="s">
        <v>7</v>
      </c>
      <c r="P23" s="291"/>
      <c r="Q23" s="292"/>
      <c r="R23" s="290" t="s">
        <v>249</v>
      </c>
      <c r="S23" s="291"/>
      <c r="T23" s="292"/>
      <c r="U23" s="290" t="s">
        <v>250</v>
      </c>
      <c r="V23" s="291"/>
      <c r="W23" s="292"/>
      <c r="X23" s="290" t="s">
        <v>8</v>
      </c>
      <c r="Y23" s="291"/>
      <c r="Z23" s="292"/>
      <c r="AA23" s="290" t="s">
        <v>9</v>
      </c>
      <c r="AB23" s="291"/>
      <c r="AC23" s="292"/>
      <c r="AD23" s="290" t="s">
        <v>10</v>
      </c>
      <c r="AE23" s="291"/>
      <c r="AF23" s="292"/>
      <c r="AG23" s="290" t="s">
        <v>11</v>
      </c>
      <c r="AH23" s="291"/>
      <c r="AI23" s="292"/>
      <c r="AJ23" s="290" t="s">
        <v>12</v>
      </c>
      <c r="AK23" s="291"/>
      <c r="AL23" s="292"/>
    </row>
    <row r="24" spans="1:38" ht="15.75" customHeight="1">
      <c r="A24" s="19"/>
      <c r="B24" s="298"/>
      <c r="C24" s="43" t="s">
        <v>224</v>
      </c>
      <c r="D24" s="44" t="s">
        <v>225</v>
      </c>
      <c r="E24" s="45" t="s">
        <v>2</v>
      </c>
      <c r="F24" s="43" t="s">
        <v>224</v>
      </c>
      <c r="G24" s="44" t="s">
        <v>225</v>
      </c>
      <c r="H24" s="45" t="s">
        <v>2</v>
      </c>
      <c r="I24" s="43" t="s">
        <v>224</v>
      </c>
      <c r="J24" s="44" t="s">
        <v>225</v>
      </c>
      <c r="K24" s="45" t="s">
        <v>2</v>
      </c>
      <c r="L24" s="43" t="s">
        <v>224</v>
      </c>
      <c r="M24" s="44" t="s">
        <v>225</v>
      </c>
      <c r="N24" s="45" t="s">
        <v>2</v>
      </c>
      <c r="O24" s="43" t="s">
        <v>224</v>
      </c>
      <c r="P24" s="44" t="s">
        <v>225</v>
      </c>
      <c r="Q24" s="45" t="s">
        <v>2</v>
      </c>
      <c r="R24" s="43" t="s">
        <v>224</v>
      </c>
      <c r="S24" s="44" t="s">
        <v>225</v>
      </c>
      <c r="T24" s="45" t="s">
        <v>2</v>
      </c>
      <c r="U24" s="43" t="s">
        <v>224</v>
      </c>
      <c r="V24" s="44" t="s">
        <v>225</v>
      </c>
      <c r="W24" s="45" t="s">
        <v>2</v>
      </c>
      <c r="X24" s="43" t="s">
        <v>224</v>
      </c>
      <c r="Y24" s="44" t="s">
        <v>225</v>
      </c>
      <c r="Z24" s="45" t="s">
        <v>2</v>
      </c>
      <c r="AA24" s="43" t="s">
        <v>224</v>
      </c>
      <c r="AB24" s="44" t="s">
        <v>225</v>
      </c>
      <c r="AC24" s="45" t="s">
        <v>2</v>
      </c>
      <c r="AD24" s="43" t="s">
        <v>224</v>
      </c>
      <c r="AE24" s="44" t="s">
        <v>225</v>
      </c>
      <c r="AF24" s="45" t="s">
        <v>2</v>
      </c>
      <c r="AG24" s="43" t="s">
        <v>224</v>
      </c>
      <c r="AH24" s="44" t="s">
        <v>225</v>
      </c>
      <c r="AI24" s="45" t="s">
        <v>2</v>
      </c>
      <c r="AJ24" s="43" t="s">
        <v>224</v>
      </c>
      <c r="AK24" s="44" t="s">
        <v>225</v>
      </c>
      <c r="AL24" s="45" t="s">
        <v>2</v>
      </c>
    </row>
    <row r="25" spans="1:38" ht="15" customHeight="1">
      <c r="A25" s="62" t="s">
        <v>128</v>
      </c>
      <c r="B25" s="25">
        <v>60</v>
      </c>
      <c r="C25" s="73"/>
      <c r="D25" s="81">
        <f>+Costos!K20</f>
        <v>18.96</v>
      </c>
      <c r="E25" s="82">
        <f>B25*C25*D25</f>
        <v>0</v>
      </c>
      <c r="F25" s="73"/>
      <c r="G25" s="81">
        <f>+Costos!K20</f>
        <v>18.96</v>
      </c>
      <c r="H25" s="82">
        <f>B25*F25*G25</f>
        <v>0</v>
      </c>
      <c r="I25" s="73">
        <v>4</v>
      </c>
      <c r="J25" s="81">
        <f>+Costos!K20</f>
        <v>18.96</v>
      </c>
      <c r="K25" s="82">
        <f>B25*I25*G25</f>
        <v>4550.4000000000005</v>
      </c>
      <c r="L25" s="73">
        <v>5</v>
      </c>
      <c r="M25" s="81">
        <f>+Costos!K20</f>
        <v>18.96</v>
      </c>
      <c r="N25" s="82">
        <f>B25*L25*M25</f>
        <v>5688</v>
      </c>
      <c r="O25" s="73"/>
      <c r="P25" s="81">
        <f>+Costos!K20</f>
        <v>18.96</v>
      </c>
      <c r="Q25" s="82">
        <f>B25*O25*P25</f>
        <v>0</v>
      </c>
      <c r="R25" s="73">
        <v>4</v>
      </c>
      <c r="S25" s="81">
        <f>+Costos!K20</f>
        <v>18.96</v>
      </c>
      <c r="T25" s="82">
        <f>B25*R25*S25</f>
        <v>4550.4000000000005</v>
      </c>
      <c r="U25" s="73">
        <v>2</v>
      </c>
      <c r="V25" s="81">
        <f>+Costos!K20</f>
        <v>18.96</v>
      </c>
      <c r="W25" s="82">
        <f>B25*U25*V25</f>
        <v>2275.2000000000003</v>
      </c>
      <c r="X25" s="73"/>
      <c r="Y25" s="81">
        <f>+Costos!K20</f>
        <v>18.96</v>
      </c>
      <c r="Z25" s="82">
        <f>B25*X25*Y25</f>
        <v>0</v>
      </c>
      <c r="AA25" s="73"/>
      <c r="AB25" s="81">
        <f>+Costos!K20</f>
        <v>18.96</v>
      </c>
      <c r="AC25" s="82">
        <f>B25*AA25*AB25</f>
        <v>0</v>
      </c>
      <c r="AD25" s="73"/>
      <c r="AE25" s="81">
        <f>+Costos!K20</f>
        <v>18.96</v>
      </c>
      <c r="AF25" s="82">
        <f>B25*AD25*AE25</f>
        <v>0</v>
      </c>
      <c r="AG25" s="73"/>
      <c r="AH25" s="81">
        <f>+Costos!K20</f>
        <v>18.96</v>
      </c>
      <c r="AI25" s="82">
        <f>B25*AG25*AH25</f>
        <v>0</v>
      </c>
      <c r="AJ25" s="73"/>
      <c r="AK25" s="81">
        <f>+Costos!K20</f>
        <v>18.96</v>
      </c>
      <c r="AL25" s="82">
        <f>B25*AG25*AK25</f>
        <v>0</v>
      </c>
    </row>
    <row r="26" spans="1:38" ht="15" customHeight="1">
      <c r="A26" s="63" t="s">
        <v>129</v>
      </c>
      <c r="B26" s="22">
        <v>96</v>
      </c>
      <c r="C26" s="74"/>
      <c r="D26" s="81">
        <f>+Costos!K21</f>
        <v>9.7200000000000006</v>
      </c>
      <c r="E26" s="82">
        <f>B26*C26*D26</f>
        <v>0</v>
      </c>
      <c r="F26" s="74"/>
      <c r="G26" s="81">
        <f>+Costos!K21</f>
        <v>9.7200000000000006</v>
      </c>
      <c r="H26" s="82">
        <f>B26*F26*G26</f>
        <v>0</v>
      </c>
      <c r="I26" s="74">
        <v>4</v>
      </c>
      <c r="J26" s="81">
        <f>+Costos!K21</f>
        <v>9.7200000000000006</v>
      </c>
      <c r="K26" s="82">
        <f>B26*I26*G26</f>
        <v>3732.4800000000005</v>
      </c>
      <c r="L26" s="74">
        <v>3</v>
      </c>
      <c r="M26" s="81">
        <f>+Costos!K21</f>
        <v>9.7200000000000006</v>
      </c>
      <c r="N26" s="82">
        <f>B26*L26*M26</f>
        <v>2799.36</v>
      </c>
      <c r="O26" s="74"/>
      <c r="P26" s="81">
        <f>+Costos!K21</f>
        <v>9.7200000000000006</v>
      </c>
      <c r="Q26" s="82">
        <f>B26*O26*P26</f>
        <v>0</v>
      </c>
      <c r="R26" s="74">
        <v>3</v>
      </c>
      <c r="S26" s="81">
        <f>+Costos!K21</f>
        <v>9.7200000000000006</v>
      </c>
      <c r="T26" s="82">
        <f>B26*R26*S26</f>
        <v>2799.36</v>
      </c>
      <c r="U26" s="74">
        <v>4</v>
      </c>
      <c r="V26" s="81">
        <f>+Costos!K21</f>
        <v>9.7200000000000006</v>
      </c>
      <c r="W26" s="82">
        <f>B26*U26*V26</f>
        <v>3732.4800000000005</v>
      </c>
      <c r="X26" s="74"/>
      <c r="Y26" s="81">
        <f>+Costos!K21</f>
        <v>9.7200000000000006</v>
      </c>
      <c r="Z26" s="82">
        <f>B26*X26*Y26</f>
        <v>0</v>
      </c>
      <c r="AA26" s="74"/>
      <c r="AB26" s="81">
        <f>+Costos!K21</f>
        <v>9.7200000000000006</v>
      </c>
      <c r="AC26" s="82">
        <f>B26*AA26*AB26</f>
        <v>0</v>
      </c>
      <c r="AD26" s="74"/>
      <c r="AE26" s="81">
        <f>+Costos!K21</f>
        <v>9.7200000000000006</v>
      </c>
      <c r="AF26" s="82">
        <f>B26*AD26*AE26</f>
        <v>0</v>
      </c>
      <c r="AG26" s="74"/>
      <c r="AH26" s="81">
        <f>+Costos!K21</f>
        <v>9.7200000000000006</v>
      </c>
      <c r="AI26" s="82">
        <f>B26*AG26*AH26</f>
        <v>0</v>
      </c>
      <c r="AJ26" s="74"/>
      <c r="AK26" s="81">
        <f>+Costos!K21</f>
        <v>9.7200000000000006</v>
      </c>
      <c r="AL26" s="82">
        <f>B26*AG26*AK26</f>
        <v>0</v>
      </c>
    </row>
    <row r="27" spans="1:38" ht="15" customHeight="1">
      <c r="A27" s="78" t="s">
        <v>130</v>
      </c>
      <c r="B27" s="79">
        <v>96</v>
      </c>
      <c r="C27" s="74"/>
      <c r="D27" s="81">
        <f>+Costos!K22</f>
        <v>10.199999999999999</v>
      </c>
      <c r="E27" s="82">
        <f>B27*C27*D27</f>
        <v>0</v>
      </c>
      <c r="F27" s="74"/>
      <c r="G27" s="81">
        <f>+Costos!K22</f>
        <v>10.199999999999999</v>
      </c>
      <c r="H27" s="82">
        <f>B27*F27*G27</f>
        <v>0</v>
      </c>
      <c r="I27" s="74">
        <v>4</v>
      </c>
      <c r="J27" s="81">
        <f>+Costos!K22</f>
        <v>10.199999999999999</v>
      </c>
      <c r="K27" s="82">
        <f>B27*I27*G27</f>
        <v>3916.7999999999997</v>
      </c>
      <c r="L27" s="74">
        <v>5</v>
      </c>
      <c r="M27" s="81">
        <f>+Costos!K22</f>
        <v>10.199999999999999</v>
      </c>
      <c r="N27" s="82">
        <f>B27*L27*M27</f>
        <v>4896</v>
      </c>
      <c r="O27" s="74"/>
      <c r="P27" s="81">
        <f>+Costos!K22</f>
        <v>10.199999999999999</v>
      </c>
      <c r="Q27" s="82">
        <f>B27*O27*P27</f>
        <v>0</v>
      </c>
      <c r="R27" s="74">
        <v>3</v>
      </c>
      <c r="S27" s="81">
        <f>+Costos!K22</f>
        <v>10.199999999999999</v>
      </c>
      <c r="T27" s="82">
        <f>B27*R27*S27</f>
        <v>2937.6</v>
      </c>
      <c r="U27" s="74">
        <v>4</v>
      </c>
      <c r="V27" s="81">
        <f>+Costos!K22</f>
        <v>10.199999999999999</v>
      </c>
      <c r="W27" s="82">
        <f>B27*U27*V27</f>
        <v>3916.7999999999997</v>
      </c>
      <c r="X27" s="74"/>
      <c r="Y27" s="81">
        <f>+Costos!K22</f>
        <v>10.199999999999999</v>
      </c>
      <c r="Z27" s="82">
        <f>B27*X27*Y27</f>
        <v>0</v>
      </c>
      <c r="AA27" s="74"/>
      <c r="AB27" s="81">
        <f>+Costos!K22</f>
        <v>10.199999999999999</v>
      </c>
      <c r="AC27" s="82">
        <f>B27*AA27*AB27</f>
        <v>0</v>
      </c>
      <c r="AD27" s="74"/>
      <c r="AE27" s="81">
        <f>+Costos!K22</f>
        <v>10.199999999999999</v>
      </c>
      <c r="AF27" s="82">
        <f>B27*AD27*AE27</f>
        <v>0</v>
      </c>
      <c r="AG27" s="74"/>
      <c r="AH27" s="81">
        <f>+Costos!K22</f>
        <v>10.199999999999999</v>
      </c>
      <c r="AI27" s="82">
        <f>B27*AG27*AH27</f>
        <v>0</v>
      </c>
      <c r="AJ27" s="74"/>
      <c r="AK27" s="81">
        <f>+Costos!K22</f>
        <v>10.199999999999999</v>
      </c>
      <c r="AL27" s="82">
        <f>B27*AG27*AK27</f>
        <v>0</v>
      </c>
    </row>
    <row r="28" spans="1:38" s="237" customFormat="1" ht="15" customHeight="1">
      <c r="A28" s="234" t="s">
        <v>257</v>
      </c>
      <c r="B28" s="235"/>
      <c r="C28" s="236"/>
      <c r="D28" s="85"/>
      <c r="E28" s="88">
        <f>SUM(E25:E27)</f>
        <v>0</v>
      </c>
      <c r="F28" s="238"/>
      <c r="G28" s="85"/>
      <c r="H28" s="88">
        <f>SUM(H25:H27)</f>
        <v>0</v>
      </c>
      <c r="I28" s="238"/>
      <c r="J28" s="85"/>
      <c r="K28" s="88">
        <f>SUM(K25:K27)</f>
        <v>12199.68</v>
      </c>
      <c r="L28" s="238"/>
      <c r="M28" s="85"/>
      <c r="N28" s="88">
        <f>SUM(N25:N27)</f>
        <v>13383.36</v>
      </c>
      <c r="O28" s="238"/>
      <c r="P28" s="85"/>
      <c r="Q28" s="88">
        <f>SUM(Q25:Q27)</f>
        <v>0</v>
      </c>
      <c r="R28" s="238"/>
      <c r="S28" s="85"/>
      <c r="T28" s="88">
        <f>SUM(T25:T27)</f>
        <v>10287.36</v>
      </c>
      <c r="U28" s="238"/>
      <c r="V28" s="85"/>
      <c r="W28" s="88">
        <f>SUM(W25:W27)</f>
        <v>9924.48</v>
      </c>
      <c r="X28" s="238"/>
      <c r="Y28" s="85"/>
      <c r="Z28" s="88">
        <f>SUM(Z25:Z27)</f>
        <v>0</v>
      </c>
      <c r="AA28" s="238"/>
      <c r="AB28" s="85"/>
      <c r="AC28" s="88">
        <f>SUM(AC25:AC27)</f>
        <v>0</v>
      </c>
      <c r="AD28" s="238"/>
      <c r="AE28" s="85"/>
      <c r="AF28" s="88">
        <f>SUM(AF25:AF27)</f>
        <v>0</v>
      </c>
      <c r="AG28" s="238"/>
      <c r="AH28" s="85"/>
      <c r="AI28" s="88">
        <f>SUM(AI25:AI27)</f>
        <v>0</v>
      </c>
      <c r="AJ28" s="238"/>
      <c r="AK28" s="85"/>
      <c r="AL28" s="88">
        <f>SUM(AL25:AL27)</f>
        <v>0</v>
      </c>
    </row>
    <row r="29" spans="1:38" ht="15" customHeight="1"/>
    <row r="30" spans="1:38" ht="16.5" customHeight="1"/>
    <row r="31" spans="1:38" ht="24" thickBot="1">
      <c r="A31" s="40" t="s">
        <v>237</v>
      </c>
      <c r="D31" s="259"/>
      <c r="E31" s="259"/>
      <c r="F31" s="259"/>
      <c r="G31" s="259"/>
      <c r="H31" s="259"/>
      <c r="I31" s="259"/>
      <c r="J31" s="259"/>
      <c r="K31" s="259"/>
      <c r="L31" s="4"/>
    </row>
    <row r="32" spans="1:38">
      <c r="A32" s="64"/>
      <c r="B32" s="303" t="s">
        <v>3</v>
      </c>
      <c r="C32" s="304"/>
      <c r="D32" s="304"/>
      <c r="E32" s="302" t="s">
        <v>4</v>
      </c>
      <c r="F32" s="302"/>
      <c r="G32" s="302"/>
      <c r="H32" s="302" t="s">
        <v>5</v>
      </c>
      <c r="I32" s="302"/>
      <c r="J32" s="302"/>
      <c r="K32" s="302" t="s">
        <v>6</v>
      </c>
      <c r="L32" s="302"/>
      <c r="M32" s="302"/>
      <c r="N32" s="302" t="s">
        <v>7</v>
      </c>
      <c r="O32" s="302"/>
      <c r="P32" s="302"/>
      <c r="Q32" s="302" t="s">
        <v>249</v>
      </c>
      <c r="R32" s="302"/>
      <c r="S32" s="302"/>
      <c r="T32" s="302" t="s">
        <v>250</v>
      </c>
      <c r="U32" s="302"/>
      <c r="V32" s="302"/>
      <c r="W32" s="302" t="s">
        <v>8</v>
      </c>
      <c r="X32" s="302"/>
      <c r="Y32" s="302"/>
      <c r="Z32" s="302" t="s">
        <v>9</v>
      </c>
      <c r="AA32" s="302"/>
      <c r="AB32" s="302"/>
      <c r="AC32" s="302" t="s">
        <v>10</v>
      </c>
      <c r="AD32" s="302"/>
      <c r="AE32" s="302"/>
      <c r="AF32" s="302" t="s">
        <v>11</v>
      </c>
      <c r="AG32" s="302"/>
      <c r="AH32" s="302"/>
      <c r="AI32" s="302" t="s">
        <v>12</v>
      </c>
      <c r="AJ32" s="302"/>
      <c r="AK32" s="302"/>
    </row>
    <row r="33" spans="1:37" ht="18">
      <c r="A33" s="5" t="s">
        <v>220</v>
      </c>
      <c r="B33" s="69" t="s">
        <v>224</v>
      </c>
      <c r="C33" s="35" t="s">
        <v>225</v>
      </c>
      <c r="D33" s="27" t="s">
        <v>2</v>
      </c>
      <c r="E33" s="27" t="s">
        <v>224</v>
      </c>
      <c r="F33" s="35" t="s">
        <v>225</v>
      </c>
      <c r="G33" s="27" t="s">
        <v>2</v>
      </c>
      <c r="H33" s="27" t="s">
        <v>224</v>
      </c>
      <c r="I33" s="35" t="s">
        <v>225</v>
      </c>
      <c r="J33" s="27" t="s">
        <v>2</v>
      </c>
      <c r="K33" s="27" t="s">
        <v>224</v>
      </c>
      <c r="L33" s="35" t="s">
        <v>225</v>
      </c>
      <c r="M33" s="27" t="s">
        <v>2</v>
      </c>
      <c r="N33" s="27" t="s">
        <v>224</v>
      </c>
      <c r="O33" s="35" t="s">
        <v>225</v>
      </c>
      <c r="P33" s="27" t="s">
        <v>2</v>
      </c>
      <c r="Q33" s="27" t="s">
        <v>224</v>
      </c>
      <c r="R33" s="35" t="s">
        <v>225</v>
      </c>
      <c r="S33" s="27" t="s">
        <v>2</v>
      </c>
      <c r="T33" s="27" t="s">
        <v>224</v>
      </c>
      <c r="U33" s="35" t="s">
        <v>225</v>
      </c>
      <c r="V33" s="27" t="s">
        <v>2</v>
      </c>
      <c r="W33" s="27" t="s">
        <v>224</v>
      </c>
      <c r="X33" s="35" t="s">
        <v>225</v>
      </c>
      <c r="Y33" s="27" t="s">
        <v>2</v>
      </c>
      <c r="Z33" s="27" t="s">
        <v>224</v>
      </c>
      <c r="AA33" s="35" t="s">
        <v>225</v>
      </c>
      <c r="AB33" s="27" t="s">
        <v>2</v>
      </c>
      <c r="AC33" s="27" t="s">
        <v>224</v>
      </c>
      <c r="AD33" s="35" t="s">
        <v>225</v>
      </c>
      <c r="AE33" s="27" t="s">
        <v>2</v>
      </c>
      <c r="AF33" s="27" t="s">
        <v>224</v>
      </c>
      <c r="AG33" s="35" t="s">
        <v>225</v>
      </c>
      <c r="AH33" s="27" t="s">
        <v>2</v>
      </c>
      <c r="AI33" s="27" t="s">
        <v>224</v>
      </c>
      <c r="AJ33" s="35" t="s">
        <v>225</v>
      </c>
      <c r="AK33" s="27" t="s">
        <v>2</v>
      </c>
    </row>
    <row r="34" spans="1:37" ht="18">
      <c r="A34" s="5"/>
      <c r="B34" s="24"/>
      <c r="C34" s="75"/>
      <c r="D34" s="42"/>
      <c r="E34" s="9"/>
      <c r="F34" s="10"/>
      <c r="G34" s="11"/>
      <c r="H34" s="9"/>
      <c r="I34" s="9"/>
      <c r="J34" s="11"/>
      <c r="K34" s="9"/>
      <c r="L34" s="9"/>
      <c r="M34" s="11"/>
      <c r="N34" s="9"/>
      <c r="O34" s="9"/>
      <c r="P34" s="11"/>
      <c r="Q34" s="9"/>
      <c r="R34" s="9"/>
      <c r="S34" s="11"/>
      <c r="T34" s="9"/>
      <c r="U34" s="9"/>
      <c r="V34" s="11"/>
      <c r="W34" s="9"/>
      <c r="X34" s="9"/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</row>
    <row r="35" spans="1:37" ht="15.75">
      <c r="A35" s="6" t="s">
        <v>18</v>
      </c>
      <c r="B35" s="87"/>
      <c r="C35" s="89">
        <f>+Costos!G39</f>
        <v>1395.42</v>
      </c>
      <c r="D35" s="90">
        <f>B35*C35</f>
        <v>0</v>
      </c>
      <c r="E35" s="87"/>
      <c r="F35" s="89">
        <f>+Costos!G39</f>
        <v>1395.42</v>
      </c>
      <c r="G35" s="90">
        <f>E35*F35</f>
        <v>0</v>
      </c>
      <c r="H35" s="87"/>
      <c r="I35" s="89">
        <f>+Costos!G39</f>
        <v>1395.42</v>
      </c>
      <c r="J35" s="90">
        <f>H35*I35</f>
        <v>0</v>
      </c>
      <c r="K35" s="87"/>
      <c r="L35" s="89">
        <f>+Costos!G39</f>
        <v>1395.42</v>
      </c>
      <c r="M35" s="90">
        <f>K35*L35</f>
        <v>0</v>
      </c>
      <c r="N35" s="87">
        <v>3</v>
      </c>
      <c r="O35" s="89">
        <f>+Costos!G39</f>
        <v>1395.42</v>
      </c>
      <c r="P35" s="90">
        <f>N35*O35</f>
        <v>4186.26</v>
      </c>
      <c r="Q35" s="87"/>
      <c r="R35" s="89">
        <f>+Costos!G39</f>
        <v>1395.42</v>
      </c>
      <c r="S35" s="90">
        <f>Q35*R35</f>
        <v>0</v>
      </c>
      <c r="T35" s="87">
        <v>2</v>
      </c>
      <c r="U35" s="89">
        <f>+Costos!G39</f>
        <v>1395.42</v>
      </c>
      <c r="V35" s="90">
        <f>T35*U35</f>
        <v>2790.84</v>
      </c>
      <c r="W35" s="87"/>
      <c r="X35" s="89">
        <f>+Costos!G39</f>
        <v>1395.42</v>
      </c>
      <c r="Y35" s="90">
        <f>W35*X35</f>
        <v>0</v>
      </c>
      <c r="Z35" s="87"/>
      <c r="AA35" s="89">
        <f>+Costos!G39</f>
        <v>1395.42</v>
      </c>
      <c r="AB35" s="90">
        <f>Z35*AA35</f>
        <v>0</v>
      </c>
      <c r="AC35" s="87"/>
      <c r="AD35" s="89">
        <f>+Costos!G39</f>
        <v>1395.42</v>
      </c>
      <c r="AE35" s="90">
        <f>AC35*AD35</f>
        <v>0</v>
      </c>
      <c r="AF35" s="87"/>
      <c r="AG35" s="89">
        <f>+Costos!V39</f>
        <v>0</v>
      </c>
      <c r="AH35" s="90">
        <f>AF35*AG35</f>
        <v>0</v>
      </c>
      <c r="AI35" s="87"/>
      <c r="AJ35" s="89">
        <f>+Costos!Y39</f>
        <v>0</v>
      </c>
      <c r="AK35" s="90">
        <f t="shared" ref="AK35:AK72" si="1">AI35*AG35</f>
        <v>0</v>
      </c>
    </row>
    <row r="36" spans="1:37" ht="15.75">
      <c r="A36" s="6" t="s">
        <v>307</v>
      </c>
      <c r="B36" s="87"/>
      <c r="C36" s="89">
        <f>+Costos!F214</f>
        <v>17.100000000000001</v>
      </c>
      <c r="D36" s="90">
        <f t="shared" ref="D36:D72" si="2">B36*C36</f>
        <v>0</v>
      </c>
      <c r="E36" s="87"/>
      <c r="F36" s="89">
        <f>+Costos!F214</f>
        <v>17.100000000000001</v>
      </c>
      <c r="G36" s="90">
        <f t="shared" ref="G36:G62" si="3">E36*F36</f>
        <v>0</v>
      </c>
      <c r="H36" s="87"/>
      <c r="I36" s="89">
        <f>+Costos!F214</f>
        <v>17.100000000000001</v>
      </c>
      <c r="J36" s="90">
        <f t="shared" ref="J36:J72" si="4">H36*I36</f>
        <v>0</v>
      </c>
      <c r="K36" s="87"/>
      <c r="L36" s="89">
        <f>+Costos!G214</f>
        <v>20.52</v>
      </c>
      <c r="M36" s="90">
        <f t="shared" ref="M36:M37" si="5">K36*L36</f>
        <v>0</v>
      </c>
      <c r="N36" s="87"/>
      <c r="O36" s="89">
        <f>+Costos!F214</f>
        <v>17.100000000000001</v>
      </c>
      <c r="P36" s="90">
        <f t="shared" ref="P36:P72" si="6">N36*O36</f>
        <v>0</v>
      </c>
      <c r="Q36" s="87"/>
      <c r="R36" s="89">
        <f>+Costos!F214</f>
        <v>17.100000000000001</v>
      </c>
      <c r="S36" s="90">
        <f t="shared" ref="S36:S72" si="7">Q36*R36</f>
        <v>0</v>
      </c>
      <c r="T36" s="87"/>
      <c r="U36" s="89">
        <f>+Costos!F214</f>
        <v>17.100000000000001</v>
      </c>
      <c r="V36" s="90">
        <f t="shared" ref="V36:V72" si="8">T36*U36</f>
        <v>0</v>
      </c>
      <c r="W36" s="87"/>
      <c r="X36" s="89">
        <f>+Costos!F214</f>
        <v>17.100000000000001</v>
      </c>
      <c r="Y36" s="90">
        <f t="shared" ref="Y36:Y72" si="9">W36*X36</f>
        <v>0</v>
      </c>
      <c r="Z36" s="87"/>
      <c r="AA36" s="89">
        <f>+Costos!F214</f>
        <v>17.100000000000001</v>
      </c>
      <c r="AB36" s="90">
        <f t="shared" ref="AB36:AB72" si="10">Z36*AA36</f>
        <v>0</v>
      </c>
      <c r="AC36" s="87"/>
      <c r="AD36" s="89">
        <f>+Costos!F214</f>
        <v>17.100000000000001</v>
      </c>
      <c r="AE36" s="90">
        <f t="shared" ref="AE36:AE72" si="11">AC36*AD36</f>
        <v>0</v>
      </c>
      <c r="AF36" s="87"/>
      <c r="AG36" s="89">
        <f>+Costos!U214</f>
        <v>0</v>
      </c>
      <c r="AH36" s="90">
        <f t="shared" ref="AH36:AH72" si="12">AF36*AG36</f>
        <v>0</v>
      </c>
      <c r="AI36" s="87"/>
      <c r="AJ36" s="89">
        <f>+Costos!X214</f>
        <v>0</v>
      </c>
      <c r="AK36" s="90">
        <f t="shared" si="1"/>
        <v>0</v>
      </c>
    </row>
    <row r="37" spans="1:37" ht="15.75">
      <c r="A37" s="6" t="s">
        <v>306</v>
      </c>
      <c r="B37" s="87"/>
      <c r="C37" s="89">
        <f>+Costos!F215</f>
        <v>34.200000000000003</v>
      </c>
      <c r="D37" s="90">
        <f t="shared" si="2"/>
        <v>0</v>
      </c>
      <c r="E37" s="87"/>
      <c r="F37" s="89">
        <f>+Costos!F215</f>
        <v>34.200000000000003</v>
      </c>
      <c r="G37" s="90">
        <f t="shared" si="3"/>
        <v>0</v>
      </c>
      <c r="H37" s="87"/>
      <c r="I37" s="89">
        <f>+Costos!F215</f>
        <v>34.200000000000003</v>
      </c>
      <c r="J37" s="90">
        <f t="shared" si="4"/>
        <v>0</v>
      </c>
      <c r="K37" s="87">
        <v>50</v>
      </c>
      <c r="L37" s="89">
        <f>+Costos!G215</f>
        <v>41.04</v>
      </c>
      <c r="M37" s="90">
        <f t="shared" si="5"/>
        <v>2052</v>
      </c>
      <c r="N37" s="87">
        <v>120</v>
      </c>
      <c r="O37" s="89">
        <f>+Costos!F215</f>
        <v>34.200000000000003</v>
      </c>
      <c r="P37" s="90">
        <f t="shared" si="6"/>
        <v>4104</v>
      </c>
      <c r="Q37" s="87">
        <v>202</v>
      </c>
      <c r="R37" s="89">
        <f>+Costos!F215</f>
        <v>34.200000000000003</v>
      </c>
      <c r="S37" s="90">
        <f t="shared" si="7"/>
        <v>6908.4000000000005</v>
      </c>
      <c r="T37" s="87">
        <v>102</v>
      </c>
      <c r="U37" s="89">
        <f>+Costos!F215</f>
        <v>34.200000000000003</v>
      </c>
      <c r="V37" s="90">
        <f t="shared" si="8"/>
        <v>3488.4</v>
      </c>
      <c r="W37" s="87">
        <v>103</v>
      </c>
      <c r="X37" s="89">
        <f>+Costos!F215</f>
        <v>34.200000000000003</v>
      </c>
      <c r="Y37" s="90">
        <f t="shared" si="9"/>
        <v>3522.6000000000004</v>
      </c>
      <c r="Z37" s="87"/>
      <c r="AA37" s="89">
        <f>+Costos!F215</f>
        <v>34.200000000000003</v>
      </c>
      <c r="AB37" s="90">
        <f t="shared" si="10"/>
        <v>0</v>
      </c>
      <c r="AC37" s="87"/>
      <c r="AD37" s="89">
        <f>+Costos!F215</f>
        <v>34.200000000000003</v>
      </c>
      <c r="AE37" s="90">
        <f t="shared" si="11"/>
        <v>0</v>
      </c>
      <c r="AF37" s="87"/>
      <c r="AG37" s="89">
        <f>+Costos!U215</f>
        <v>0</v>
      </c>
      <c r="AH37" s="90">
        <f t="shared" si="12"/>
        <v>0</v>
      </c>
      <c r="AI37" s="87"/>
      <c r="AJ37" s="89">
        <f>+Costos!X215</f>
        <v>0</v>
      </c>
      <c r="AK37" s="90">
        <f t="shared" si="1"/>
        <v>0</v>
      </c>
    </row>
    <row r="38" spans="1:37" ht="15.75">
      <c r="A38" s="6" t="s">
        <v>304</v>
      </c>
      <c r="B38" s="87"/>
      <c r="C38" s="89">
        <f>+Costos!G214</f>
        <v>20.52</v>
      </c>
      <c r="D38" s="90">
        <f t="shared" si="2"/>
        <v>0</v>
      </c>
      <c r="E38" s="87"/>
      <c r="F38" s="89">
        <f>+Costos!G214</f>
        <v>20.52</v>
      </c>
      <c r="G38" s="90">
        <f t="shared" si="3"/>
        <v>0</v>
      </c>
      <c r="H38" s="87">
        <v>2</v>
      </c>
      <c r="I38" s="89">
        <f>+Costos!G214</f>
        <v>20.52</v>
      </c>
      <c r="J38" s="90">
        <f t="shared" si="4"/>
        <v>41.04</v>
      </c>
      <c r="K38" s="87"/>
      <c r="L38" s="89">
        <f>+Costos!G214</f>
        <v>20.52</v>
      </c>
      <c r="M38" s="239">
        <f>+Costos!N190</f>
        <v>0</v>
      </c>
      <c r="N38" s="87"/>
      <c r="O38" s="89">
        <f>+Costos!G214</f>
        <v>20.52</v>
      </c>
      <c r="P38" s="90">
        <f t="shared" si="6"/>
        <v>0</v>
      </c>
      <c r="Q38" s="87"/>
      <c r="R38" s="89">
        <f>+Costos!G214</f>
        <v>20.52</v>
      </c>
      <c r="S38" s="90">
        <f t="shared" si="7"/>
        <v>0</v>
      </c>
      <c r="T38" s="87"/>
      <c r="U38" s="89">
        <f>+Costos!G214</f>
        <v>20.52</v>
      </c>
      <c r="V38" s="90">
        <f t="shared" si="8"/>
        <v>0</v>
      </c>
      <c r="W38" s="87"/>
      <c r="X38" s="89">
        <f>+Costos!G214</f>
        <v>20.52</v>
      </c>
      <c r="Y38" s="90">
        <f t="shared" si="9"/>
        <v>0</v>
      </c>
      <c r="Z38" s="87"/>
      <c r="AA38" s="89">
        <f>+Costos!G214</f>
        <v>20.52</v>
      </c>
      <c r="AB38" s="90">
        <f t="shared" si="10"/>
        <v>0</v>
      </c>
      <c r="AC38" s="87"/>
      <c r="AD38" s="89">
        <f>+Costos!G214</f>
        <v>20.52</v>
      </c>
      <c r="AE38" s="90">
        <f t="shared" si="11"/>
        <v>0</v>
      </c>
      <c r="AF38" s="87"/>
      <c r="AG38" s="89">
        <f>+Costos!V214</f>
        <v>0</v>
      </c>
      <c r="AH38" s="90">
        <f t="shared" si="12"/>
        <v>0</v>
      </c>
      <c r="AI38" s="87"/>
      <c r="AJ38" s="89">
        <f>+Costos!Y214</f>
        <v>0</v>
      </c>
      <c r="AK38" s="90">
        <f t="shared" si="1"/>
        <v>0</v>
      </c>
    </row>
    <row r="39" spans="1:37" ht="15.75">
      <c r="A39" s="6" t="s">
        <v>305</v>
      </c>
      <c r="B39" s="87"/>
      <c r="C39" s="89">
        <f>+Costos!G215</f>
        <v>41.04</v>
      </c>
      <c r="D39" s="90">
        <f t="shared" si="2"/>
        <v>0</v>
      </c>
      <c r="E39" s="87"/>
      <c r="F39" s="89">
        <f>+Costos!G215</f>
        <v>41.04</v>
      </c>
      <c r="G39" s="90">
        <f t="shared" si="3"/>
        <v>0</v>
      </c>
      <c r="H39" s="87"/>
      <c r="I39" s="89">
        <f>+Costos!G215</f>
        <v>41.04</v>
      </c>
      <c r="J39" s="90">
        <f t="shared" si="4"/>
        <v>0</v>
      </c>
      <c r="K39" s="87"/>
      <c r="L39" s="89">
        <f>+Costos!G215</f>
        <v>41.04</v>
      </c>
      <c r="M39" s="239">
        <f>+Costos!N191</f>
        <v>0</v>
      </c>
      <c r="N39" s="87"/>
      <c r="O39" s="89">
        <f>+Costos!G215</f>
        <v>41.04</v>
      </c>
      <c r="P39" s="90">
        <f t="shared" si="6"/>
        <v>0</v>
      </c>
      <c r="Q39" s="87"/>
      <c r="R39" s="89">
        <f>+Costos!G215</f>
        <v>41.04</v>
      </c>
      <c r="S39" s="90">
        <f t="shared" si="7"/>
        <v>0</v>
      </c>
      <c r="T39" s="87"/>
      <c r="U39" s="89">
        <f>+Costos!G215</f>
        <v>41.04</v>
      </c>
      <c r="V39" s="90">
        <f t="shared" si="8"/>
        <v>0</v>
      </c>
      <c r="W39" s="87"/>
      <c r="X39" s="89">
        <f>+Costos!G215</f>
        <v>41.04</v>
      </c>
      <c r="Y39" s="90">
        <f t="shared" si="9"/>
        <v>0</v>
      </c>
      <c r="Z39" s="87"/>
      <c r="AA39" s="89">
        <f>+Costos!G215</f>
        <v>41.04</v>
      </c>
      <c r="AB39" s="90">
        <f t="shared" si="10"/>
        <v>0</v>
      </c>
      <c r="AC39" s="87"/>
      <c r="AD39" s="89">
        <f>+Costos!G215</f>
        <v>41.04</v>
      </c>
      <c r="AE39" s="90">
        <f t="shared" si="11"/>
        <v>0</v>
      </c>
      <c r="AF39" s="87"/>
      <c r="AG39" s="89">
        <f>+Costos!V215</f>
        <v>0</v>
      </c>
      <c r="AH39" s="90">
        <f t="shared" si="12"/>
        <v>0</v>
      </c>
      <c r="AI39" s="87"/>
      <c r="AJ39" s="89">
        <f>+Costos!Y215</f>
        <v>0</v>
      </c>
      <c r="AK39" s="90">
        <f t="shared" si="1"/>
        <v>0</v>
      </c>
    </row>
    <row r="40" spans="1:37" ht="15.75">
      <c r="A40" s="7" t="s">
        <v>19</v>
      </c>
      <c r="B40" s="87"/>
      <c r="C40" s="89">
        <f>+Costos!G44</f>
        <v>93.277439999999984</v>
      </c>
      <c r="D40" s="90">
        <f t="shared" si="2"/>
        <v>0</v>
      </c>
      <c r="E40" s="87"/>
      <c r="F40" s="89">
        <f>+Costos!G44</f>
        <v>93.277439999999984</v>
      </c>
      <c r="G40" s="90">
        <f t="shared" si="3"/>
        <v>0</v>
      </c>
      <c r="H40" s="87"/>
      <c r="I40" s="89">
        <f>+Costos!G44</f>
        <v>93.277439999999984</v>
      </c>
      <c r="J40" s="90">
        <f t="shared" si="4"/>
        <v>0</v>
      </c>
      <c r="K40" s="87"/>
      <c r="L40" s="89">
        <f>+Costos!G44</f>
        <v>93.277439999999984</v>
      </c>
      <c r="M40" s="90">
        <f t="shared" ref="M40:M72" si="13">K40*L40</f>
        <v>0</v>
      </c>
      <c r="N40" s="87"/>
      <c r="O40" s="89">
        <f>+Costos!G44</f>
        <v>93.277439999999984</v>
      </c>
      <c r="P40" s="90">
        <f t="shared" si="6"/>
        <v>0</v>
      </c>
      <c r="Q40" s="87"/>
      <c r="R40" s="89">
        <f>+Costos!G44</f>
        <v>93.277439999999984</v>
      </c>
      <c r="S40" s="90">
        <f t="shared" si="7"/>
        <v>0</v>
      </c>
      <c r="T40" s="87"/>
      <c r="U40" s="89">
        <f>+Costos!G44</f>
        <v>93.277439999999984</v>
      </c>
      <c r="V40" s="90">
        <f t="shared" si="8"/>
        <v>0</v>
      </c>
      <c r="W40" s="87"/>
      <c r="X40" s="89">
        <f>+Costos!G44</f>
        <v>93.277439999999984</v>
      </c>
      <c r="Y40" s="90">
        <f t="shared" si="9"/>
        <v>0</v>
      </c>
      <c r="Z40" s="87"/>
      <c r="AA40" s="89">
        <f>+Costos!G44</f>
        <v>93.277439999999984</v>
      </c>
      <c r="AB40" s="90">
        <f t="shared" si="10"/>
        <v>0</v>
      </c>
      <c r="AC40" s="87"/>
      <c r="AD40" s="89">
        <f>+Costos!G44</f>
        <v>93.277439999999984</v>
      </c>
      <c r="AE40" s="90">
        <f t="shared" si="11"/>
        <v>0</v>
      </c>
      <c r="AF40" s="87"/>
      <c r="AG40" s="89">
        <f>+Costos!V44</f>
        <v>0</v>
      </c>
      <c r="AH40" s="90">
        <f t="shared" si="12"/>
        <v>0</v>
      </c>
      <c r="AI40" s="87"/>
      <c r="AJ40" s="89">
        <f>+Costos!Y44</f>
        <v>0</v>
      </c>
      <c r="AK40" s="90">
        <f t="shared" si="1"/>
        <v>0</v>
      </c>
    </row>
    <row r="41" spans="1:37" ht="15.75">
      <c r="A41" s="7" t="s">
        <v>20</v>
      </c>
      <c r="B41" s="87"/>
      <c r="C41" s="89">
        <f>+Costos!G51</f>
        <v>333.82079999999996</v>
      </c>
      <c r="D41" s="90">
        <f t="shared" si="2"/>
        <v>0</v>
      </c>
      <c r="E41" s="87"/>
      <c r="F41" s="89">
        <f>+Costos!G51</f>
        <v>333.82079999999996</v>
      </c>
      <c r="G41" s="90">
        <f t="shared" si="3"/>
        <v>0</v>
      </c>
      <c r="H41" s="87"/>
      <c r="I41" s="89">
        <f>+Costos!G51</f>
        <v>333.82079999999996</v>
      </c>
      <c r="J41" s="90">
        <f t="shared" si="4"/>
        <v>0</v>
      </c>
      <c r="K41" s="87"/>
      <c r="L41" s="89">
        <f>+Costos!G51</f>
        <v>333.82079999999996</v>
      </c>
      <c r="M41" s="90">
        <f t="shared" si="13"/>
        <v>0</v>
      </c>
      <c r="N41" s="87"/>
      <c r="O41" s="89">
        <f>+Costos!G51</f>
        <v>333.82079999999996</v>
      </c>
      <c r="P41" s="90">
        <f t="shared" si="6"/>
        <v>0</v>
      </c>
      <c r="Q41" s="87">
        <v>1</v>
      </c>
      <c r="R41" s="89">
        <f>+Costos!G51</f>
        <v>333.82079999999996</v>
      </c>
      <c r="S41" s="90">
        <f t="shared" si="7"/>
        <v>333.82079999999996</v>
      </c>
      <c r="T41" s="87"/>
      <c r="U41" s="89">
        <f>+Costos!G51</f>
        <v>333.82079999999996</v>
      </c>
      <c r="V41" s="90">
        <f t="shared" si="8"/>
        <v>0</v>
      </c>
      <c r="W41" s="87"/>
      <c r="X41" s="89">
        <f>+Costos!G51</f>
        <v>333.82079999999996</v>
      </c>
      <c r="Y41" s="90">
        <f t="shared" si="9"/>
        <v>0</v>
      </c>
      <c r="Z41" s="87"/>
      <c r="AA41" s="89">
        <f>+Costos!G51</f>
        <v>333.82079999999996</v>
      </c>
      <c r="AB41" s="90">
        <f t="shared" si="10"/>
        <v>0</v>
      </c>
      <c r="AC41" s="87"/>
      <c r="AD41" s="89">
        <f>+Costos!G51</f>
        <v>333.82079999999996</v>
      </c>
      <c r="AE41" s="90">
        <f t="shared" si="11"/>
        <v>0</v>
      </c>
      <c r="AF41" s="87"/>
      <c r="AG41" s="89">
        <f>+Costos!V51</f>
        <v>0</v>
      </c>
      <c r="AH41" s="90">
        <f t="shared" si="12"/>
        <v>0</v>
      </c>
      <c r="AI41" s="87"/>
      <c r="AJ41" s="89">
        <f>+Costos!Y51</f>
        <v>0</v>
      </c>
      <c r="AK41" s="90">
        <f t="shared" si="1"/>
        <v>0</v>
      </c>
    </row>
    <row r="42" spans="1:37" ht="15.75">
      <c r="A42" s="7" t="s">
        <v>14</v>
      </c>
      <c r="B42" s="87"/>
      <c r="C42" s="89">
        <f>+Costos!G55</f>
        <v>300</v>
      </c>
      <c r="D42" s="90">
        <f t="shared" si="2"/>
        <v>0</v>
      </c>
      <c r="E42" s="87"/>
      <c r="F42" s="89">
        <f>+Costos!G55</f>
        <v>300</v>
      </c>
      <c r="G42" s="90">
        <f t="shared" si="3"/>
        <v>0</v>
      </c>
      <c r="H42" s="87"/>
      <c r="I42" s="89">
        <f>+Costos!G55</f>
        <v>300</v>
      </c>
      <c r="J42" s="90">
        <f t="shared" si="4"/>
        <v>0</v>
      </c>
      <c r="K42" s="87"/>
      <c r="L42" s="89">
        <f>+Costos!G55</f>
        <v>300</v>
      </c>
      <c r="M42" s="90">
        <f t="shared" si="13"/>
        <v>0</v>
      </c>
      <c r="N42" s="87"/>
      <c r="O42" s="89">
        <f>+Costos!G55</f>
        <v>300</v>
      </c>
      <c r="P42" s="90">
        <f t="shared" si="6"/>
        <v>0</v>
      </c>
      <c r="Q42" s="87"/>
      <c r="R42" s="89">
        <f>+Costos!G55</f>
        <v>300</v>
      </c>
      <c r="S42" s="90">
        <f t="shared" si="7"/>
        <v>0</v>
      </c>
      <c r="T42" s="87"/>
      <c r="U42" s="89">
        <f>+Costos!G55</f>
        <v>300</v>
      </c>
      <c r="V42" s="90">
        <f t="shared" si="8"/>
        <v>0</v>
      </c>
      <c r="W42" s="87"/>
      <c r="X42" s="89">
        <f>+Costos!G55</f>
        <v>300</v>
      </c>
      <c r="Y42" s="90">
        <f t="shared" si="9"/>
        <v>0</v>
      </c>
      <c r="Z42" s="87"/>
      <c r="AA42" s="89">
        <f>+Costos!G55</f>
        <v>300</v>
      </c>
      <c r="AB42" s="90">
        <f t="shared" si="10"/>
        <v>0</v>
      </c>
      <c r="AC42" s="87"/>
      <c r="AD42" s="89">
        <f>+Costos!G55</f>
        <v>300</v>
      </c>
      <c r="AE42" s="90">
        <f t="shared" si="11"/>
        <v>0</v>
      </c>
      <c r="AF42" s="87"/>
      <c r="AG42" s="89">
        <f>+Costos!V55</f>
        <v>0</v>
      </c>
      <c r="AH42" s="90">
        <f t="shared" si="12"/>
        <v>0</v>
      </c>
      <c r="AI42" s="87"/>
      <c r="AJ42" s="89">
        <f>+Costos!Y55</f>
        <v>0</v>
      </c>
      <c r="AK42" s="90">
        <f t="shared" si="1"/>
        <v>0</v>
      </c>
    </row>
    <row r="43" spans="1:37" ht="15.75">
      <c r="A43" s="7" t="s">
        <v>21</v>
      </c>
      <c r="B43" s="87"/>
      <c r="C43" s="89">
        <f>+Costos!G59</f>
        <v>413.1</v>
      </c>
      <c r="D43" s="90">
        <f t="shared" si="2"/>
        <v>0</v>
      </c>
      <c r="E43" s="87"/>
      <c r="F43" s="89">
        <f>+Costos!G59</f>
        <v>413.1</v>
      </c>
      <c r="G43" s="90">
        <f t="shared" si="3"/>
        <v>0</v>
      </c>
      <c r="H43" s="87"/>
      <c r="I43" s="89">
        <f>+Costos!G59</f>
        <v>413.1</v>
      </c>
      <c r="J43" s="90">
        <f t="shared" si="4"/>
        <v>0</v>
      </c>
      <c r="K43" s="87"/>
      <c r="L43" s="89">
        <f>+Costos!G59</f>
        <v>413.1</v>
      </c>
      <c r="M43" s="90">
        <f t="shared" si="13"/>
        <v>0</v>
      </c>
      <c r="N43" s="87"/>
      <c r="O43" s="89">
        <f>+Costos!G59</f>
        <v>413.1</v>
      </c>
      <c r="P43" s="90">
        <f t="shared" si="6"/>
        <v>0</v>
      </c>
      <c r="Q43" s="87"/>
      <c r="R43" s="89">
        <f>+Costos!G59</f>
        <v>413.1</v>
      </c>
      <c r="S43" s="90">
        <f t="shared" si="7"/>
        <v>0</v>
      </c>
      <c r="T43" s="87"/>
      <c r="U43" s="89">
        <f>+Costos!G59</f>
        <v>413.1</v>
      </c>
      <c r="V43" s="90">
        <f t="shared" si="8"/>
        <v>0</v>
      </c>
      <c r="W43" s="87"/>
      <c r="X43" s="89">
        <f>+Costos!G59</f>
        <v>413.1</v>
      </c>
      <c r="Y43" s="90">
        <f t="shared" si="9"/>
        <v>0</v>
      </c>
      <c r="Z43" s="87"/>
      <c r="AA43" s="89">
        <f>+Costos!G59</f>
        <v>413.1</v>
      </c>
      <c r="AB43" s="90">
        <f t="shared" si="10"/>
        <v>0</v>
      </c>
      <c r="AC43" s="87"/>
      <c r="AD43" s="89">
        <f>+Costos!G59</f>
        <v>413.1</v>
      </c>
      <c r="AE43" s="90">
        <f t="shared" si="11"/>
        <v>0</v>
      </c>
      <c r="AF43" s="87"/>
      <c r="AG43" s="89">
        <f>+Costos!V59</f>
        <v>0</v>
      </c>
      <c r="AH43" s="90">
        <f t="shared" si="12"/>
        <v>0</v>
      </c>
      <c r="AI43" s="87"/>
      <c r="AJ43" s="89">
        <f>+Costos!Y59</f>
        <v>0</v>
      </c>
      <c r="AK43" s="90">
        <f t="shared" si="1"/>
        <v>0</v>
      </c>
    </row>
    <row r="44" spans="1:37" ht="15.75">
      <c r="A44" s="7" t="s">
        <v>228</v>
      </c>
      <c r="B44" s="87"/>
      <c r="C44" s="89">
        <f>+Costos!G60</f>
        <v>813</v>
      </c>
      <c r="D44" s="90">
        <f t="shared" si="2"/>
        <v>0</v>
      </c>
      <c r="E44" s="87"/>
      <c r="F44" s="89">
        <f>+Costos!G60</f>
        <v>813</v>
      </c>
      <c r="G44" s="90">
        <f t="shared" si="3"/>
        <v>0</v>
      </c>
      <c r="H44" s="87"/>
      <c r="I44" s="89">
        <f>+Costos!G60</f>
        <v>813</v>
      </c>
      <c r="J44" s="90">
        <f t="shared" si="4"/>
        <v>0</v>
      </c>
      <c r="K44" s="87"/>
      <c r="L44" s="89">
        <f>+Costos!G60</f>
        <v>813</v>
      </c>
      <c r="M44" s="90">
        <f t="shared" si="13"/>
        <v>0</v>
      </c>
      <c r="N44" s="87"/>
      <c r="O44" s="89">
        <f>+Costos!G60</f>
        <v>813</v>
      </c>
      <c r="P44" s="90">
        <f t="shared" si="6"/>
        <v>0</v>
      </c>
      <c r="Q44" s="87"/>
      <c r="R44" s="89">
        <f>+Costos!G60</f>
        <v>813</v>
      </c>
      <c r="S44" s="90">
        <f t="shared" si="7"/>
        <v>0</v>
      </c>
      <c r="T44" s="87"/>
      <c r="U44" s="89">
        <f>+Costos!G60</f>
        <v>813</v>
      </c>
      <c r="V44" s="90">
        <f t="shared" si="8"/>
        <v>0</v>
      </c>
      <c r="W44" s="87"/>
      <c r="X44" s="89">
        <f>+Costos!G60</f>
        <v>813</v>
      </c>
      <c r="Y44" s="90">
        <f t="shared" si="9"/>
        <v>0</v>
      </c>
      <c r="Z44" s="87"/>
      <c r="AA44" s="89">
        <f>+Costos!G60</f>
        <v>813</v>
      </c>
      <c r="AB44" s="90">
        <f t="shared" si="10"/>
        <v>0</v>
      </c>
      <c r="AC44" s="87"/>
      <c r="AD44" s="89">
        <f>+Costos!G60</f>
        <v>813</v>
      </c>
      <c r="AE44" s="90">
        <f t="shared" si="11"/>
        <v>0</v>
      </c>
      <c r="AF44" s="87"/>
      <c r="AG44" s="89">
        <f>+Costos!V60</f>
        <v>0</v>
      </c>
      <c r="AH44" s="90">
        <f t="shared" si="12"/>
        <v>0</v>
      </c>
      <c r="AI44" s="87"/>
      <c r="AJ44" s="89">
        <f>+Costos!Y60</f>
        <v>0</v>
      </c>
      <c r="AK44" s="90">
        <f t="shared" si="1"/>
        <v>0</v>
      </c>
    </row>
    <row r="45" spans="1:37" ht="15.75">
      <c r="A45" s="7" t="s">
        <v>22</v>
      </c>
      <c r="B45" s="87"/>
      <c r="C45" s="89">
        <f>+Costos!G65</f>
        <v>493.44</v>
      </c>
      <c r="D45" s="90">
        <f t="shared" si="2"/>
        <v>0</v>
      </c>
      <c r="E45" s="87"/>
      <c r="F45" s="89">
        <f>+Costos!G65</f>
        <v>493.44</v>
      </c>
      <c r="G45" s="90">
        <f t="shared" si="3"/>
        <v>0</v>
      </c>
      <c r="H45" s="87"/>
      <c r="I45" s="89">
        <f>+Costos!G65</f>
        <v>493.44</v>
      </c>
      <c r="J45" s="90">
        <f t="shared" si="4"/>
        <v>0</v>
      </c>
      <c r="K45" s="87"/>
      <c r="L45" s="89">
        <f>+Costos!G65</f>
        <v>493.44</v>
      </c>
      <c r="M45" s="90">
        <f t="shared" si="13"/>
        <v>0</v>
      </c>
      <c r="N45" s="87"/>
      <c r="O45" s="89">
        <f>+Costos!G65</f>
        <v>493.44</v>
      </c>
      <c r="P45" s="90">
        <f t="shared" si="6"/>
        <v>0</v>
      </c>
      <c r="Q45" s="87"/>
      <c r="R45" s="89">
        <f>+Costos!G65</f>
        <v>493.44</v>
      </c>
      <c r="S45" s="90">
        <f t="shared" si="7"/>
        <v>0</v>
      </c>
      <c r="T45" s="87"/>
      <c r="U45" s="89">
        <f>+Costos!G65</f>
        <v>493.44</v>
      </c>
      <c r="V45" s="90">
        <f t="shared" si="8"/>
        <v>0</v>
      </c>
      <c r="W45" s="87"/>
      <c r="X45" s="89">
        <f>+Costos!G65</f>
        <v>493.44</v>
      </c>
      <c r="Y45" s="90">
        <f t="shared" si="9"/>
        <v>0</v>
      </c>
      <c r="Z45" s="87"/>
      <c r="AA45" s="89">
        <f>+Costos!G65</f>
        <v>493.44</v>
      </c>
      <c r="AB45" s="90">
        <f t="shared" si="10"/>
        <v>0</v>
      </c>
      <c r="AC45" s="87"/>
      <c r="AD45" s="89">
        <f>+Costos!G65</f>
        <v>493.44</v>
      </c>
      <c r="AE45" s="90">
        <f t="shared" si="11"/>
        <v>0</v>
      </c>
      <c r="AF45" s="87"/>
      <c r="AG45" s="89">
        <f>+Costos!V65</f>
        <v>0</v>
      </c>
      <c r="AH45" s="90">
        <f t="shared" si="12"/>
        <v>0</v>
      </c>
      <c r="AI45" s="87"/>
      <c r="AJ45" s="89">
        <f>+Costos!Y65</f>
        <v>0</v>
      </c>
      <c r="AK45" s="90">
        <f t="shared" si="1"/>
        <v>0</v>
      </c>
    </row>
    <row r="46" spans="1:37" ht="15.75">
      <c r="A46" s="7" t="s">
        <v>23</v>
      </c>
      <c r="B46" s="87"/>
      <c r="C46" s="89">
        <f>+Costos!G66</f>
        <v>904.8</v>
      </c>
      <c r="D46" s="90">
        <f t="shared" si="2"/>
        <v>0</v>
      </c>
      <c r="E46" s="87"/>
      <c r="F46" s="89">
        <f>+Costos!G66</f>
        <v>904.8</v>
      </c>
      <c r="G46" s="90">
        <f t="shared" si="3"/>
        <v>0</v>
      </c>
      <c r="H46" s="87"/>
      <c r="I46" s="89">
        <f>+Costos!G66</f>
        <v>904.8</v>
      </c>
      <c r="J46" s="90">
        <f t="shared" si="4"/>
        <v>0</v>
      </c>
      <c r="K46" s="87"/>
      <c r="L46" s="89">
        <f>+Costos!G66</f>
        <v>904.8</v>
      </c>
      <c r="M46" s="90">
        <f t="shared" si="13"/>
        <v>0</v>
      </c>
      <c r="N46" s="87"/>
      <c r="O46" s="89">
        <f>+Costos!G66</f>
        <v>904.8</v>
      </c>
      <c r="P46" s="90">
        <f t="shared" si="6"/>
        <v>0</v>
      </c>
      <c r="Q46" s="87"/>
      <c r="R46" s="89">
        <f>+Costos!G66</f>
        <v>904.8</v>
      </c>
      <c r="S46" s="90">
        <f t="shared" si="7"/>
        <v>0</v>
      </c>
      <c r="T46" s="87"/>
      <c r="U46" s="89">
        <f>+Costos!G66</f>
        <v>904.8</v>
      </c>
      <c r="V46" s="90">
        <f t="shared" si="8"/>
        <v>0</v>
      </c>
      <c r="W46" s="87"/>
      <c r="X46" s="89">
        <f>+Costos!G66</f>
        <v>904.8</v>
      </c>
      <c r="Y46" s="90">
        <f t="shared" si="9"/>
        <v>0</v>
      </c>
      <c r="Z46" s="87"/>
      <c r="AA46" s="89">
        <f>+Costos!G66</f>
        <v>904.8</v>
      </c>
      <c r="AB46" s="90">
        <f t="shared" si="10"/>
        <v>0</v>
      </c>
      <c r="AC46" s="87"/>
      <c r="AD46" s="89">
        <f>+Costos!G66</f>
        <v>904.8</v>
      </c>
      <c r="AE46" s="90">
        <f t="shared" si="11"/>
        <v>0</v>
      </c>
      <c r="AF46" s="87"/>
      <c r="AG46" s="89">
        <f>+Costos!V66</f>
        <v>0</v>
      </c>
      <c r="AH46" s="90">
        <f t="shared" si="12"/>
        <v>0</v>
      </c>
      <c r="AI46" s="87"/>
      <c r="AJ46" s="89">
        <f>+Costos!Y66</f>
        <v>0</v>
      </c>
      <c r="AK46" s="90">
        <f t="shared" si="1"/>
        <v>0</v>
      </c>
    </row>
    <row r="47" spans="1:37" ht="15.75">
      <c r="A47" s="6" t="s">
        <v>15</v>
      </c>
      <c r="B47" s="87"/>
      <c r="C47" s="89">
        <f>+Costos!G70</f>
        <v>2345.2449000000001</v>
      </c>
      <c r="D47" s="90">
        <f t="shared" si="2"/>
        <v>0</v>
      </c>
      <c r="E47" s="87"/>
      <c r="F47" s="89">
        <f>+Costos!G70</f>
        <v>2345.2449000000001</v>
      </c>
      <c r="G47" s="90">
        <f t="shared" si="3"/>
        <v>0</v>
      </c>
      <c r="H47" s="87"/>
      <c r="I47" s="89">
        <f>+Costos!G70</f>
        <v>2345.2449000000001</v>
      </c>
      <c r="J47" s="90">
        <f t="shared" si="4"/>
        <v>0</v>
      </c>
      <c r="K47" s="87"/>
      <c r="L47" s="89">
        <f>+Costos!G70</f>
        <v>2345.2449000000001</v>
      </c>
      <c r="M47" s="90">
        <f t="shared" si="13"/>
        <v>0</v>
      </c>
      <c r="N47" s="87"/>
      <c r="O47" s="89">
        <f>+Costos!G70</f>
        <v>2345.2449000000001</v>
      </c>
      <c r="P47" s="90">
        <f t="shared" si="6"/>
        <v>0</v>
      </c>
      <c r="Q47" s="87"/>
      <c r="R47" s="89">
        <f>+Costos!G70</f>
        <v>2345.2449000000001</v>
      </c>
      <c r="S47" s="90">
        <f t="shared" si="7"/>
        <v>0</v>
      </c>
      <c r="T47" s="87"/>
      <c r="U47" s="89">
        <f>+Costos!G70</f>
        <v>2345.2449000000001</v>
      </c>
      <c r="V47" s="90">
        <f t="shared" si="8"/>
        <v>0</v>
      </c>
      <c r="W47" s="87"/>
      <c r="X47" s="89">
        <f>+Costos!G70</f>
        <v>2345.2449000000001</v>
      </c>
      <c r="Y47" s="90">
        <f t="shared" si="9"/>
        <v>0</v>
      </c>
      <c r="Z47" s="87"/>
      <c r="AA47" s="89">
        <f>+Costos!G70</f>
        <v>2345.2449000000001</v>
      </c>
      <c r="AB47" s="90">
        <f t="shared" si="10"/>
        <v>0</v>
      </c>
      <c r="AC47" s="87"/>
      <c r="AD47" s="89">
        <f>+Costos!G70</f>
        <v>2345.2449000000001</v>
      </c>
      <c r="AE47" s="90">
        <f t="shared" si="11"/>
        <v>0</v>
      </c>
      <c r="AF47" s="87"/>
      <c r="AG47" s="89">
        <f>+Costos!V70</f>
        <v>0</v>
      </c>
      <c r="AH47" s="90">
        <f t="shared" si="12"/>
        <v>0</v>
      </c>
      <c r="AI47" s="87"/>
      <c r="AJ47" s="89">
        <f>+Costos!Y70</f>
        <v>0</v>
      </c>
      <c r="AK47" s="90">
        <f t="shared" si="1"/>
        <v>0</v>
      </c>
    </row>
    <row r="48" spans="1:37" ht="15.75">
      <c r="A48" s="7" t="s">
        <v>24</v>
      </c>
      <c r="B48" s="87"/>
      <c r="C48" s="89">
        <f>+Costos!G78</f>
        <v>1170.8670749999999</v>
      </c>
      <c r="D48" s="90">
        <f t="shared" si="2"/>
        <v>0</v>
      </c>
      <c r="E48" s="87"/>
      <c r="F48" s="89">
        <f>+Costos!G78</f>
        <v>1170.8670749999999</v>
      </c>
      <c r="G48" s="90">
        <f t="shared" si="3"/>
        <v>0</v>
      </c>
      <c r="H48" s="87"/>
      <c r="I48" s="89">
        <f>+Costos!G78</f>
        <v>1170.8670749999999</v>
      </c>
      <c r="J48" s="90">
        <f t="shared" si="4"/>
        <v>0</v>
      </c>
      <c r="K48" s="87"/>
      <c r="L48" s="89">
        <f>+Costos!G78</f>
        <v>1170.8670749999999</v>
      </c>
      <c r="M48" s="90">
        <f t="shared" si="13"/>
        <v>0</v>
      </c>
      <c r="N48" s="87"/>
      <c r="O48" s="89">
        <f>+Costos!G78</f>
        <v>1170.8670749999999</v>
      </c>
      <c r="P48" s="90">
        <f t="shared" si="6"/>
        <v>0</v>
      </c>
      <c r="Q48" s="87"/>
      <c r="R48" s="89">
        <f>+Costos!G78</f>
        <v>1170.8670749999999</v>
      </c>
      <c r="S48" s="90">
        <f t="shared" si="7"/>
        <v>0</v>
      </c>
      <c r="T48" s="87"/>
      <c r="U48" s="89">
        <f>+Costos!G78</f>
        <v>1170.8670749999999</v>
      </c>
      <c r="V48" s="90">
        <f t="shared" si="8"/>
        <v>0</v>
      </c>
      <c r="W48" s="87"/>
      <c r="X48" s="89">
        <f>+Costos!G78</f>
        <v>1170.8670749999999</v>
      </c>
      <c r="Y48" s="90">
        <f t="shared" si="9"/>
        <v>0</v>
      </c>
      <c r="Z48" s="87"/>
      <c r="AA48" s="89">
        <f>+Costos!G78</f>
        <v>1170.8670749999999</v>
      </c>
      <c r="AB48" s="90">
        <f t="shared" si="10"/>
        <v>0</v>
      </c>
      <c r="AC48" s="87"/>
      <c r="AD48" s="89">
        <f>+Costos!G78</f>
        <v>1170.8670749999999</v>
      </c>
      <c r="AE48" s="90">
        <f t="shared" si="11"/>
        <v>0</v>
      </c>
      <c r="AF48" s="87"/>
      <c r="AG48" s="89">
        <f>+Costos!V78</f>
        <v>0</v>
      </c>
      <c r="AH48" s="90">
        <f t="shared" si="12"/>
        <v>0</v>
      </c>
      <c r="AI48" s="87"/>
      <c r="AJ48" s="89">
        <f>+Costos!Y78</f>
        <v>0</v>
      </c>
      <c r="AK48" s="90">
        <f t="shared" si="1"/>
        <v>0</v>
      </c>
    </row>
    <row r="49" spans="1:37" ht="15.75">
      <c r="A49" s="7" t="s">
        <v>25</v>
      </c>
      <c r="B49" s="87"/>
      <c r="C49" s="89">
        <f>+Costos!G79</f>
        <v>2341.7341499999998</v>
      </c>
      <c r="D49" s="90">
        <f t="shared" si="2"/>
        <v>0</v>
      </c>
      <c r="E49" s="87"/>
      <c r="F49" s="89">
        <f>+Costos!G79</f>
        <v>2341.7341499999998</v>
      </c>
      <c r="G49" s="90">
        <f t="shared" si="3"/>
        <v>0</v>
      </c>
      <c r="H49" s="87"/>
      <c r="I49" s="89">
        <f>+Costos!G79</f>
        <v>2341.7341499999998</v>
      </c>
      <c r="J49" s="90">
        <f t="shared" si="4"/>
        <v>0</v>
      </c>
      <c r="K49" s="87"/>
      <c r="L49" s="89">
        <f>+Costos!G79</f>
        <v>2341.7341499999998</v>
      </c>
      <c r="M49" s="90">
        <f t="shared" si="13"/>
        <v>0</v>
      </c>
      <c r="N49" s="87"/>
      <c r="O49" s="89">
        <f>+Costos!G79</f>
        <v>2341.7341499999998</v>
      </c>
      <c r="P49" s="90">
        <f t="shared" si="6"/>
        <v>0</v>
      </c>
      <c r="Q49" s="87"/>
      <c r="R49" s="89">
        <f>+Costos!G79</f>
        <v>2341.7341499999998</v>
      </c>
      <c r="S49" s="90">
        <f t="shared" si="7"/>
        <v>0</v>
      </c>
      <c r="T49" s="87"/>
      <c r="U49" s="89">
        <f>+Costos!G79</f>
        <v>2341.7341499999998</v>
      </c>
      <c r="V49" s="90">
        <f t="shared" si="8"/>
        <v>0</v>
      </c>
      <c r="W49" s="87"/>
      <c r="X49" s="89">
        <f>+Costos!G79</f>
        <v>2341.7341499999998</v>
      </c>
      <c r="Y49" s="90">
        <f t="shared" si="9"/>
        <v>0</v>
      </c>
      <c r="Z49" s="87"/>
      <c r="AA49" s="89">
        <f>+Costos!G79</f>
        <v>2341.7341499999998</v>
      </c>
      <c r="AB49" s="90">
        <f t="shared" si="10"/>
        <v>0</v>
      </c>
      <c r="AC49" s="87"/>
      <c r="AD49" s="89">
        <f>+Costos!G79</f>
        <v>2341.7341499999998</v>
      </c>
      <c r="AE49" s="90">
        <f t="shared" si="11"/>
        <v>0</v>
      </c>
      <c r="AF49" s="87"/>
      <c r="AG49" s="89">
        <f>+Costos!V79</f>
        <v>0</v>
      </c>
      <c r="AH49" s="90">
        <f t="shared" si="12"/>
        <v>0</v>
      </c>
      <c r="AI49" s="87"/>
      <c r="AJ49" s="89">
        <f>+Costos!Y79</f>
        <v>0</v>
      </c>
      <c r="AK49" s="90">
        <f t="shared" si="1"/>
        <v>0</v>
      </c>
    </row>
    <row r="50" spans="1:37" ht="15.75">
      <c r="A50" s="7" t="s">
        <v>26</v>
      </c>
      <c r="B50" s="87"/>
      <c r="C50" s="89">
        <f>+Costos!G80</f>
        <v>4683.4682999999995</v>
      </c>
      <c r="D50" s="90">
        <f t="shared" si="2"/>
        <v>0</v>
      </c>
      <c r="E50" s="87"/>
      <c r="F50" s="89">
        <f>+Costos!G80</f>
        <v>4683.4682999999995</v>
      </c>
      <c r="G50" s="90">
        <f t="shared" si="3"/>
        <v>0</v>
      </c>
      <c r="H50" s="87"/>
      <c r="I50" s="89">
        <f>+Costos!G80</f>
        <v>4683.4682999999995</v>
      </c>
      <c r="J50" s="90">
        <f t="shared" si="4"/>
        <v>0</v>
      </c>
      <c r="K50" s="87"/>
      <c r="L50" s="89">
        <f>+Costos!G80</f>
        <v>4683.4682999999995</v>
      </c>
      <c r="M50" s="90">
        <f t="shared" si="13"/>
        <v>0</v>
      </c>
      <c r="N50" s="87"/>
      <c r="O50" s="89">
        <f>+Costos!G80</f>
        <v>4683.4682999999995</v>
      </c>
      <c r="P50" s="90">
        <f t="shared" si="6"/>
        <v>0</v>
      </c>
      <c r="Q50" s="87"/>
      <c r="R50" s="89">
        <f>+Costos!G80</f>
        <v>4683.4682999999995</v>
      </c>
      <c r="S50" s="90">
        <f t="shared" si="7"/>
        <v>0</v>
      </c>
      <c r="T50" s="87"/>
      <c r="U50" s="89">
        <f>+Costos!G80</f>
        <v>4683.4682999999995</v>
      </c>
      <c r="V50" s="90">
        <f t="shared" si="8"/>
        <v>0</v>
      </c>
      <c r="W50" s="87"/>
      <c r="X50" s="89">
        <f>+Costos!G80</f>
        <v>4683.4682999999995</v>
      </c>
      <c r="Y50" s="90">
        <f t="shared" si="9"/>
        <v>0</v>
      </c>
      <c r="Z50" s="87"/>
      <c r="AA50" s="89">
        <f>+Costos!G80</f>
        <v>4683.4682999999995</v>
      </c>
      <c r="AB50" s="90">
        <f t="shared" si="10"/>
        <v>0</v>
      </c>
      <c r="AC50" s="87"/>
      <c r="AD50" s="89">
        <f>+Costos!G80</f>
        <v>4683.4682999999995</v>
      </c>
      <c r="AE50" s="90">
        <f t="shared" si="11"/>
        <v>0</v>
      </c>
      <c r="AF50" s="87"/>
      <c r="AG50" s="89">
        <f>+Costos!V80</f>
        <v>0</v>
      </c>
      <c r="AH50" s="90">
        <f t="shared" si="12"/>
        <v>0</v>
      </c>
      <c r="AI50" s="87"/>
      <c r="AJ50" s="89">
        <f>+Costos!Y80</f>
        <v>0</v>
      </c>
      <c r="AK50" s="90">
        <f t="shared" si="1"/>
        <v>0</v>
      </c>
    </row>
    <row r="51" spans="1:37" ht="15.75">
      <c r="A51" s="7" t="s">
        <v>27</v>
      </c>
      <c r="B51" s="87"/>
      <c r="C51" s="89">
        <f>+Costos!G87</f>
        <v>649.6312200000001</v>
      </c>
      <c r="D51" s="90">
        <f t="shared" si="2"/>
        <v>0</v>
      </c>
      <c r="E51" s="87"/>
      <c r="F51" s="89">
        <f>+Costos!G87</f>
        <v>649.6312200000001</v>
      </c>
      <c r="G51" s="90">
        <f t="shared" si="3"/>
        <v>0</v>
      </c>
      <c r="H51" s="87"/>
      <c r="I51" s="89">
        <f>+Costos!G87</f>
        <v>649.6312200000001</v>
      </c>
      <c r="J51" s="90">
        <f t="shared" si="4"/>
        <v>0</v>
      </c>
      <c r="K51" s="87"/>
      <c r="L51" s="89">
        <f>+Costos!G87</f>
        <v>649.6312200000001</v>
      </c>
      <c r="M51" s="90">
        <f t="shared" si="13"/>
        <v>0</v>
      </c>
      <c r="N51" s="87"/>
      <c r="O51" s="89">
        <f>+Costos!G87</f>
        <v>649.6312200000001</v>
      </c>
      <c r="P51" s="90">
        <f t="shared" si="6"/>
        <v>0</v>
      </c>
      <c r="Q51" s="87"/>
      <c r="R51" s="89">
        <f>+Costos!G87</f>
        <v>649.6312200000001</v>
      </c>
      <c r="S51" s="90">
        <f t="shared" si="7"/>
        <v>0</v>
      </c>
      <c r="T51" s="87"/>
      <c r="U51" s="89">
        <f>+Costos!G87</f>
        <v>649.6312200000001</v>
      </c>
      <c r="V51" s="90">
        <f t="shared" si="8"/>
        <v>0</v>
      </c>
      <c r="W51" s="87"/>
      <c r="X51" s="89">
        <f>+Costos!G87</f>
        <v>649.6312200000001</v>
      </c>
      <c r="Y51" s="90">
        <f t="shared" si="9"/>
        <v>0</v>
      </c>
      <c r="Z51" s="87"/>
      <c r="AA51" s="89">
        <f>+Costos!G87</f>
        <v>649.6312200000001</v>
      </c>
      <c r="AB51" s="90">
        <f t="shared" si="10"/>
        <v>0</v>
      </c>
      <c r="AC51" s="87"/>
      <c r="AD51" s="89">
        <f>+Costos!G87</f>
        <v>649.6312200000001</v>
      </c>
      <c r="AE51" s="90">
        <f t="shared" si="11"/>
        <v>0</v>
      </c>
      <c r="AF51" s="87"/>
      <c r="AG51" s="89">
        <f>+Costos!V87</f>
        <v>0</v>
      </c>
      <c r="AH51" s="90">
        <f t="shared" si="12"/>
        <v>0</v>
      </c>
      <c r="AI51" s="87"/>
      <c r="AJ51" s="89">
        <f>+Costos!Y87</f>
        <v>0</v>
      </c>
      <c r="AK51" s="90">
        <f t="shared" si="1"/>
        <v>0</v>
      </c>
    </row>
    <row r="52" spans="1:37" ht="15.75">
      <c r="A52" s="7" t="s">
        <v>227</v>
      </c>
      <c r="B52" s="87"/>
      <c r="C52" s="89">
        <f>+Costos!G97</f>
        <v>691.6312200000001</v>
      </c>
      <c r="D52" s="90">
        <f t="shared" si="2"/>
        <v>0</v>
      </c>
      <c r="E52" s="87">
        <v>4</v>
      </c>
      <c r="F52" s="89">
        <f>+Costos!G97</f>
        <v>691.6312200000001</v>
      </c>
      <c r="G52" s="90">
        <f t="shared" si="3"/>
        <v>2766.5248800000004</v>
      </c>
      <c r="H52" s="87">
        <v>3</v>
      </c>
      <c r="I52" s="89">
        <f>+Costos!G97</f>
        <v>691.6312200000001</v>
      </c>
      <c r="J52" s="90">
        <f t="shared" si="4"/>
        <v>2074.8936600000002</v>
      </c>
      <c r="K52" s="87">
        <v>8</v>
      </c>
      <c r="L52" s="89">
        <f>+Costos!G97</f>
        <v>691.6312200000001</v>
      </c>
      <c r="M52" s="90">
        <f t="shared" si="13"/>
        <v>5533.0497600000008</v>
      </c>
      <c r="N52" s="87">
        <v>4</v>
      </c>
      <c r="O52" s="89">
        <f>+Costos!G97</f>
        <v>691.6312200000001</v>
      </c>
      <c r="P52" s="90">
        <f t="shared" si="6"/>
        <v>2766.5248800000004</v>
      </c>
      <c r="Q52" s="87">
        <v>14</v>
      </c>
      <c r="R52" s="89">
        <f>+Costos!G97</f>
        <v>691.6312200000001</v>
      </c>
      <c r="S52" s="90">
        <f t="shared" si="7"/>
        <v>9682.8370800000012</v>
      </c>
      <c r="T52" s="87">
        <v>2</v>
      </c>
      <c r="U52" s="89">
        <f>+Costos!G97</f>
        <v>691.6312200000001</v>
      </c>
      <c r="V52" s="90">
        <f t="shared" si="8"/>
        <v>1383.2624400000002</v>
      </c>
      <c r="W52" s="87">
        <v>8</v>
      </c>
      <c r="X52" s="89">
        <f>+Costos!G97</f>
        <v>691.6312200000001</v>
      </c>
      <c r="Y52" s="90">
        <f t="shared" si="9"/>
        <v>5533.0497600000008</v>
      </c>
      <c r="Z52" s="87"/>
      <c r="AA52" s="89">
        <f>+Costos!G97</f>
        <v>691.6312200000001</v>
      </c>
      <c r="AB52" s="90">
        <f t="shared" si="10"/>
        <v>0</v>
      </c>
      <c r="AC52" s="87"/>
      <c r="AD52" s="89">
        <f>+Costos!G97</f>
        <v>691.6312200000001</v>
      </c>
      <c r="AE52" s="90">
        <f t="shared" si="11"/>
        <v>0</v>
      </c>
      <c r="AF52" s="87"/>
      <c r="AG52" s="89">
        <f>+Costos!V97</f>
        <v>0</v>
      </c>
      <c r="AH52" s="90">
        <f t="shared" si="12"/>
        <v>0</v>
      </c>
      <c r="AI52" s="87"/>
      <c r="AJ52" s="89">
        <f>+Costos!Y97</f>
        <v>0</v>
      </c>
      <c r="AK52" s="90">
        <f t="shared" si="1"/>
        <v>0</v>
      </c>
    </row>
    <row r="53" spans="1:37" ht="15.75">
      <c r="A53" s="7" t="s">
        <v>226</v>
      </c>
      <c r="B53" s="87"/>
      <c r="C53" s="89">
        <f>+Costos!G108</f>
        <v>806.44838000000004</v>
      </c>
      <c r="D53" s="90">
        <f t="shared" si="2"/>
        <v>0</v>
      </c>
      <c r="E53" s="87"/>
      <c r="F53" s="89">
        <f>+Costos!G108</f>
        <v>806.44838000000004</v>
      </c>
      <c r="G53" s="90">
        <f t="shared" si="3"/>
        <v>0</v>
      </c>
      <c r="H53" s="87"/>
      <c r="I53" s="89">
        <f>+Costos!G108</f>
        <v>806.44838000000004</v>
      </c>
      <c r="J53" s="90">
        <f t="shared" si="4"/>
        <v>0</v>
      </c>
      <c r="K53" s="87"/>
      <c r="L53" s="89">
        <f>+Costos!G108</f>
        <v>806.44838000000004</v>
      </c>
      <c r="M53" s="90">
        <f t="shared" si="13"/>
        <v>0</v>
      </c>
      <c r="N53" s="87"/>
      <c r="O53" s="89">
        <f>+Costos!G108</f>
        <v>806.44838000000004</v>
      </c>
      <c r="P53" s="90">
        <f t="shared" si="6"/>
        <v>0</v>
      </c>
      <c r="Q53" s="87"/>
      <c r="R53" s="89">
        <f>+Costos!G108</f>
        <v>806.44838000000004</v>
      </c>
      <c r="S53" s="90">
        <f t="shared" si="7"/>
        <v>0</v>
      </c>
      <c r="T53" s="87"/>
      <c r="U53" s="89">
        <f>+Costos!G108</f>
        <v>806.44838000000004</v>
      </c>
      <c r="V53" s="90">
        <f t="shared" si="8"/>
        <v>0</v>
      </c>
      <c r="W53" s="87"/>
      <c r="X53" s="89">
        <f>+Costos!G108</f>
        <v>806.44838000000004</v>
      </c>
      <c r="Y53" s="90">
        <f t="shared" si="9"/>
        <v>0</v>
      </c>
      <c r="Z53" s="87"/>
      <c r="AA53" s="89">
        <f>+Costos!G108</f>
        <v>806.44838000000004</v>
      </c>
      <c r="AB53" s="90">
        <f t="shared" si="10"/>
        <v>0</v>
      </c>
      <c r="AC53" s="87"/>
      <c r="AD53" s="89">
        <f>+Costos!G108</f>
        <v>806.44838000000004</v>
      </c>
      <c r="AE53" s="90">
        <f t="shared" si="11"/>
        <v>0</v>
      </c>
      <c r="AF53" s="87"/>
      <c r="AG53" s="89">
        <f>+Costos!V108</f>
        <v>0</v>
      </c>
      <c r="AH53" s="90">
        <f t="shared" si="12"/>
        <v>0</v>
      </c>
      <c r="AI53" s="87"/>
      <c r="AJ53" s="89">
        <f>+Costos!Y108</f>
        <v>0</v>
      </c>
      <c r="AK53" s="90">
        <f t="shared" si="1"/>
        <v>0</v>
      </c>
    </row>
    <row r="54" spans="1:37" ht="15.75">
      <c r="A54" s="7" t="s">
        <v>28</v>
      </c>
      <c r="B54" s="87"/>
      <c r="C54" s="89">
        <f>+Costos!G119</f>
        <v>267.16683</v>
      </c>
      <c r="D54" s="90">
        <f t="shared" si="2"/>
        <v>0</v>
      </c>
      <c r="E54" s="87"/>
      <c r="F54" s="89">
        <f>+Costos!G119</f>
        <v>267.16683</v>
      </c>
      <c r="G54" s="90">
        <f t="shared" si="3"/>
        <v>0</v>
      </c>
      <c r="H54" s="87"/>
      <c r="I54" s="89">
        <f>+Costos!G119</f>
        <v>267.16683</v>
      </c>
      <c r="J54" s="90">
        <f t="shared" si="4"/>
        <v>0</v>
      </c>
      <c r="K54" s="87">
        <v>3</v>
      </c>
      <c r="L54" s="89">
        <f>+Costos!G119</f>
        <v>267.16683</v>
      </c>
      <c r="M54" s="90">
        <f t="shared" si="13"/>
        <v>801.50049000000001</v>
      </c>
      <c r="N54" s="87">
        <v>5</v>
      </c>
      <c r="O54" s="89">
        <f>+Costos!G119</f>
        <v>267.16683</v>
      </c>
      <c r="P54" s="90">
        <f t="shared" si="6"/>
        <v>1335.8341500000001</v>
      </c>
      <c r="Q54" s="87">
        <v>3</v>
      </c>
      <c r="R54" s="89">
        <f>+Costos!G119</f>
        <v>267.16683</v>
      </c>
      <c r="S54" s="90">
        <f t="shared" si="7"/>
        <v>801.50049000000001</v>
      </c>
      <c r="T54" s="87">
        <v>1</v>
      </c>
      <c r="U54" s="89">
        <f>+Costos!G119</f>
        <v>267.16683</v>
      </c>
      <c r="V54" s="90">
        <f t="shared" si="8"/>
        <v>267.16683</v>
      </c>
      <c r="W54" s="87"/>
      <c r="X54" s="89">
        <f>+Costos!G119</f>
        <v>267.16683</v>
      </c>
      <c r="Y54" s="90">
        <f t="shared" si="9"/>
        <v>0</v>
      </c>
      <c r="Z54" s="87"/>
      <c r="AA54" s="89">
        <f>+Costos!G119</f>
        <v>267.16683</v>
      </c>
      <c r="AB54" s="90">
        <f t="shared" si="10"/>
        <v>0</v>
      </c>
      <c r="AC54" s="87"/>
      <c r="AD54" s="89">
        <f>+Costos!G119</f>
        <v>267.16683</v>
      </c>
      <c r="AE54" s="90">
        <f t="shared" si="11"/>
        <v>0</v>
      </c>
      <c r="AF54" s="87"/>
      <c r="AG54" s="89">
        <f>+Costos!V119</f>
        <v>0</v>
      </c>
      <c r="AH54" s="90">
        <f t="shared" si="12"/>
        <v>0</v>
      </c>
      <c r="AI54" s="87"/>
      <c r="AJ54" s="89">
        <f>+Costos!Y119</f>
        <v>0</v>
      </c>
      <c r="AK54" s="90">
        <f t="shared" si="1"/>
        <v>0</v>
      </c>
    </row>
    <row r="55" spans="1:37" ht="15.75">
      <c r="A55" s="7" t="s">
        <v>29</v>
      </c>
      <c r="B55" s="87"/>
      <c r="C55" s="89">
        <f>+Costos!G120</f>
        <v>534.33366000000001</v>
      </c>
      <c r="D55" s="90">
        <f t="shared" si="2"/>
        <v>0</v>
      </c>
      <c r="E55" s="87"/>
      <c r="F55" s="89">
        <f>+Costos!G120</f>
        <v>534.33366000000001</v>
      </c>
      <c r="G55" s="90">
        <f t="shared" si="3"/>
        <v>0</v>
      </c>
      <c r="H55" s="87"/>
      <c r="I55" s="89">
        <f>+Costos!G120</f>
        <v>534.33366000000001</v>
      </c>
      <c r="J55" s="90">
        <f t="shared" si="4"/>
        <v>0</v>
      </c>
      <c r="K55" s="87"/>
      <c r="L55" s="89">
        <f>+Costos!G120</f>
        <v>534.33366000000001</v>
      </c>
      <c r="M55" s="90">
        <f t="shared" si="13"/>
        <v>0</v>
      </c>
      <c r="N55" s="87"/>
      <c r="O55" s="89">
        <f>+Costos!G120</f>
        <v>534.33366000000001</v>
      </c>
      <c r="P55" s="90">
        <f t="shared" si="6"/>
        <v>0</v>
      </c>
      <c r="Q55" s="87"/>
      <c r="R55" s="89">
        <f>+Costos!G120</f>
        <v>534.33366000000001</v>
      </c>
      <c r="S55" s="90">
        <f t="shared" si="7"/>
        <v>0</v>
      </c>
      <c r="T55" s="87"/>
      <c r="U55" s="89">
        <f>+Costos!G120</f>
        <v>534.33366000000001</v>
      </c>
      <c r="V55" s="90">
        <f t="shared" si="8"/>
        <v>0</v>
      </c>
      <c r="W55" s="87"/>
      <c r="X55" s="89">
        <f>+Costos!G120</f>
        <v>534.33366000000001</v>
      </c>
      <c r="Y55" s="90">
        <f t="shared" si="9"/>
        <v>0</v>
      </c>
      <c r="Z55" s="87"/>
      <c r="AA55" s="89">
        <f>+Costos!G120</f>
        <v>534.33366000000001</v>
      </c>
      <c r="AB55" s="90">
        <f t="shared" si="10"/>
        <v>0</v>
      </c>
      <c r="AC55" s="87"/>
      <c r="AD55" s="89">
        <f>+Costos!G120</f>
        <v>534.33366000000001</v>
      </c>
      <c r="AE55" s="90">
        <f t="shared" si="11"/>
        <v>0</v>
      </c>
      <c r="AF55" s="87"/>
      <c r="AG55" s="89">
        <f>+Costos!V120</f>
        <v>0</v>
      </c>
      <c r="AH55" s="90">
        <f t="shared" si="12"/>
        <v>0</v>
      </c>
      <c r="AI55" s="87"/>
      <c r="AJ55" s="89">
        <f>+Costos!Y120</f>
        <v>0</v>
      </c>
      <c r="AK55" s="90">
        <f t="shared" si="1"/>
        <v>0</v>
      </c>
    </row>
    <row r="56" spans="1:37" ht="15.75">
      <c r="A56" s="7" t="s">
        <v>30</v>
      </c>
      <c r="B56" s="87"/>
      <c r="C56" s="89">
        <f>+Costos!G122</f>
        <v>2671.6682999999998</v>
      </c>
      <c r="D56" s="90">
        <f t="shared" si="2"/>
        <v>0</v>
      </c>
      <c r="E56" s="87"/>
      <c r="F56" s="89">
        <f>+Costos!G122</f>
        <v>2671.6682999999998</v>
      </c>
      <c r="G56" s="90">
        <f t="shared" si="3"/>
        <v>0</v>
      </c>
      <c r="H56" s="87"/>
      <c r="I56" s="89">
        <f>+Costos!G122</f>
        <v>2671.6682999999998</v>
      </c>
      <c r="J56" s="90">
        <f t="shared" si="4"/>
        <v>0</v>
      </c>
      <c r="K56" s="87"/>
      <c r="L56" s="89">
        <f>+Costos!G122</f>
        <v>2671.6682999999998</v>
      </c>
      <c r="M56" s="90">
        <f t="shared" si="13"/>
        <v>0</v>
      </c>
      <c r="N56" s="87"/>
      <c r="O56" s="89">
        <f>+Costos!G122</f>
        <v>2671.6682999999998</v>
      </c>
      <c r="P56" s="90">
        <f t="shared" si="6"/>
        <v>0</v>
      </c>
      <c r="Q56" s="87">
        <v>1</v>
      </c>
      <c r="R56" s="89">
        <f>+Costos!G122</f>
        <v>2671.6682999999998</v>
      </c>
      <c r="S56" s="90">
        <f t="shared" si="7"/>
        <v>2671.6682999999998</v>
      </c>
      <c r="T56" s="87"/>
      <c r="U56" s="89">
        <f>+Costos!G122</f>
        <v>2671.6682999999998</v>
      </c>
      <c r="V56" s="90">
        <f t="shared" si="8"/>
        <v>0</v>
      </c>
      <c r="W56" s="87"/>
      <c r="X56" s="89">
        <f>+Costos!G122</f>
        <v>2671.6682999999998</v>
      </c>
      <c r="Y56" s="90">
        <f t="shared" si="9"/>
        <v>0</v>
      </c>
      <c r="Z56" s="87"/>
      <c r="AA56" s="89">
        <f>+Costos!G122</f>
        <v>2671.6682999999998</v>
      </c>
      <c r="AB56" s="90">
        <f t="shared" si="10"/>
        <v>0</v>
      </c>
      <c r="AC56" s="87"/>
      <c r="AD56" s="89">
        <f>+Costos!G122</f>
        <v>2671.6682999999998</v>
      </c>
      <c r="AE56" s="90">
        <f t="shared" si="11"/>
        <v>0</v>
      </c>
      <c r="AF56" s="87"/>
      <c r="AG56" s="89">
        <f>+Costos!V122</f>
        <v>0</v>
      </c>
      <c r="AH56" s="90">
        <f t="shared" si="12"/>
        <v>0</v>
      </c>
      <c r="AI56" s="87"/>
      <c r="AJ56" s="89">
        <f>+Costos!Y122</f>
        <v>0</v>
      </c>
      <c r="AK56" s="90">
        <f t="shared" si="1"/>
        <v>0</v>
      </c>
    </row>
    <row r="57" spans="1:37" ht="15.75">
      <c r="A57" s="7" t="s">
        <v>31</v>
      </c>
      <c r="B57" s="87"/>
      <c r="C57" s="89">
        <f>+Costos!G127</f>
        <v>5241.6321899999994</v>
      </c>
      <c r="D57" s="90">
        <f t="shared" si="2"/>
        <v>0</v>
      </c>
      <c r="E57" s="87"/>
      <c r="F57" s="89">
        <f>+Costos!G127</f>
        <v>5241.6321899999994</v>
      </c>
      <c r="G57" s="90">
        <f t="shared" si="3"/>
        <v>0</v>
      </c>
      <c r="H57" s="87"/>
      <c r="I57" s="89">
        <f>+Costos!G127</f>
        <v>5241.6321899999994</v>
      </c>
      <c r="J57" s="90">
        <f t="shared" si="4"/>
        <v>0</v>
      </c>
      <c r="K57" s="87"/>
      <c r="L57" s="89">
        <f>+Costos!G127</f>
        <v>5241.6321899999994</v>
      </c>
      <c r="M57" s="90">
        <f t="shared" si="13"/>
        <v>0</v>
      </c>
      <c r="N57" s="87"/>
      <c r="O57" s="89">
        <f>+Costos!G127</f>
        <v>5241.6321899999994</v>
      </c>
      <c r="P57" s="90">
        <f t="shared" si="6"/>
        <v>0</v>
      </c>
      <c r="Q57" s="87">
        <v>1</v>
      </c>
      <c r="R57" s="89">
        <f>+Costos!G127</f>
        <v>5241.6321899999994</v>
      </c>
      <c r="S57" s="90">
        <f t="shared" si="7"/>
        <v>5241.6321899999994</v>
      </c>
      <c r="T57" s="87"/>
      <c r="U57" s="89">
        <f>+Costos!G127</f>
        <v>5241.6321899999994</v>
      </c>
      <c r="V57" s="90">
        <f t="shared" si="8"/>
        <v>0</v>
      </c>
      <c r="W57" s="87"/>
      <c r="X57" s="89">
        <f>+Costos!G127</f>
        <v>5241.6321899999994</v>
      </c>
      <c r="Y57" s="90">
        <f t="shared" si="9"/>
        <v>0</v>
      </c>
      <c r="Z57" s="87"/>
      <c r="AA57" s="89">
        <f>+Costos!G127</f>
        <v>5241.6321899999994</v>
      </c>
      <c r="AB57" s="90">
        <f t="shared" si="10"/>
        <v>0</v>
      </c>
      <c r="AC57" s="87"/>
      <c r="AD57" s="89">
        <f>+Costos!G127</f>
        <v>5241.6321899999994</v>
      </c>
      <c r="AE57" s="90">
        <f t="shared" si="11"/>
        <v>0</v>
      </c>
      <c r="AF57" s="87"/>
      <c r="AG57" s="89">
        <f>+Costos!V127</f>
        <v>0</v>
      </c>
      <c r="AH57" s="90">
        <f t="shared" si="12"/>
        <v>0</v>
      </c>
      <c r="AI57" s="87"/>
      <c r="AJ57" s="89">
        <f>+Costos!Y127</f>
        <v>0</v>
      </c>
      <c r="AK57" s="90">
        <f t="shared" si="1"/>
        <v>0</v>
      </c>
    </row>
    <row r="58" spans="1:37" ht="15.75">
      <c r="A58" s="7" t="s">
        <v>285</v>
      </c>
      <c r="B58" s="87"/>
      <c r="C58" s="89">
        <f>+Costos!G136</f>
        <v>135.54485400000002</v>
      </c>
      <c r="D58" s="90">
        <f t="shared" si="2"/>
        <v>0</v>
      </c>
      <c r="E58" s="87">
        <v>1</v>
      </c>
      <c r="F58" s="89">
        <f>+Costos!G136</f>
        <v>135.54485400000002</v>
      </c>
      <c r="G58" s="90">
        <f t="shared" si="3"/>
        <v>135.54485400000002</v>
      </c>
      <c r="H58" s="87"/>
      <c r="I58" s="89">
        <f>+Costos!G136</f>
        <v>135.54485400000002</v>
      </c>
      <c r="J58" s="90">
        <f t="shared" si="4"/>
        <v>0</v>
      </c>
      <c r="K58" s="87"/>
      <c r="L58" s="89">
        <f>+Costos!G136</f>
        <v>135.54485400000002</v>
      </c>
      <c r="M58" s="90">
        <f t="shared" si="13"/>
        <v>0</v>
      </c>
      <c r="N58" s="87"/>
      <c r="O58" s="89">
        <f>+Costos!G136</f>
        <v>135.54485400000002</v>
      </c>
      <c r="P58" s="90">
        <f t="shared" si="6"/>
        <v>0</v>
      </c>
      <c r="Q58" s="87">
        <v>1</v>
      </c>
      <c r="R58" s="89">
        <f>+Costos!G136</f>
        <v>135.54485400000002</v>
      </c>
      <c r="S58" s="90">
        <f t="shared" si="7"/>
        <v>135.54485400000002</v>
      </c>
      <c r="T58" s="87"/>
      <c r="U58" s="89">
        <f>+Costos!G136</f>
        <v>135.54485400000002</v>
      </c>
      <c r="V58" s="90">
        <f t="shared" si="8"/>
        <v>0</v>
      </c>
      <c r="W58" s="87"/>
      <c r="X58" s="89">
        <f>+Costos!G136</f>
        <v>135.54485400000002</v>
      </c>
      <c r="Y58" s="90">
        <f t="shared" si="9"/>
        <v>0</v>
      </c>
      <c r="Z58" s="87"/>
      <c r="AA58" s="89">
        <f>+Costos!G136</f>
        <v>135.54485400000002</v>
      </c>
      <c r="AB58" s="90">
        <f t="shared" si="10"/>
        <v>0</v>
      </c>
      <c r="AC58" s="87"/>
      <c r="AD58" s="89">
        <f>+Costos!G136</f>
        <v>135.54485400000002</v>
      </c>
      <c r="AE58" s="90">
        <f t="shared" si="11"/>
        <v>0</v>
      </c>
      <c r="AF58" s="87"/>
      <c r="AG58" s="89">
        <f>+Costos!V136</f>
        <v>0</v>
      </c>
      <c r="AH58" s="90">
        <f t="shared" si="12"/>
        <v>0</v>
      </c>
      <c r="AI58" s="87"/>
      <c r="AJ58" s="89">
        <f>+Costos!Y136</f>
        <v>0</v>
      </c>
      <c r="AK58" s="90">
        <f t="shared" si="1"/>
        <v>0</v>
      </c>
    </row>
    <row r="59" spans="1:37" ht="15.75">
      <c r="A59" s="7" t="s">
        <v>32</v>
      </c>
      <c r="B59" s="87"/>
      <c r="C59" s="89">
        <f>+Costos!G141</f>
        <v>813.86493750000011</v>
      </c>
      <c r="D59" s="90">
        <f t="shared" si="2"/>
        <v>0</v>
      </c>
      <c r="E59" s="87"/>
      <c r="F59" s="89">
        <f>+Costos!G141</f>
        <v>813.86493750000011</v>
      </c>
      <c r="G59" s="90">
        <f t="shared" si="3"/>
        <v>0</v>
      </c>
      <c r="H59" s="87"/>
      <c r="I59" s="89">
        <f>+Costos!G141</f>
        <v>813.86493750000011</v>
      </c>
      <c r="J59" s="90">
        <f t="shared" si="4"/>
        <v>0</v>
      </c>
      <c r="K59" s="87"/>
      <c r="L59" s="89">
        <f>+Costos!G141</f>
        <v>813.86493750000011</v>
      </c>
      <c r="M59" s="90">
        <f t="shared" si="13"/>
        <v>0</v>
      </c>
      <c r="N59" s="87"/>
      <c r="O59" s="89">
        <f>+Costos!G141</f>
        <v>813.86493750000011</v>
      </c>
      <c r="P59" s="90">
        <f t="shared" si="6"/>
        <v>0</v>
      </c>
      <c r="Q59" s="87"/>
      <c r="R59" s="89">
        <f>+Costos!G141</f>
        <v>813.86493750000011</v>
      </c>
      <c r="S59" s="90">
        <f t="shared" si="7"/>
        <v>0</v>
      </c>
      <c r="T59" s="87"/>
      <c r="U59" s="89">
        <f>+Costos!G141</f>
        <v>813.86493750000011</v>
      </c>
      <c r="V59" s="90">
        <f t="shared" si="8"/>
        <v>0</v>
      </c>
      <c r="W59" s="87"/>
      <c r="X59" s="89">
        <f>+Costos!G141</f>
        <v>813.86493750000011</v>
      </c>
      <c r="Y59" s="90">
        <f t="shared" si="9"/>
        <v>0</v>
      </c>
      <c r="Z59" s="87"/>
      <c r="AA59" s="89">
        <f>+Costos!G141</f>
        <v>813.86493750000011</v>
      </c>
      <c r="AB59" s="90">
        <f t="shared" si="10"/>
        <v>0</v>
      </c>
      <c r="AC59" s="87"/>
      <c r="AD59" s="89">
        <f>+Costos!G141</f>
        <v>813.86493750000011</v>
      </c>
      <c r="AE59" s="90">
        <f t="shared" si="11"/>
        <v>0</v>
      </c>
      <c r="AF59" s="87"/>
      <c r="AG59" s="89">
        <f>+Costos!V141</f>
        <v>0</v>
      </c>
      <c r="AH59" s="90">
        <f t="shared" si="12"/>
        <v>0</v>
      </c>
      <c r="AI59" s="87"/>
      <c r="AJ59" s="89">
        <f>+Costos!Y141</f>
        <v>0</v>
      </c>
      <c r="AK59" s="90">
        <f t="shared" si="1"/>
        <v>0</v>
      </c>
    </row>
    <row r="60" spans="1:37" ht="15.75">
      <c r="A60" s="7" t="s">
        <v>33</v>
      </c>
      <c r="B60" s="87"/>
      <c r="C60" s="89">
        <f>+Costos!G142</f>
        <v>1627.7298750000002</v>
      </c>
      <c r="D60" s="90">
        <f t="shared" si="2"/>
        <v>0</v>
      </c>
      <c r="E60" s="87"/>
      <c r="F60" s="89">
        <f>+Costos!G142</f>
        <v>1627.7298750000002</v>
      </c>
      <c r="G60" s="90">
        <f t="shared" si="3"/>
        <v>0</v>
      </c>
      <c r="H60" s="87"/>
      <c r="I60" s="89">
        <f>+Costos!G142</f>
        <v>1627.7298750000002</v>
      </c>
      <c r="J60" s="90">
        <f t="shared" si="4"/>
        <v>0</v>
      </c>
      <c r="K60" s="87"/>
      <c r="L60" s="89">
        <f>+Costos!G142</f>
        <v>1627.7298750000002</v>
      </c>
      <c r="M60" s="90">
        <f t="shared" si="13"/>
        <v>0</v>
      </c>
      <c r="N60" s="87"/>
      <c r="O60" s="89">
        <f>+Costos!G142</f>
        <v>1627.7298750000002</v>
      </c>
      <c r="P60" s="90">
        <f t="shared" si="6"/>
        <v>0</v>
      </c>
      <c r="Q60" s="87"/>
      <c r="R60" s="89">
        <f>+Costos!G142</f>
        <v>1627.7298750000002</v>
      </c>
      <c r="S60" s="90">
        <f t="shared" si="7"/>
        <v>0</v>
      </c>
      <c r="T60" s="87"/>
      <c r="U60" s="89">
        <f>+Costos!G142</f>
        <v>1627.7298750000002</v>
      </c>
      <c r="V60" s="90">
        <f t="shared" si="8"/>
        <v>0</v>
      </c>
      <c r="W60" s="87"/>
      <c r="X60" s="89">
        <f>+Costos!G142</f>
        <v>1627.7298750000002</v>
      </c>
      <c r="Y60" s="90">
        <f t="shared" si="9"/>
        <v>0</v>
      </c>
      <c r="Z60" s="87"/>
      <c r="AA60" s="89">
        <f>+Costos!G142</f>
        <v>1627.7298750000002</v>
      </c>
      <c r="AB60" s="90">
        <f t="shared" si="10"/>
        <v>0</v>
      </c>
      <c r="AC60" s="87"/>
      <c r="AD60" s="89">
        <f>+Costos!G142</f>
        <v>1627.7298750000002</v>
      </c>
      <c r="AE60" s="90">
        <f t="shared" si="11"/>
        <v>0</v>
      </c>
      <c r="AF60" s="87"/>
      <c r="AG60" s="89">
        <f>+Costos!V142</f>
        <v>0</v>
      </c>
      <c r="AH60" s="90">
        <f t="shared" si="12"/>
        <v>0</v>
      </c>
      <c r="AI60" s="87"/>
      <c r="AJ60" s="89">
        <f>+Costos!Y142</f>
        <v>0</v>
      </c>
      <c r="AK60" s="90">
        <f t="shared" si="1"/>
        <v>0</v>
      </c>
    </row>
    <row r="61" spans="1:37" ht="15.75">
      <c r="A61" s="7" t="s">
        <v>34</v>
      </c>
      <c r="B61" s="87"/>
      <c r="C61" s="89">
        <f>+Costos!G149</f>
        <v>15279.479769600002</v>
      </c>
      <c r="D61" s="90">
        <f t="shared" si="2"/>
        <v>0</v>
      </c>
      <c r="E61" s="87"/>
      <c r="F61" s="89">
        <f>+Costos!G149</f>
        <v>15279.479769600002</v>
      </c>
      <c r="G61" s="90">
        <f t="shared" si="3"/>
        <v>0</v>
      </c>
      <c r="H61" s="87">
        <v>1</v>
      </c>
      <c r="I61" s="89">
        <f>+Costos!G149</f>
        <v>15279.479769600002</v>
      </c>
      <c r="J61" s="90">
        <f t="shared" si="4"/>
        <v>15279.479769600002</v>
      </c>
      <c r="K61" s="87"/>
      <c r="L61" s="89">
        <f>+Costos!G149</f>
        <v>15279.479769600002</v>
      </c>
      <c r="M61" s="90">
        <f t="shared" si="13"/>
        <v>0</v>
      </c>
      <c r="N61" s="87">
        <v>1</v>
      </c>
      <c r="O61" s="89">
        <f>+Costos!G149</f>
        <v>15279.479769600002</v>
      </c>
      <c r="P61" s="90">
        <f t="shared" si="6"/>
        <v>15279.479769600002</v>
      </c>
      <c r="Q61" s="87">
        <v>1</v>
      </c>
      <c r="R61" s="89">
        <f>+Costos!G149</f>
        <v>15279.479769600002</v>
      </c>
      <c r="S61" s="90">
        <f t="shared" si="7"/>
        <v>15279.479769600002</v>
      </c>
      <c r="T61" s="87"/>
      <c r="U61" s="89">
        <f>+Costos!G149</f>
        <v>15279.479769600002</v>
      </c>
      <c r="V61" s="90">
        <f t="shared" si="8"/>
        <v>0</v>
      </c>
      <c r="W61" s="87"/>
      <c r="X61" s="89">
        <f>+Costos!G149</f>
        <v>15279.479769600002</v>
      </c>
      <c r="Y61" s="90">
        <f t="shared" si="9"/>
        <v>0</v>
      </c>
      <c r="Z61" s="87"/>
      <c r="AA61" s="89">
        <f>+Costos!G149</f>
        <v>15279.479769600002</v>
      </c>
      <c r="AB61" s="90">
        <f t="shared" si="10"/>
        <v>0</v>
      </c>
      <c r="AC61" s="87"/>
      <c r="AD61" s="89">
        <f>+Costos!G149</f>
        <v>15279.479769600002</v>
      </c>
      <c r="AE61" s="90">
        <f t="shared" si="11"/>
        <v>0</v>
      </c>
      <c r="AF61" s="87"/>
      <c r="AG61" s="89">
        <f>+Costos!V149</f>
        <v>0</v>
      </c>
      <c r="AH61" s="90">
        <f t="shared" si="12"/>
        <v>0</v>
      </c>
      <c r="AI61" s="87"/>
      <c r="AJ61" s="89">
        <f>+Costos!Y149</f>
        <v>0</v>
      </c>
      <c r="AK61" s="90">
        <f t="shared" si="1"/>
        <v>0</v>
      </c>
    </row>
    <row r="62" spans="1:37" ht="15.75">
      <c r="A62" s="7" t="s">
        <v>233</v>
      </c>
      <c r="B62" s="87"/>
      <c r="C62" s="89">
        <f>+Costos!G156</f>
        <v>7945.2</v>
      </c>
      <c r="D62" s="90">
        <f t="shared" si="2"/>
        <v>0</v>
      </c>
      <c r="E62" s="87"/>
      <c r="F62" s="89">
        <f>+Costos!G156</f>
        <v>7945.2</v>
      </c>
      <c r="G62" s="90">
        <f t="shared" si="3"/>
        <v>0</v>
      </c>
      <c r="H62" s="87"/>
      <c r="I62" s="89">
        <f>+Costos!G156</f>
        <v>7945.2</v>
      </c>
      <c r="J62" s="90">
        <f t="shared" si="4"/>
        <v>0</v>
      </c>
      <c r="K62" s="87"/>
      <c r="L62" s="89">
        <f>+Costos!G156</f>
        <v>7945.2</v>
      </c>
      <c r="M62" s="90">
        <f t="shared" si="13"/>
        <v>0</v>
      </c>
      <c r="N62" s="87"/>
      <c r="O62" s="89">
        <f>+Costos!G156</f>
        <v>7945.2</v>
      </c>
      <c r="P62" s="90">
        <f t="shared" si="6"/>
        <v>0</v>
      </c>
      <c r="Q62" s="87"/>
      <c r="R62" s="89">
        <f>+Costos!G156</f>
        <v>7945.2</v>
      </c>
      <c r="S62" s="90">
        <f t="shared" si="7"/>
        <v>0</v>
      </c>
      <c r="T62" s="87">
        <v>1</v>
      </c>
      <c r="U62" s="89">
        <f>+Costos!G156</f>
        <v>7945.2</v>
      </c>
      <c r="V62" s="90">
        <f t="shared" si="8"/>
        <v>7945.2</v>
      </c>
      <c r="W62" s="87"/>
      <c r="X62" s="89">
        <f>+Costos!G156</f>
        <v>7945.2</v>
      </c>
      <c r="Y62" s="90">
        <f t="shared" si="9"/>
        <v>0</v>
      </c>
      <c r="Z62" s="87"/>
      <c r="AA62" s="89">
        <f>+Costos!G156</f>
        <v>7945.2</v>
      </c>
      <c r="AB62" s="90">
        <f t="shared" si="10"/>
        <v>0</v>
      </c>
      <c r="AC62" s="87"/>
      <c r="AD62" s="89">
        <f>+Costos!G156</f>
        <v>7945.2</v>
      </c>
      <c r="AE62" s="90">
        <f t="shared" si="11"/>
        <v>0</v>
      </c>
      <c r="AF62" s="87"/>
      <c r="AG62" s="89">
        <f>+Costos!V156</f>
        <v>0</v>
      </c>
      <c r="AH62" s="90">
        <f t="shared" si="12"/>
        <v>0</v>
      </c>
      <c r="AI62" s="87"/>
      <c r="AJ62" s="89">
        <f>+Costos!Y156</f>
        <v>0</v>
      </c>
      <c r="AK62" s="90">
        <f t="shared" si="1"/>
        <v>0</v>
      </c>
    </row>
    <row r="63" spans="1:37" ht="15.75">
      <c r="A63" s="6" t="s">
        <v>35</v>
      </c>
      <c r="B63" s="87"/>
      <c r="C63" s="89">
        <f>+Costos!G163</f>
        <v>937.20591000000002</v>
      </c>
      <c r="D63" s="90">
        <f>B63*C64</f>
        <v>0</v>
      </c>
      <c r="E63" s="87"/>
      <c r="F63" s="89">
        <f>+Costos!G163</f>
        <v>937.20591000000002</v>
      </c>
      <c r="G63" s="90">
        <f>E63*F64</f>
        <v>0</v>
      </c>
      <c r="H63" s="87"/>
      <c r="I63" s="89">
        <f>+Costos!G163</f>
        <v>937.20591000000002</v>
      </c>
      <c r="J63" s="90">
        <f t="shared" si="4"/>
        <v>0</v>
      </c>
      <c r="K63" s="87"/>
      <c r="L63" s="89">
        <f>+Costos!G163</f>
        <v>937.20591000000002</v>
      </c>
      <c r="M63" s="90">
        <f t="shared" si="13"/>
        <v>0</v>
      </c>
      <c r="N63" s="87"/>
      <c r="O63" s="89">
        <f>+Costos!G163</f>
        <v>937.20591000000002</v>
      </c>
      <c r="P63" s="90">
        <f t="shared" si="6"/>
        <v>0</v>
      </c>
      <c r="Q63" s="87"/>
      <c r="R63" s="89">
        <f>+Costos!G163</f>
        <v>937.20591000000002</v>
      </c>
      <c r="S63" s="90">
        <f t="shared" si="7"/>
        <v>0</v>
      </c>
      <c r="T63" s="87"/>
      <c r="U63" s="89">
        <f>+Costos!G163</f>
        <v>937.20591000000002</v>
      </c>
      <c r="V63" s="90">
        <f t="shared" si="8"/>
        <v>0</v>
      </c>
      <c r="W63" s="87"/>
      <c r="X63" s="89">
        <f>+Costos!G163</f>
        <v>937.20591000000002</v>
      </c>
      <c r="Y63" s="90">
        <f t="shared" si="9"/>
        <v>0</v>
      </c>
      <c r="Z63" s="87"/>
      <c r="AA63" s="89">
        <f>+Costos!G163</f>
        <v>937.20591000000002</v>
      </c>
      <c r="AB63" s="90">
        <f t="shared" si="10"/>
        <v>0</v>
      </c>
      <c r="AC63" s="87"/>
      <c r="AD63" s="89">
        <f>+Costos!G163</f>
        <v>937.20591000000002</v>
      </c>
      <c r="AE63" s="90">
        <f t="shared" si="11"/>
        <v>0</v>
      </c>
      <c r="AF63" s="87"/>
      <c r="AG63" s="89">
        <f>+Costos!V163</f>
        <v>0</v>
      </c>
      <c r="AH63" s="90">
        <f t="shared" si="12"/>
        <v>0</v>
      </c>
      <c r="AI63" s="87"/>
      <c r="AJ63" s="89">
        <f>+Costos!Y163</f>
        <v>0</v>
      </c>
      <c r="AK63" s="90">
        <f t="shared" si="1"/>
        <v>0</v>
      </c>
    </row>
    <row r="64" spans="1:37" ht="15.75">
      <c r="A64" s="6" t="s">
        <v>234</v>
      </c>
      <c r="B64" s="87"/>
      <c r="C64" s="89">
        <f>+Costos!G164</f>
        <v>1874.41182</v>
      </c>
      <c r="D64" s="90">
        <f>B64*C65</f>
        <v>0</v>
      </c>
      <c r="E64" s="87"/>
      <c r="F64" s="89">
        <f>+Costos!G164</f>
        <v>1874.41182</v>
      </c>
      <c r="G64" s="90">
        <f>E64*F65</f>
        <v>0</v>
      </c>
      <c r="H64" s="87"/>
      <c r="I64" s="89">
        <f>+Costos!G164</f>
        <v>1874.41182</v>
      </c>
      <c r="J64" s="90">
        <f t="shared" si="4"/>
        <v>0</v>
      </c>
      <c r="K64" s="87"/>
      <c r="L64" s="89">
        <f>+Costos!G164</f>
        <v>1874.41182</v>
      </c>
      <c r="M64" s="90">
        <f t="shared" si="13"/>
        <v>0</v>
      </c>
      <c r="N64" s="87"/>
      <c r="O64" s="89">
        <f>+Costos!G164</f>
        <v>1874.41182</v>
      </c>
      <c r="P64" s="90">
        <f t="shared" si="6"/>
        <v>0</v>
      </c>
      <c r="Q64" s="87"/>
      <c r="R64" s="89">
        <f>+Costos!G164</f>
        <v>1874.41182</v>
      </c>
      <c r="S64" s="90">
        <f t="shared" si="7"/>
        <v>0</v>
      </c>
      <c r="T64" s="87"/>
      <c r="U64" s="89">
        <f>+Costos!G164</f>
        <v>1874.41182</v>
      </c>
      <c r="V64" s="90">
        <f t="shared" si="8"/>
        <v>0</v>
      </c>
      <c r="W64" s="87"/>
      <c r="X64" s="89">
        <f>+Costos!G164</f>
        <v>1874.41182</v>
      </c>
      <c r="Y64" s="90">
        <f t="shared" si="9"/>
        <v>0</v>
      </c>
      <c r="Z64" s="87"/>
      <c r="AA64" s="89">
        <f>+Costos!G164</f>
        <v>1874.41182</v>
      </c>
      <c r="AB64" s="90">
        <f t="shared" si="10"/>
        <v>0</v>
      </c>
      <c r="AC64" s="87"/>
      <c r="AD64" s="89">
        <f>+Costos!G164</f>
        <v>1874.41182</v>
      </c>
      <c r="AE64" s="90">
        <f t="shared" si="11"/>
        <v>0</v>
      </c>
      <c r="AF64" s="87"/>
      <c r="AG64" s="89">
        <f>+Costos!V164</f>
        <v>0</v>
      </c>
      <c r="AH64" s="90">
        <f t="shared" si="12"/>
        <v>0</v>
      </c>
      <c r="AI64" s="87"/>
      <c r="AJ64" s="89">
        <f>+Costos!Y164</f>
        <v>0</v>
      </c>
      <c r="AK64" s="90">
        <f t="shared" si="1"/>
        <v>0</v>
      </c>
    </row>
    <row r="65" spans="1:37" ht="15.75">
      <c r="A65" s="7" t="s">
        <v>287</v>
      </c>
      <c r="B65" s="87"/>
      <c r="C65" s="89">
        <f>+Costos!G171</f>
        <v>14272.150800000003</v>
      </c>
      <c r="D65" s="90">
        <f t="shared" si="2"/>
        <v>0</v>
      </c>
      <c r="E65" s="87"/>
      <c r="F65" s="89">
        <f>+Costos!G171</f>
        <v>14272.150800000003</v>
      </c>
      <c r="G65" s="90">
        <f t="shared" ref="G65:G72" si="14">E65*F65</f>
        <v>0</v>
      </c>
      <c r="H65" s="87"/>
      <c r="I65" s="89">
        <f>+Costos!G171</f>
        <v>14272.150800000003</v>
      </c>
      <c r="J65" s="90">
        <f t="shared" si="4"/>
        <v>0</v>
      </c>
      <c r="K65" s="87"/>
      <c r="L65" s="89">
        <f>+Costos!G171</f>
        <v>14272.150800000003</v>
      </c>
      <c r="M65" s="90">
        <f t="shared" si="13"/>
        <v>0</v>
      </c>
      <c r="N65" s="87"/>
      <c r="O65" s="89">
        <f>+Costos!G171</f>
        <v>14272.150800000003</v>
      </c>
      <c r="P65" s="90">
        <f t="shared" si="6"/>
        <v>0</v>
      </c>
      <c r="Q65" s="87"/>
      <c r="R65" s="89">
        <f>+Costos!G171</f>
        <v>14272.150800000003</v>
      </c>
      <c r="S65" s="90">
        <f t="shared" si="7"/>
        <v>0</v>
      </c>
      <c r="T65" s="87"/>
      <c r="U65" s="89">
        <f>+Costos!G171</f>
        <v>14272.150800000003</v>
      </c>
      <c r="V65" s="90">
        <f t="shared" si="8"/>
        <v>0</v>
      </c>
      <c r="W65" s="87"/>
      <c r="X65" s="89">
        <f>+Costos!G171</f>
        <v>14272.150800000003</v>
      </c>
      <c r="Y65" s="90">
        <f t="shared" si="9"/>
        <v>0</v>
      </c>
      <c r="Z65" s="87"/>
      <c r="AA65" s="89">
        <f>+Costos!G171</f>
        <v>14272.150800000003</v>
      </c>
      <c r="AB65" s="90">
        <f t="shared" si="10"/>
        <v>0</v>
      </c>
      <c r="AC65" s="87"/>
      <c r="AD65" s="89">
        <f>+Costos!G171</f>
        <v>14272.150800000003</v>
      </c>
      <c r="AE65" s="90">
        <f t="shared" si="11"/>
        <v>0</v>
      </c>
      <c r="AF65" s="87"/>
      <c r="AG65" s="89">
        <f>+Costos!V171</f>
        <v>0</v>
      </c>
      <c r="AH65" s="90">
        <f t="shared" si="12"/>
        <v>0</v>
      </c>
      <c r="AI65" s="87"/>
      <c r="AJ65" s="89">
        <f>+Costos!Y171</f>
        <v>0</v>
      </c>
      <c r="AK65" s="90">
        <f t="shared" si="1"/>
        <v>0</v>
      </c>
    </row>
    <row r="66" spans="1:37" ht="15.75">
      <c r="A66" s="7" t="s">
        <v>36</v>
      </c>
      <c r="B66" s="87"/>
      <c r="C66" s="89">
        <f>+Costos!G179</f>
        <v>7851.6719999999987</v>
      </c>
      <c r="D66" s="90">
        <f t="shared" si="2"/>
        <v>0</v>
      </c>
      <c r="E66" s="87"/>
      <c r="F66" s="89">
        <f>+Costos!G179</f>
        <v>7851.6719999999987</v>
      </c>
      <c r="G66" s="90">
        <f t="shared" si="14"/>
        <v>0</v>
      </c>
      <c r="H66" s="87"/>
      <c r="I66" s="89">
        <f>+Costos!G179</f>
        <v>7851.6719999999987</v>
      </c>
      <c r="J66" s="90">
        <f t="shared" si="4"/>
        <v>0</v>
      </c>
      <c r="K66" s="87"/>
      <c r="L66" s="89">
        <f>+Costos!G179</f>
        <v>7851.6719999999987</v>
      </c>
      <c r="M66" s="90">
        <f t="shared" si="13"/>
        <v>0</v>
      </c>
      <c r="N66" s="87"/>
      <c r="O66" s="89">
        <f>+Costos!G179</f>
        <v>7851.6719999999987</v>
      </c>
      <c r="P66" s="90">
        <f t="shared" si="6"/>
        <v>0</v>
      </c>
      <c r="Q66" s="87"/>
      <c r="R66" s="89">
        <f>+Costos!G179</f>
        <v>7851.6719999999987</v>
      </c>
      <c r="S66" s="90">
        <f t="shared" si="7"/>
        <v>0</v>
      </c>
      <c r="T66" s="87"/>
      <c r="U66" s="89">
        <f>+Costos!G179</f>
        <v>7851.6719999999987</v>
      </c>
      <c r="V66" s="90">
        <f t="shared" si="8"/>
        <v>0</v>
      </c>
      <c r="W66" s="87"/>
      <c r="X66" s="89">
        <f>+Costos!G179</f>
        <v>7851.6719999999987</v>
      </c>
      <c r="Y66" s="90">
        <f t="shared" si="9"/>
        <v>0</v>
      </c>
      <c r="Z66" s="87"/>
      <c r="AA66" s="89">
        <f>+Costos!G179</f>
        <v>7851.6719999999987</v>
      </c>
      <c r="AB66" s="90">
        <f t="shared" si="10"/>
        <v>0</v>
      </c>
      <c r="AC66" s="87"/>
      <c r="AD66" s="89">
        <f>+Costos!G179</f>
        <v>7851.6719999999987</v>
      </c>
      <c r="AE66" s="90">
        <f t="shared" si="11"/>
        <v>0</v>
      </c>
      <c r="AF66" s="87"/>
      <c r="AG66" s="89">
        <f>+Costos!V179</f>
        <v>0</v>
      </c>
      <c r="AH66" s="90">
        <f t="shared" si="12"/>
        <v>0</v>
      </c>
      <c r="AI66" s="87"/>
      <c r="AJ66" s="89">
        <f>+Costos!Y179</f>
        <v>0</v>
      </c>
      <c r="AK66" s="90">
        <f t="shared" si="1"/>
        <v>0</v>
      </c>
    </row>
    <row r="67" spans="1:37" ht="15.75">
      <c r="A67" s="7" t="s">
        <v>235</v>
      </c>
      <c r="B67" s="87"/>
      <c r="C67" s="89">
        <f>+Costos!G186</f>
        <v>17998.5393</v>
      </c>
      <c r="D67" s="90">
        <f t="shared" si="2"/>
        <v>0</v>
      </c>
      <c r="E67" s="87"/>
      <c r="F67" s="89">
        <f>+Costos!G186</f>
        <v>17998.5393</v>
      </c>
      <c r="G67" s="90">
        <f t="shared" si="14"/>
        <v>0</v>
      </c>
      <c r="H67" s="87"/>
      <c r="I67" s="89">
        <f>+Costos!G186</f>
        <v>17998.5393</v>
      </c>
      <c r="J67" s="90">
        <f t="shared" si="4"/>
        <v>0</v>
      </c>
      <c r="K67" s="87"/>
      <c r="L67" s="89">
        <f>+Costos!G186</f>
        <v>17998.5393</v>
      </c>
      <c r="M67" s="90">
        <f t="shared" si="13"/>
        <v>0</v>
      </c>
      <c r="N67" s="87"/>
      <c r="O67" s="89">
        <f>+Costos!G186</f>
        <v>17998.5393</v>
      </c>
      <c r="P67" s="90">
        <f t="shared" si="6"/>
        <v>0</v>
      </c>
      <c r="Q67" s="87"/>
      <c r="R67" s="89">
        <f>+Costos!G186</f>
        <v>17998.5393</v>
      </c>
      <c r="S67" s="90">
        <f t="shared" si="7"/>
        <v>0</v>
      </c>
      <c r="T67" s="87"/>
      <c r="U67" s="89">
        <f>+Costos!G186</f>
        <v>17998.5393</v>
      </c>
      <c r="V67" s="90">
        <f t="shared" si="8"/>
        <v>0</v>
      </c>
      <c r="W67" s="87"/>
      <c r="X67" s="89">
        <f>+Costos!G186</f>
        <v>17998.5393</v>
      </c>
      <c r="Y67" s="90">
        <f t="shared" si="9"/>
        <v>0</v>
      </c>
      <c r="Z67" s="87"/>
      <c r="AA67" s="89">
        <f>+Costos!G186</f>
        <v>17998.5393</v>
      </c>
      <c r="AB67" s="90">
        <f t="shared" si="10"/>
        <v>0</v>
      </c>
      <c r="AC67" s="87"/>
      <c r="AD67" s="89">
        <f>+Costos!G186</f>
        <v>17998.5393</v>
      </c>
      <c r="AE67" s="90">
        <f t="shared" si="11"/>
        <v>0</v>
      </c>
      <c r="AF67" s="87"/>
      <c r="AG67" s="89">
        <f>+Costos!V186</f>
        <v>0</v>
      </c>
      <c r="AH67" s="90">
        <f t="shared" si="12"/>
        <v>0</v>
      </c>
      <c r="AI67" s="87"/>
      <c r="AJ67" s="89">
        <f>+Costos!Y186</f>
        <v>0</v>
      </c>
      <c r="AK67" s="90">
        <f t="shared" si="1"/>
        <v>0</v>
      </c>
    </row>
    <row r="68" spans="1:37" ht="15.75">
      <c r="A68" s="7" t="s">
        <v>37</v>
      </c>
      <c r="B68" s="87"/>
      <c r="C68" s="89">
        <f>+Costos!G193</f>
        <v>1822.2219</v>
      </c>
      <c r="D68" s="90">
        <f t="shared" si="2"/>
        <v>0</v>
      </c>
      <c r="E68" s="87"/>
      <c r="F68" s="89">
        <f>+Costos!G193</f>
        <v>1822.2219</v>
      </c>
      <c r="G68" s="90">
        <f t="shared" si="14"/>
        <v>0</v>
      </c>
      <c r="H68" s="87"/>
      <c r="I68" s="89">
        <f>+Costos!G193</f>
        <v>1822.2219</v>
      </c>
      <c r="J68" s="90">
        <f t="shared" si="4"/>
        <v>0</v>
      </c>
      <c r="K68" s="87"/>
      <c r="L68" s="89">
        <f>+Costos!G193</f>
        <v>1822.2219</v>
      </c>
      <c r="M68" s="90">
        <f t="shared" si="13"/>
        <v>0</v>
      </c>
      <c r="N68" s="87"/>
      <c r="O68" s="89">
        <f>+Costos!G193</f>
        <v>1822.2219</v>
      </c>
      <c r="P68" s="90">
        <f t="shared" si="6"/>
        <v>0</v>
      </c>
      <c r="Q68" s="87"/>
      <c r="R68" s="89">
        <f>+Costos!G193</f>
        <v>1822.2219</v>
      </c>
      <c r="S68" s="90">
        <f t="shared" si="7"/>
        <v>0</v>
      </c>
      <c r="T68" s="87"/>
      <c r="U68" s="89">
        <f>+Costos!G193</f>
        <v>1822.2219</v>
      </c>
      <c r="V68" s="90">
        <f t="shared" si="8"/>
        <v>0</v>
      </c>
      <c r="W68" s="87"/>
      <c r="X68" s="89">
        <f>+Costos!G193</f>
        <v>1822.2219</v>
      </c>
      <c r="Y68" s="90">
        <f t="shared" si="9"/>
        <v>0</v>
      </c>
      <c r="Z68" s="87"/>
      <c r="AA68" s="89">
        <f>+Costos!G193</f>
        <v>1822.2219</v>
      </c>
      <c r="AB68" s="90">
        <f t="shared" si="10"/>
        <v>0</v>
      </c>
      <c r="AC68" s="87"/>
      <c r="AD68" s="89">
        <f>+Costos!G193</f>
        <v>1822.2219</v>
      </c>
      <c r="AE68" s="90">
        <f t="shared" si="11"/>
        <v>0</v>
      </c>
      <c r="AF68" s="87"/>
      <c r="AG68" s="89">
        <f>+Costos!V193</f>
        <v>0</v>
      </c>
      <c r="AH68" s="90">
        <f t="shared" si="12"/>
        <v>0</v>
      </c>
      <c r="AI68" s="87"/>
      <c r="AJ68" s="89">
        <f>+Costos!Y193</f>
        <v>0</v>
      </c>
      <c r="AK68" s="90">
        <f t="shared" si="1"/>
        <v>0</v>
      </c>
    </row>
    <row r="69" spans="1:37" ht="15.75">
      <c r="A69" s="6" t="s">
        <v>38</v>
      </c>
      <c r="B69" s="87"/>
      <c r="C69" s="89">
        <f>+Costos!G207</f>
        <v>3650.4</v>
      </c>
      <c r="D69" s="90">
        <f t="shared" si="2"/>
        <v>0</v>
      </c>
      <c r="E69" s="87"/>
      <c r="F69" s="89">
        <f>+Costos!G207</f>
        <v>3650.4</v>
      </c>
      <c r="G69" s="90">
        <f t="shared" si="14"/>
        <v>0</v>
      </c>
      <c r="H69" s="87"/>
      <c r="I69" s="89">
        <f>+Costos!G207</f>
        <v>3650.4</v>
      </c>
      <c r="J69" s="90">
        <f t="shared" si="4"/>
        <v>0</v>
      </c>
      <c r="K69" s="87"/>
      <c r="L69" s="89">
        <f>+Costos!G207</f>
        <v>3650.4</v>
      </c>
      <c r="M69" s="90">
        <f t="shared" si="13"/>
        <v>0</v>
      </c>
      <c r="N69" s="87"/>
      <c r="O69" s="89">
        <f>+Costos!G207</f>
        <v>3650.4</v>
      </c>
      <c r="P69" s="90">
        <f t="shared" si="6"/>
        <v>0</v>
      </c>
      <c r="Q69" s="87"/>
      <c r="R69" s="89">
        <f>+Costos!G207</f>
        <v>3650.4</v>
      </c>
      <c r="S69" s="90">
        <f t="shared" si="7"/>
        <v>0</v>
      </c>
      <c r="T69" s="87"/>
      <c r="U69" s="89">
        <f>+Costos!G207</f>
        <v>3650.4</v>
      </c>
      <c r="V69" s="90">
        <f t="shared" si="8"/>
        <v>0</v>
      </c>
      <c r="W69" s="87"/>
      <c r="X69" s="89">
        <f>+Costos!G207</f>
        <v>3650.4</v>
      </c>
      <c r="Y69" s="90">
        <f t="shared" si="9"/>
        <v>0</v>
      </c>
      <c r="Z69" s="87"/>
      <c r="AA69" s="89">
        <f>+Costos!G207</f>
        <v>3650.4</v>
      </c>
      <c r="AB69" s="90">
        <f t="shared" si="10"/>
        <v>0</v>
      </c>
      <c r="AC69" s="87"/>
      <c r="AD69" s="89">
        <f>+Costos!G207</f>
        <v>3650.4</v>
      </c>
      <c r="AE69" s="90">
        <f t="shared" si="11"/>
        <v>0</v>
      </c>
      <c r="AF69" s="87"/>
      <c r="AG69" s="89">
        <f>+Costos!V207</f>
        <v>0</v>
      </c>
      <c r="AH69" s="90">
        <f t="shared" si="12"/>
        <v>0</v>
      </c>
      <c r="AI69" s="87"/>
      <c r="AJ69" s="89">
        <f>+Costos!Y207</f>
        <v>0</v>
      </c>
      <c r="AK69" s="90">
        <f t="shared" si="1"/>
        <v>0</v>
      </c>
    </row>
    <row r="70" spans="1:37" ht="15.75">
      <c r="A70" s="6" t="s">
        <v>39</v>
      </c>
      <c r="B70" s="87"/>
      <c r="C70" s="89">
        <f>+Costos!G209</f>
        <v>7300.8</v>
      </c>
      <c r="D70" s="90">
        <f t="shared" si="2"/>
        <v>0</v>
      </c>
      <c r="E70" s="87"/>
      <c r="F70" s="89">
        <f>+Costos!G209</f>
        <v>7300.8</v>
      </c>
      <c r="G70" s="90">
        <f t="shared" si="14"/>
        <v>0</v>
      </c>
      <c r="H70" s="87"/>
      <c r="I70" s="89">
        <f>+Costos!G209</f>
        <v>7300.8</v>
      </c>
      <c r="J70" s="90">
        <f t="shared" si="4"/>
        <v>0</v>
      </c>
      <c r="K70" s="87"/>
      <c r="L70" s="89">
        <f>+Costos!G209</f>
        <v>7300.8</v>
      </c>
      <c r="M70" s="90">
        <f t="shared" si="13"/>
        <v>0</v>
      </c>
      <c r="N70" s="87"/>
      <c r="O70" s="89">
        <f>+Costos!G209</f>
        <v>7300.8</v>
      </c>
      <c r="P70" s="90">
        <f t="shared" si="6"/>
        <v>0</v>
      </c>
      <c r="Q70" s="87"/>
      <c r="R70" s="89">
        <f>+Costos!G209</f>
        <v>7300.8</v>
      </c>
      <c r="S70" s="90">
        <f t="shared" si="7"/>
        <v>0</v>
      </c>
      <c r="T70" s="87"/>
      <c r="U70" s="89">
        <f>+Costos!G209</f>
        <v>7300.8</v>
      </c>
      <c r="V70" s="90">
        <f t="shared" si="8"/>
        <v>0</v>
      </c>
      <c r="W70" s="87"/>
      <c r="X70" s="89">
        <f>+Costos!G209</f>
        <v>7300.8</v>
      </c>
      <c r="Y70" s="90">
        <f t="shared" si="9"/>
        <v>0</v>
      </c>
      <c r="Z70" s="87"/>
      <c r="AA70" s="89">
        <f>+Costos!G209</f>
        <v>7300.8</v>
      </c>
      <c r="AB70" s="90">
        <f t="shared" si="10"/>
        <v>0</v>
      </c>
      <c r="AC70" s="87"/>
      <c r="AD70" s="89">
        <f>+Costos!G209</f>
        <v>7300.8</v>
      </c>
      <c r="AE70" s="90">
        <f t="shared" si="11"/>
        <v>0</v>
      </c>
      <c r="AF70" s="87"/>
      <c r="AG70" s="89">
        <f>+Costos!V209</f>
        <v>0</v>
      </c>
      <c r="AH70" s="90">
        <f t="shared" si="12"/>
        <v>0</v>
      </c>
      <c r="AI70" s="87"/>
      <c r="AJ70" s="89">
        <f>+Costos!Y209</f>
        <v>0</v>
      </c>
      <c r="AK70" s="90">
        <f t="shared" si="1"/>
        <v>0</v>
      </c>
    </row>
    <row r="71" spans="1:37" ht="15.75">
      <c r="A71" s="23" t="s">
        <v>246</v>
      </c>
      <c r="B71" s="87"/>
      <c r="C71" s="89">
        <f>+Costos!G200</f>
        <v>468.71999999999991</v>
      </c>
      <c r="D71" s="90">
        <f t="shared" si="2"/>
        <v>0</v>
      </c>
      <c r="E71" s="87"/>
      <c r="F71" s="89">
        <f>+Costos!G200</f>
        <v>468.71999999999991</v>
      </c>
      <c r="G71" s="90">
        <f t="shared" si="14"/>
        <v>0</v>
      </c>
      <c r="H71" s="87"/>
      <c r="I71" s="89">
        <f>+Costos!G200</f>
        <v>468.71999999999991</v>
      </c>
      <c r="J71" s="90">
        <f t="shared" si="4"/>
        <v>0</v>
      </c>
      <c r="K71" s="87"/>
      <c r="L71" s="89">
        <f>+Costos!G200</f>
        <v>468.71999999999991</v>
      </c>
      <c r="M71" s="90">
        <f t="shared" si="13"/>
        <v>0</v>
      </c>
      <c r="N71" s="87"/>
      <c r="O71" s="89">
        <f>+Costos!G200</f>
        <v>468.71999999999991</v>
      </c>
      <c r="P71" s="90">
        <f t="shared" si="6"/>
        <v>0</v>
      </c>
      <c r="Q71" s="87"/>
      <c r="R71" s="89">
        <f>+Costos!G200</f>
        <v>468.71999999999991</v>
      </c>
      <c r="S71" s="90">
        <f t="shared" si="7"/>
        <v>0</v>
      </c>
      <c r="T71" s="87"/>
      <c r="U71" s="89">
        <f>+Costos!G200</f>
        <v>468.71999999999991</v>
      </c>
      <c r="V71" s="90">
        <f t="shared" si="8"/>
        <v>0</v>
      </c>
      <c r="W71" s="87"/>
      <c r="X71" s="89">
        <f>+Costos!G200</f>
        <v>468.71999999999991</v>
      </c>
      <c r="Y71" s="90">
        <f t="shared" si="9"/>
        <v>0</v>
      </c>
      <c r="Z71" s="87"/>
      <c r="AA71" s="89">
        <f>+Costos!G200</f>
        <v>468.71999999999991</v>
      </c>
      <c r="AB71" s="90">
        <f t="shared" si="10"/>
        <v>0</v>
      </c>
      <c r="AC71" s="87"/>
      <c r="AD71" s="89">
        <f>+Costos!G200</f>
        <v>468.71999999999991</v>
      </c>
      <c r="AE71" s="90">
        <f t="shared" si="11"/>
        <v>0</v>
      </c>
      <c r="AF71" s="87"/>
      <c r="AG71" s="89">
        <f>+Costos!V200</f>
        <v>0</v>
      </c>
      <c r="AH71" s="90">
        <f t="shared" si="12"/>
        <v>0</v>
      </c>
      <c r="AI71" s="87"/>
      <c r="AJ71" s="89">
        <f>+Costos!Y200</f>
        <v>0</v>
      </c>
      <c r="AK71" s="90">
        <f t="shared" si="1"/>
        <v>0</v>
      </c>
    </row>
    <row r="72" spans="1:37" ht="15.75">
      <c r="A72" s="65" t="s">
        <v>40</v>
      </c>
      <c r="B72" s="87"/>
      <c r="C72" s="89">
        <f>+Costos!G202</f>
        <v>937.43999999999983</v>
      </c>
      <c r="D72" s="90">
        <f t="shared" si="2"/>
        <v>0</v>
      </c>
      <c r="E72" s="87"/>
      <c r="F72" s="89">
        <f>+Costos!G202</f>
        <v>937.43999999999983</v>
      </c>
      <c r="G72" s="90">
        <f t="shared" si="14"/>
        <v>0</v>
      </c>
      <c r="H72" s="87"/>
      <c r="I72" s="89">
        <f>+Costos!G202</f>
        <v>937.43999999999983</v>
      </c>
      <c r="J72" s="90">
        <f t="shared" si="4"/>
        <v>0</v>
      </c>
      <c r="K72" s="87"/>
      <c r="L72" s="89">
        <f>+Costos!G202</f>
        <v>937.43999999999983</v>
      </c>
      <c r="M72" s="90">
        <f t="shared" si="13"/>
        <v>0</v>
      </c>
      <c r="N72" s="87"/>
      <c r="O72" s="89">
        <f>+Costos!G202</f>
        <v>937.43999999999983</v>
      </c>
      <c r="P72" s="90">
        <f t="shared" si="6"/>
        <v>0</v>
      </c>
      <c r="Q72" s="87"/>
      <c r="R72" s="89">
        <f>+Costos!G202</f>
        <v>937.43999999999983</v>
      </c>
      <c r="S72" s="90">
        <f t="shared" si="7"/>
        <v>0</v>
      </c>
      <c r="T72" s="87"/>
      <c r="U72" s="89">
        <f>+Costos!G202</f>
        <v>937.43999999999983</v>
      </c>
      <c r="V72" s="90">
        <f t="shared" si="8"/>
        <v>0</v>
      </c>
      <c r="W72" s="87"/>
      <c r="X72" s="89">
        <f>+Costos!G202</f>
        <v>937.43999999999983</v>
      </c>
      <c r="Y72" s="90">
        <f t="shared" si="9"/>
        <v>0</v>
      </c>
      <c r="Z72" s="87"/>
      <c r="AA72" s="89">
        <f>+Costos!G202</f>
        <v>937.43999999999983</v>
      </c>
      <c r="AB72" s="90">
        <f t="shared" si="10"/>
        <v>0</v>
      </c>
      <c r="AC72" s="87"/>
      <c r="AD72" s="89">
        <f>+Costos!G202</f>
        <v>937.43999999999983</v>
      </c>
      <c r="AE72" s="90">
        <f t="shared" si="11"/>
        <v>0</v>
      </c>
      <c r="AF72" s="87"/>
      <c r="AG72" s="89">
        <f>+Costos!V202</f>
        <v>0</v>
      </c>
      <c r="AH72" s="90">
        <f t="shared" si="12"/>
        <v>0</v>
      </c>
      <c r="AI72" s="87"/>
      <c r="AJ72" s="89">
        <f>+Costos!Y202</f>
        <v>0</v>
      </c>
      <c r="AK72" s="90">
        <f t="shared" si="1"/>
        <v>0</v>
      </c>
    </row>
    <row r="73" spans="1:37" s="86" customFormat="1" ht="15" customHeight="1">
      <c r="A73" s="183" t="s">
        <v>256</v>
      </c>
      <c r="B73" s="83"/>
      <c r="C73" s="84"/>
      <c r="D73" s="88">
        <f>SUM(D35:D72)</f>
        <v>0</v>
      </c>
      <c r="E73" s="83"/>
      <c r="F73" s="84"/>
      <c r="G73" s="88">
        <f>SUM(G35:G72)</f>
        <v>2902.0697340000006</v>
      </c>
      <c r="H73" s="83"/>
      <c r="I73" s="84"/>
      <c r="J73" s="88">
        <f>SUM(J35:J72)</f>
        <v>17395.413429600001</v>
      </c>
      <c r="K73" s="83"/>
      <c r="L73" s="84"/>
      <c r="M73" s="88">
        <f>SUM(M35:M72)</f>
        <v>8386.5502500000002</v>
      </c>
      <c r="N73" s="83"/>
      <c r="O73" s="84"/>
      <c r="P73" s="88">
        <f>SUM(P35:P72)</f>
        <v>27672.098799600004</v>
      </c>
      <c r="Q73" s="83"/>
      <c r="R73" s="84"/>
      <c r="S73" s="88">
        <f>SUM(S35:S72)</f>
        <v>41054.883483600002</v>
      </c>
      <c r="T73" s="83"/>
      <c r="U73" s="84"/>
      <c r="V73" s="88">
        <f>SUM(V35:V72)</f>
        <v>15874.869269999999</v>
      </c>
      <c r="W73" s="83"/>
      <c r="X73" s="84"/>
      <c r="Y73" s="88">
        <f>SUM(Y35:Y72)</f>
        <v>9055.6497600000002</v>
      </c>
      <c r="Z73" s="83"/>
      <c r="AA73" s="84"/>
      <c r="AB73" s="88">
        <f>SUM(AB35:AB72)</f>
        <v>0</v>
      </c>
      <c r="AC73" s="83"/>
      <c r="AD73" s="84"/>
      <c r="AE73" s="88">
        <f>SUM(AE35:AE72)</f>
        <v>0</v>
      </c>
      <c r="AF73" s="83"/>
      <c r="AG73" s="84"/>
      <c r="AH73" s="88">
        <f>SUM(AH35:AH72)</f>
        <v>0</v>
      </c>
      <c r="AI73" s="83"/>
      <c r="AJ73" s="84"/>
      <c r="AK73" s="88">
        <f>SUM(AK35:AK72)</f>
        <v>0</v>
      </c>
    </row>
    <row r="74" spans="1:37">
      <c r="B74" s="15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ht="23.25">
      <c r="A75" s="41" t="s">
        <v>238</v>
      </c>
      <c r="B75" s="12"/>
    </row>
    <row r="76" spans="1:37" ht="18" customHeight="1">
      <c r="A76" s="15"/>
      <c r="B76" s="308" t="s">
        <v>3</v>
      </c>
      <c r="C76" s="308"/>
      <c r="D76" s="309"/>
      <c r="E76" s="310" t="s">
        <v>4</v>
      </c>
      <c r="F76" s="306"/>
      <c r="G76" s="307"/>
      <c r="H76" s="305" t="s">
        <v>5</v>
      </c>
      <c r="I76" s="306"/>
      <c r="J76" s="307"/>
      <c r="K76" s="305" t="s">
        <v>6</v>
      </c>
      <c r="L76" s="306"/>
      <c r="M76" s="307"/>
      <c r="N76" s="305" t="s">
        <v>7</v>
      </c>
      <c r="O76" s="306"/>
      <c r="P76" s="307"/>
      <c r="Q76" s="305" t="s">
        <v>249</v>
      </c>
      <c r="R76" s="306"/>
      <c r="S76" s="307"/>
      <c r="T76" s="305" t="s">
        <v>250</v>
      </c>
      <c r="U76" s="306"/>
      <c r="V76" s="307"/>
      <c r="W76" s="305" t="s">
        <v>8</v>
      </c>
      <c r="X76" s="306"/>
      <c r="Y76" s="307"/>
      <c r="Z76" s="305" t="s">
        <v>9</v>
      </c>
      <c r="AA76" s="306"/>
      <c r="AB76" s="307"/>
      <c r="AC76" s="305" t="s">
        <v>10</v>
      </c>
      <c r="AD76" s="306"/>
      <c r="AE76" s="307"/>
      <c r="AF76" s="305" t="s">
        <v>11</v>
      </c>
      <c r="AG76" s="306"/>
      <c r="AH76" s="307"/>
      <c r="AI76" s="305" t="s">
        <v>12</v>
      </c>
      <c r="AJ76" s="306"/>
      <c r="AK76" s="307"/>
    </row>
    <row r="77" spans="1:37" ht="15.75" customHeight="1">
      <c r="A77" s="46"/>
      <c r="B77" s="261" t="s">
        <v>224</v>
      </c>
      <c r="C77" s="48" t="s">
        <v>225</v>
      </c>
      <c r="D77" s="49" t="s">
        <v>2</v>
      </c>
      <c r="E77" s="47" t="s">
        <v>224</v>
      </c>
      <c r="F77" s="48" t="s">
        <v>225</v>
      </c>
      <c r="G77" s="49" t="s">
        <v>2</v>
      </c>
      <c r="H77" s="47" t="s">
        <v>224</v>
      </c>
      <c r="I77" s="48" t="s">
        <v>225</v>
      </c>
      <c r="J77" s="49" t="s">
        <v>2</v>
      </c>
      <c r="K77" s="47" t="s">
        <v>224</v>
      </c>
      <c r="L77" s="48" t="s">
        <v>225</v>
      </c>
      <c r="M77" s="49" t="s">
        <v>2</v>
      </c>
      <c r="N77" s="47" t="s">
        <v>224</v>
      </c>
      <c r="O77" s="48" t="s">
        <v>225</v>
      </c>
      <c r="P77" s="49" t="s">
        <v>2</v>
      </c>
      <c r="Q77" s="47" t="s">
        <v>224</v>
      </c>
      <c r="R77" s="48" t="s">
        <v>225</v>
      </c>
      <c r="S77" s="49" t="s">
        <v>2</v>
      </c>
      <c r="T77" s="47" t="s">
        <v>224</v>
      </c>
      <c r="U77" s="48" t="s">
        <v>225</v>
      </c>
      <c r="V77" s="49" t="s">
        <v>2</v>
      </c>
      <c r="W77" s="47" t="s">
        <v>224</v>
      </c>
      <c r="X77" s="48" t="s">
        <v>225</v>
      </c>
      <c r="Y77" s="49" t="s">
        <v>2</v>
      </c>
      <c r="Z77" s="47" t="s">
        <v>224</v>
      </c>
      <c r="AA77" s="48" t="s">
        <v>225</v>
      </c>
      <c r="AB77" s="49" t="s">
        <v>2</v>
      </c>
      <c r="AC77" s="47" t="s">
        <v>224</v>
      </c>
      <c r="AD77" s="48" t="s">
        <v>225</v>
      </c>
      <c r="AE77" s="49" t="s">
        <v>2</v>
      </c>
      <c r="AF77" s="47" t="s">
        <v>224</v>
      </c>
      <c r="AG77" s="48" t="s">
        <v>225</v>
      </c>
      <c r="AH77" s="49" t="s">
        <v>2</v>
      </c>
      <c r="AI77" s="47" t="s">
        <v>224</v>
      </c>
      <c r="AJ77" s="48" t="s">
        <v>225</v>
      </c>
      <c r="AK77" s="49" t="s">
        <v>2</v>
      </c>
    </row>
    <row r="78" spans="1:37" ht="15.75" customHeight="1">
      <c r="A78" s="66" t="s">
        <v>76</v>
      </c>
      <c r="B78" s="92"/>
      <c r="C78" s="91">
        <f>+Costos!K15</f>
        <v>28020</v>
      </c>
      <c r="D78" s="93">
        <f>B78*C78</f>
        <v>0</v>
      </c>
      <c r="E78" s="92"/>
      <c r="F78" s="91">
        <f>+Costos!K15</f>
        <v>28020</v>
      </c>
      <c r="G78" s="93">
        <f>E78*F78</f>
        <v>0</v>
      </c>
      <c r="H78" s="92"/>
      <c r="I78" s="91">
        <f>+Costos!K15</f>
        <v>28020</v>
      </c>
      <c r="J78" s="93">
        <f>H78*I78</f>
        <v>0</v>
      </c>
      <c r="K78" s="92"/>
      <c r="L78" s="91">
        <f>+Costos!K15</f>
        <v>28020</v>
      </c>
      <c r="M78" s="93">
        <f>K78*L78</f>
        <v>0</v>
      </c>
      <c r="N78" s="92"/>
      <c r="O78" s="91">
        <f>+Costos!K15</f>
        <v>28020</v>
      </c>
      <c r="P78" s="93">
        <f>N78*O78</f>
        <v>0</v>
      </c>
      <c r="Q78" s="92"/>
      <c r="R78" s="91">
        <f>+Costos!K15</f>
        <v>28020</v>
      </c>
      <c r="S78" s="93">
        <f>Q78*R78</f>
        <v>0</v>
      </c>
      <c r="T78" s="92"/>
      <c r="U78" s="91">
        <f>+Costos!K15</f>
        <v>28020</v>
      </c>
      <c r="V78" s="93">
        <f>T78*U78</f>
        <v>0</v>
      </c>
      <c r="W78" s="92"/>
      <c r="X78" s="91">
        <f>+Costos!K15</f>
        <v>28020</v>
      </c>
      <c r="Y78" s="93">
        <f>W78*X78</f>
        <v>0</v>
      </c>
      <c r="Z78" s="92"/>
      <c r="AA78" s="91">
        <f>+Costos!K15</f>
        <v>28020</v>
      </c>
      <c r="AB78" s="93">
        <f>Z78*AA78</f>
        <v>0</v>
      </c>
      <c r="AC78" s="92"/>
      <c r="AD78" s="91">
        <f>+Costos!K15</f>
        <v>28020</v>
      </c>
      <c r="AE78" s="93">
        <f>AC78*AD78</f>
        <v>0</v>
      </c>
      <c r="AF78" s="92"/>
      <c r="AG78" s="91">
        <f>+Costos!K15</f>
        <v>28020</v>
      </c>
      <c r="AH78" s="93">
        <f>AF78*AG78</f>
        <v>0</v>
      </c>
      <c r="AI78" s="92"/>
      <c r="AJ78" s="91">
        <f>+Costos!K15</f>
        <v>28020</v>
      </c>
      <c r="AK78" s="93">
        <f>AI78*AG78</f>
        <v>0</v>
      </c>
    </row>
    <row r="79" spans="1:37" ht="15.75" customHeight="1">
      <c r="A79" s="66" t="s">
        <v>173</v>
      </c>
      <c r="B79" s="92"/>
      <c r="C79" s="91">
        <f>+Costos!K16</f>
        <v>3600</v>
      </c>
      <c r="D79" s="93">
        <f>B79*C79</f>
        <v>0</v>
      </c>
      <c r="E79" s="92"/>
      <c r="F79" s="91">
        <f>+Costos!K16</f>
        <v>3600</v>
      </c>
      <c r="G79" s="93">
        <f>E79*F79</f>
        <v>0</v>
      </c>
      <c r="H79" s="92">
        <v>1</v>
      </c>
      <c r="I79" s="91">
        <f>+Costos!K16</f>
        <v>3600</v>
      </c>
      <c r="J79" s="93">
        <f>H79*I79</f>
        <v>3600</v>
      </c>
      <c r="K79" s="92"/>
      <c r="L79" s="91">
        <f>+Costos!K16</f>
        <v>3600</v>
      </c>
      <c r="M79" s="93">
        <f>K79*L79</f>
        <v>0</v>
      </c>
      <c r="N79" s="92"/>
      <c r="O79" s="91">
        <f>+Costos!K16</f>
        <v>3600</v>
      </c>
      <c r="P79" s="93">
        <f>N79*O79</f>
        <v>0</v>
      </c>
      <c r="Q79" s="92">
        <v>1</v>
      </c>
      <c r="R79" s="91">
        <f>+Costos!K16</f>
        <v>3600</v>
      </c>
      <c r="S79" s="93">
        <f>Q79*R79</f>
        <v>3600</v>
      </c>
      <c r="T79" s="92">
        <v>1</v>
      </c>
      <c r="U79" s="91">
        <f>+Costos!K16</f>
        <v>3600</v>
      </c>
      <c r="V79" s="93">
        <f>T79*U79</f>
        <v>3600</v>
      </c>
      <c r="W79" s="92"/>
      <c r="X79" s="91">
        <f>+Costos!K16</f>
        <v>3600</v>
      </c>
      <c r="Y79" s="93">
        <f>W79*X79</f>
        <v>0</v>
      </c>
      <c r="Z79" s="92"/>
      <c r="AA79" s="91">
        <f>+Costos!K16</f>
        <v>3600</v>
      </c>
      <c r="AB79" s="93">
        <f>Z79*AA79</f>
        <v>0</v>
      </c>
      <c r="AC79" s="92"/>
      <c r="AD79" s="91">
        <f>+Costos!K16</f>
        <v>3600</v>
      </c>
      <c r="AE79" s="93">
        <f>AC79*AD79</f>
        <v>0</v>
      </c>
      <c r="AF79" s="92"/>
      <c r="AG79" s="91">
        <f>+Costos!K16</f>
        <v>3600</v>
      </c>
      <c r="AH79" s="93">
        <f>AF79*AG79</f>
        <v>0</v>
      </c>
      <c r="AI79" s="92"/>
      <c r="AJ79" s="91">
        <f>+Costos!K16</f>
        <v>3600</v>
      </c>
      <c r="AK79" s="93">
        <f>AI79*AG79</f>
        <v>0</v>
      </c>
    </row>
    <row r="80" spans="1:37" ht="15" customHeight="1">
      <c r="A80" s="66" t="s">
        <v>174</v>
      </c>
      <c r="B80" s="92"/>
      <c r="C80" s="91">
        <f>+Costos!K17</f>
        <v>10567.199999999999</v>
      </c>
      <c r="D80" s="93">
        <f>B80*C80</f>
        <v>0</v>
      </c>
      <c r="E80" s="92"/>
      <c r="F80" s="91">
        <f>+Costos!K17</f>
        <v>10567.199999999999</v>
      </c>
      <c r="G80" s="93">
        <f>E80*F80</f>
        <v>0</v>
      </c>
      <c r="H80" s="92"/>
      <c r="I80" s="91">
        <f>+Costos!K17</f>
        <v>10567.199999999999</v>
      </c>
      <c r="J80" s="93">
        <f>H80*I80</f>
        <v>0</v>
      </c>
      <c r="K80" s="92"/>
      <c r="L80" s="91">
        <f>+Costos!K17</f>
        <v>10567.199999999999</v>
      </c>
      <c r="M80" s="93">
        <f>K80*L80</f>
        <v>0</v>
      </c>
      <c r="N80" s="92">
        <v>1</v>
      </c>
      <c r="O80" s="91">
        <f>+Costos!K17</f>
        <v>10567.199999999999</v>
      </c>
      <c r="P80" s="93">
        <f>N80*O80</f>
        <v>10567.199999999999</v>
      </c>
      <c r="Q80" s="92">
        <v>1</v>
      </c>
      <c r="R80" s="91">
        <f>+Costos!K17</f>
        <v>10567.199999999999</v>
      </c>
      <c r="S80" s="93">
        <f>Q80*R80</f>
        <v>10567.199999999999</v>
      </c>
      <c r="T80" s="92"/>
      <c r="U80" s="91">
        <f>+Costos!K17</f>
        <v>10567.199999999999</v>
      </c>
      <c r="V80" s="93">
        <f>T80*U80</f>
        <v>0</v>
      </c>
      <c r="W80" s="92"/>
      <c r="X80" s="91">
        <f>+Costos!K17</f>
        <v>10567.199999999999</v>
      </c>
      <c r="Y80" s="93">
        <f>W80*X80</f>
        <v>0</v>
      </c>
      <c r="Z80" s="92"/>
      <c r="AA80" s="91">
        <f>+Costos!K17</f>
        <v>10567.199999999999</v>
      </c>
      <c r="AB80" s="93">
        <f>Z80*AA80</f>
        <v>0</v>
      </c>
      <c r="AC80" s="92"/>
      <c r="AD80" s="91">
        <f>+Costos!K17</f>
        <v>10567.199999999999</v>
      </c>
      <c r="AE80" s="93">
        <f>AC80*AD80</f>
        <v>0</v>
      </c>
      <c r="AF80" s="92"/>
      <c r="AG80" s="91">
        <f>+Costos!K17</f>
        <v>10567.199999999999</v>
      </c>
      <c r="AH80" s="93">
        <f>AF80*AG80</f>
        <v>0</v>
      </c>
      <c r="AI80" s="92"/>
      <c r="AJ80" s="91">
        <f>+Costos!K17</f>
        <v>10567.199999999999</v>
      </c>
      <c r="AK80" s="93">
        <f>AI80*AG80</f>
        <v>0</v>
      </c>
    </row>
    <row r="81" spans="1:37" s="237" customFormat="1" ht="15" customHeight="1">
      <c r="A81" s="234" t="s">
        <v>255</v>
      </c>
      <c r="B81" s="235"/>
      <c r="C81" s="236"/>
      <c r="D81" s="88">
        <f>SUM(D78:D80)</f>
        <v>0</v>
      </c>
      <c r="E81" s="235"/>
      <c r="F81" s="236"/>
      <c r="G81" s="88">
        <f>SUM(G78:G80)</f>
        <v>0</v>
      </c>
      <c r="H81" s="235"/>
      <c r="I81" s="236"/>
      <c r="J81" s="88">
        <f>SUM(G78:G80)</f>
        <v>0</v>
      </c>
      <c r="K81" s="235"/>
      <c r="L81" s="236"/>
      <c r="M81" s="88">
        <f>SUM(M78:M80)</f>
        <v>0</v>
      </c>
      <c r="N81" s="235"/>
      <c r="O81" s="236"/>
      <c r="P81" s="88">
        <f>SUM(P78:P80)</f>
        <v>10567.199999999999</v>
      </c>
      <c r="Q81" s="235"/>
      <c r="R81" s="236"/>
      <c r="S81" s="88">
        <f>SUM(S78:S80)</f>
        <v>14167.199999999999</v>
      </c>
      <c r="T81" s="235"/>
      <c r="U81" s="236"/>
      <c r="V81" s="88">
        <f>SUM(V78:V80)</f>
        <v>3600</v>
      </c>
      <c r="W81" s="235"/>
      <c r="X81" s="236"/>
      <c r="Y81" s="88">
        <f>SUM(Y78:Y80)</f>
        <v>0</v>
      </c>
      <c r="Z81" s="235"/>
      <c r="AA81" s="236"/>
      <c r="AB81" s="88">
        <f>SUM(AB78:AB80)</f>
        <v>0</v>
      </c>
      <c r="AC81" s="235"/>
      <c r="AD81" s="236"/>
      <c r="AE81" s="88">
        <f>SUM(AE78:AE80)</f>
        <v>0</v>
      </c>
      <c r="AF81" s="235"/>
      <c r="AG81" s="236"/>
      <c r="AH81" s="88">
        <f>SUM(AH78:AH80)</f>
        <v>0</v>
      </c>
      <c r="AI81" s="235"/>
      <c r="AJ81" s="236"/>
      <c r="AK81" s="88">
        <f>SUM(AK78:AK80)</f>
        <v>0</v>
      </c>
    </row>
    <row r="82" spans="1:37" ht="15" customHeight="1">
      <c r="A82" s="12"/>
      <c r="B82" s="12"/>
    </row>
    <row r="83" spans="1:37" ht="15" customHeight="1">
      <c r="A83" s="12"/>
      <c r="B83" s="12"/>
    </row>
    <row r="84" spans="1:37" ht="23.25">
      <c r="A84" s="67" t="s">
        <v>221</v>
      </c>
      <c r="B84" s="12"/>
    </row>
    <row r="85" spans="1:37" ht="15" customHeight="1">
      <c r="A85" s="314" t="s">
        <v>41</v>
      </c>
      <c r="B85" s="12"/>
    </row>
    <row r="86" spans="1:37" ht="15" customHeight="1">
      <c r="A86" s="314"/>
      <c r="B86" s="12"/>
    </row>
    <row r="87" spans="1:37" ht="15" customHeight="1">
      <c r="A87" s="314"/>
      <c r="B87" s="315" t="s">
        <v>3</v>
      </c>
      <c r="C87" s="315"/>
      <c r="D87" s="316"/>
      <c r="E87" s="317" t="s">
        <v>4</v>
      </c>
      <c r="F87" s="312"/>
      <c r="G87" s="313"/>
      <c r="H87" s="311" t="s">
        <v>5</v>
      </c>
      <c r="I87" s="312"/>
      <c r="J87" s="313"/>
      <c r="K87" s="311" t="s">
        <v>6</v>
      </c>
      <c r="L87" s="312"/>
      <c r="M87" s="313"/>
      <c r="N87" s="311" t="s">
        <v>7</v>
      </c>
      <c r="O87" s="312"/>
      <c r="P87" s="313"/>
      <c r="Q87" s="311" t="s">
        <v>249</v>
      </c>
      <c r="R87" s="312"/>
      <c r="S87" s="313"/>
      <c r="T87" s="311" t="s">
        <v>250</v>
      </c>
      <c r="U87" s="312"/>
      <c r="V87" s="313"/>
      <c r="W87" s="311" t="s">
        <v>8</v>
      </c>
      <c r="X87" s="312"/>
      <c r="Y87" s="313"/>
      <c r="Z87" s="311" t="s">
        <v>9</v>
      </c>
      <c r="AA87" s="312"/>
      <c r="AB87" s="313"/>
      <c r="AC87" s="311" t="s">
        <v>10</v>
      </c>
      <c r="AD87" s="312"/>
      <c r="AE87" s="313"/>
      <c r="AF87" s="311" t="s">
        <v>11</v>
      </c>
      <c r="AG87" s="312"/>
      <c r="AH87" s="313"/>
      <c r="AI87" s="311" t="s">
        <v>12</v>
      </c>
      <c r="AJ87" s="312"/>
      <c r="AK87" s="313"/>
    </row>
    <row r="88" spans="1:37">
      <c r="A88" s="314"/>
      <c r="B88" s="262" t="s">
        <v>224</v>
      </c>
      <c r="C88" s="51" t="s">
        <v>225</v>
      </c>
      <c r="D88" s="52" t="s">
        <v>2</v>
      </c>
      <c r="E88" s="50" t="s">
        <v>224</v>
      </c>
      <c r="F88" s="51" t="s">
        <v>225</v>
      </c>
      <c r="G88" s="52" t="s">
        <v>2</v>
      </c>
      <c r="H88" s="50" t="s">
        <v>224</v>
      </c>
      <c r="I88" s="51" t="s">
        <v>225</v>
      </c>
      <c r="J88" s="52" t="s">
        <v>2</v>
      </c>
      <c r="K88" s="50" t="s">
        <v>224</v>
      </c>
      <c r="L88" s="51" t="s">
        <v>225</v>
      </c>
      <c r="M88" s="52" t="s">
        <v>2</v>
      </c>
      <c r="N88" s="50" t="s">
        <v>224</v>
      </c>
      <c r="O88" s="51" t="s">
        <v>225</v>
      </c>
      <c r="P88" s="52" t="s">
        <v>2</v>
      </c>
      <c r="Q88" s="50" t="s">
        <v>224</v>
      </c>
      <c r="R88" s="51" t="s">
        <v>225</v>
      </c>
      <c r="S88" s="52" t="s">
        <v>2</v>
      </c>
      <c r="T88" s="50" t="s">
        <v>224</v>
      </c>
      <c r="U88" s="51" t="s">
        <v>225</v>
      </c>
      <c r="V88" s="52" t="s">
        <v>2</v>
      </c>
      <c r="W88" s="50" t="s">
        <v>224</v>
      </c>
      <c r="X88" s="51" t="s">
        <v>225</v>
      </c>
      <c r="Y88" s="52" t="s">
        <v>2</v>
      </c>
      <c r="Z88" s="50" t="s">
        <v>224</v>
      </c>
      <c r="AA88" s="51" t="s">
        <v>225</v>
      </c>
      <c r="AB88" s="52" t="s">
        <v>2</v>
      </c>
      <c r="AC88" s="50" t="s">
        <v>224</v>
      </c>
      <c r="AD88" s="51" t="s">
        <v>225</v>
      </c>
      <c r="AE88" s="52" t="s">
        <v>2</v>
      </c>
      <c r="AF88" s="50" t="s">
        <v>224</v>
      </c>
      <c r="AG88" s="51" t="s">
        <v>225</v>
      </c>
      <c r="AH88" s="52" t="s">
        <v>2</v>
      </c>
      <c r="AI88" s="50" t="s">
        <v>224</v>
      </c>
      <c r="AJ88" s="51" t="s">
        <v>225</v>
      </c>
      <c r="AK88" s="52" t="s">
        <v>2</v>
      </c>
    </row>
    <row r="89" spans="1:37" ht="15.75">
      <c r="A89" s="76" t="s">
        <v>222</v>
      </c>
      <c r="B89" s="92"/>
      <c r="C89" s="91">
        <f>+Costos!L42</f>
        <v>570</v>
      </c>
      <c r="D89" s="93">
        <f>B89*C89</f>
        <v>0</v>
      </c>
      <c r="E89" s="92"/>
      <c r="F89" s="91">
        <f>+Costos!L42</f>
        <v>570</v>
      </c>
      <c r="G89" s="93">
        <f>E89*F89</f>
        <v>0</v>
      </c>
      <c r="H89" s="92"/>
      <c r="I89" s="91">
        <f>+Costos!L42</f>
        <v>570</v>
      </c>
      <c r="J89" s="93">
        <f t="shared" ref="J89:J98" si="15">H89*I89</f>
        <v>0</v>
      </c>
      <c r="K89" s="92">
        <v>5</v>
      </c>
      <c r="L89" s="91">
        <f>+Costos!L42</f>
        <v>570</v>
      </c>
      <c r="M89" s="93">
        <f t="shared" ref="M89:M98" si="16">K89*L89</f>
        <v>2850</v>
      </c>
      <c r="N89" s="92"/>
      <c r="O89" s="91">
        <f>+Costos!L42</f>
        <v>570</v>
      </c>
      <c r="P89" s="93">
        <f t="shared" ref="P89:P98" si="17">N89*O89</f>
        <v>0</v>
      </c>
      <c r="Q89" s="92"/>
      <c r="R89" s="91">
        <f>+Costos!L42</f>
        <v>570</v>
      </c>
      <c r="S89" s="93">
        <f t="shared" ref="S89:S98" si="18">Q89*R89</f>
        <v>0</v>
      </c>
      <c r="T89" s="92"/>
      <c r="U89" s="91">
        <f>+Costos!L42</f>
        <v>570</v>
      </c>
      <c r="V89" s="93">
        <f t="shared" ref="V89:V98" si="19">T89*U89</f>
        <v>0</v>
      </c>
      <c r="W89" s="92">
        <v>5</v>
      </c>
      <c r="X89" s="91">
        <f>+Costos!L42</f>
        <v>570</v>
      </c>
      <c r="Y89" s="93">
        <f t="shared" ref="Y89:Y98" si="20">W89*X89</f>
        <v>2850</v>
      </c>
      <c r="Z89" s="92"/>
      <c r="AA89" s="91">
        <f>+Costos!L42</f>
        <v>570</v>
      </c>
      <c r="AB89" s="93">
        <f t="shared" ref="AB89:AB98" si="21">Z89*AA89</f>
        <v>0</v>
      </c>
      <c r="AC89" s="92"/>
      <c r="AD89" s="91">
        <f>+Costos!L42</f>
        <v>570</v>
      </c>
      <c r="AE89" s="93">
        <f t="shared" ref="AE89:AE98" si="22">AC89*AD89</f>
        <v>0</v>
      </c>
      <c r="AF89" s="92"/>
      <c r="AG89" s="91">
        <f>+Costos!L42</f>
        <v>570</v>
      </c>
      <c r="AH89" s="93">
        <f t="shared" ref="AH89:AH98" si="23">AF89*AG89</f>
        <v>0</v>
      </c>
      <c r="AI89" s="92"/>
      <c r="AJ89" s="91">
        <f>+Costos!L42</f>
        <v>570</v>
      </c>
      <c r="AK89" s="93">
        <f t="shared" ref="AK89:AK98" si="24">AI89*AG89</f>
        <v>0</v>
      </c>
    </row>
    <row r="90" spans="1:37" ht="15.75">
      <c r="A90" s="68" t="s">
        <v>223</v>
      </c>
      <c r="B90" s="92"/>
      <c r="C90" s="91">
        <f>+Costos!L43</f>
        <v>1400</v>
      </c>
      <c r="D90" s="93">
        <f t="shared" ref="D90:D96" si="25">B90*C90</f>
        <v>0</v>
      </c>
      <c r="E90" s="92"/>
      <c r="F90" s="91">
        <f>+Costos!L43</f>
        <v>1400</v>
      </c>
      <c r="G90" s="93">
        <f t="shared" ref="G90:G96" si="26">E90*F90</f>
        <v>0</v>
      </c>
      <c r="H90" s="92"/>
      <c r="I90" s="91">
        <f>+Costos!L43</f>
        <v>1400</v>
      </c>
      <c r="J90" s="93">
        <f t="shared" si="15"/>
        <v>0</v>
      </c>
      <c r="K90" s="92"/>
      <c r="L90" s="91">
        <f>+Costos!L43</f>
        <v>1400</v>
      </c>
      <c r="M90" s="93">
        <f t="shared" si="16"/>
        <v>0</v>
      </c>
      <c r="N90" s="92"/>
      <c r="O90" s="91">
        <f>+Costos!L43</f>
        <v>1400</v>
      </c>
      <c r="P90" s="93">
        <f t="shared" si="17"/>
        <v>0</v>
      </c>
      <c r="Q90" s="92"/>
      <c r="R90" s="91">
        <f>+Costos!L43</f>
        <v>1400</v>
      </c>
      <c r="S90" s="93">
        <f t="shared" si="18"/>
        <v>0</v>
      </c>
      <c r="T90" s="92"/>
      <c r="U90" s="91">
        <f>+Costos!L43</f>
        <v>1400</v>
      </c>
      <c r="V90" s="93">
        <f t="shared" si="19"/>
        <v>0</v>
      </c>
      <c r="W90" s="92"/>
      <c r="X90" s="91">
        <f>+Costos!L43</f>
        <v>1400</v>
      </c>
      <c r="Y90" s="93">
        <f t="shared" si="20"/>
        <v>0</v>
      </c>
      <c r="Z90" s="92"/>
      <c r="AA90" s="91">
        <f>+Costos!L43</f>
        <v>1400</v>
      </c>
      <c r="AB90" s="93">
        <f t="shared" si="21"/>
        <v>0</v>
      </c>
      <c r="AC90" s="92"/>
      <c r="AD90" s="91">
        <f>+Costos!L43</f>
        <v>1400</v>
      </c>
      <c r="AE90" s="93">
        <f t="shared" si="22"/>
        <v>0</v>
      </c>
      <c r="AF90" s="92"/>
      <c r="AG90" s="91">
        <f>+Costos!L43</f>
        <v>1400</v>
      </c>
      <c r="AH90" s="93">
        <f t="shared" si="23"/>
        <v>0</v>
      </c>
      <c r="AI90" s="92"/>
      <c r="AJ90" s="91">
        <f>+Costos!L43</f>
        <v>1400</v>
      </c>
      <c r="AK90" s="93">
        <f t="shared" si="24"/>
        <v>0</v>
      </c>
    </row>
    <row r="91" spans="1:37" ht="15.75">
      <c r="A91" s="245" t="s">
        <v>330</v>
      </c>
      <c r="B91" s="92"/>
      <c r="C91" s="91">
        <f>+Costos!L48</f>
        <v>6600</v>
      </c>
      <c r="D91" s="93">
        <f t="shared" si="25"/>
        <v>0</v>
      </c>
      <c r="E91" s="92"/>
      <c r="F91" s="91">
        <f>+Costos!L48</f>
        <v>6600</v>
      </c>
      <c r="G91" s="93">
        <f t="shared" si="26"/>
        <v>0</v>
      </c>
      <c r="H91" s="92"/>
      <c r="I91" s="91">
        <f>+Costos!L48</f>
        <v>6600</v>
      </c>
      <c r="J91" s="93">
        <f t="shared" si="15"/>
        <v>0</v>
      </c>
      <c r="K91" s="92"/>
      <c r="L91" s="91">
        <f>+Costos!L48</f>
        <v>6600</v>
      </c>
      <c r="M91" s="93">
        <f t="shared" si="16"/>
        <v>0</v>
      </c>
      <c r="N91" s="92"/>
      <c r="O91" s="91">
        <f>+Costos!L48</f>
        <v>6600</v>
      </c>
      <c r="P91" s="93">
        <f t="shared" si="17"/>
        <v>0</v>
      </c>
      <c r="Q91" s="92"/>
      <c r="R91" s="91">
        <f>+Costos!L48</f>
        <v>6600</v>
      </c>
      <c r="S91" s="93">
        <f t="shared" si="18"/>
        <v>0</v>
      </c>
      <c r="T91" s="92"/>
      <c r="U91" s="91">
        <f>+Costos!L48</f>
        <v>6600</v>
      </c>
      <c r="V91" s="93">
        <f t="shared" si="19"/>
        <v>0</v>
      </c>
      <c r="W91" s="92"/>
      <c r="X91" s="91">
        <f>+Costos!L48</f>
        <v>6600</v>
      </c>
      <c r="Y91" s="93">
        <f t="shared" si="20"/>
        <v>0</v>
      </c>
      <c r="Z91" s="92"/>
      <c r="AA91" s="91">
        <f>+Costos!L48</f>
        <v>6600</v>
      </c>
      <c r="AB91" s="93">
        <f t="shared" si="21"/>
        <v>0</v>
      </c>
      <c r="AC91" s="92"/>
      <c r="AD91" s="91">
        <f>+Costos!L48</f>
        <v>6600</v>
      </c>
      <c r="AE91" s="93">
        <f t="shared" si="22"/>
        <v>0</v>
      </c>
      <c r="AF91" s="92"/>
      <c r="AG91" s="91">
        <f>+Costos!L48</f>
        <v>6600</v>
      </c>
      <c r="AH91" s="93">
        <f t="shared" si="23"/>
        <v>0</v>
      </c>
      <c r="AI91" s="92"/>
      <c r="AJ91" s="91">
        <f>+Costos!L48</f>
        <v>6600</v>
      </c>
      <c r="AK91" s="93">
        <f t="shared" si="24"/>
        <v>0</v>
      </c>
    </row>
    <row r="92" spans="1:37" ht="15.75">
      <c r="A92" s="246" t="s">
        <v>331</v>
      </c>
      <c r="B92" s="92"/>
      <c r="C92" s="91">
        <f>+Costos!L49</f>
        <v>10800</v>
      </c>
      <c r="D92" s="93">
        <f t="shared" si="25"/>
        <v>0</v>
      </c>
      <c r="E92" s="92"/>
      <c r="F92" s="91">
        <f>+Costos!L49</f>
        <v>10800</v>
      </c>
      <c r="G92" s="93">
        <f t="shared" si="26"/>
        <v>0</v>
      </c>
      <c r="H92" s="92"/>
      <c r="I92" s="91">
        <f>+Costos!L49</f>
        <v>10800</v>
      </c>
      <c r="J92" s="93">
        <f t="shared" si="15"/>
        <v>0</v>
      </c>
      <c r="K92" s="92"/>
      <c r="L92" s="91">
        <f>+Costos!L49</f>
        <v>10800</v>
      </c>
      <c r="M92" s="93">
        <f t="shared" si="16"/>
        <v>0</v>
      </c>
      <c r="N92" s="92"/>
      <c r="O92" s="91">
        <f>+Costos!L49</f>
        <v>10800</v>
      </c>
      <c r="P92" s="93">
        <f t="shared" si="17"/>
        <v>0</v>
      </c>
      <c r="Q92" s="92"/>
      <c r="R92" s="91">
        <f>+Costos!L49</f>
        <v>10800</v>
      </c>
      <c r="S92" s="93">
        <f t="shared" si="18"/>
        <v>0</v>
      </c>
      <c r="T92" s="92"/>
      <c r="U92" s="91">
        <f>+Costos!L49</f>
        <v>10800</v>
      </c>
      <c r="V92" s="93">
        <f t="shared" si="19"/>
        <v>0</v>
      </c>
      <c r="W92" s="92"/>
      <c r="X92" s="91">
        <f>+Costos!L49</f>
        <v>10800</v>
      </c>
      <c r="Y92" s="93">
        <f t="shared" si="20"/>
        <v>0</v>
      </c>
      <c r="Z92" s="92"/>
      <c r="AA92" s="91">
        <f>+Costos!L49</f>
        <v>10800</v>
      </c>
      <c r="AB92" s="93">
        <f t="shared" si="21"/>
        <v>0</v>
      </c>
      <c r="AC92" s="92"/>
      <c r="AD92" s="91">
        <f>+Costos!L49</f>
        <v>10800</v>
      </c>
      <c r="AE92" s="93">
        <f t="shared" si="22"/>
        <v>0</v>
      </c>
      <c r="AF92" s="92"/>
      <c r="AG92" s="91">
        <f>+Costos!L49</f>
        <v>10800</v>
      </c>
      <c r="AH92" s="93">
        <f t="shared" si="23"/>
        <v>0</v>
      </c>
      <c r="AI92" s="92"/>
      <c r="AJ92" s="91">
        <f>+Costos!L49</f>
        <v>10800</v>
      </c>
      <c r="AK92" s="93">
        <f t="shared" si="24"/>
        <v>0</v>
      </c>
    </row>
    <row r="93" spans="1:37" ht="15.75">
      <c r="A93" s="68" t="s">
        <v>324</v>
      </c>
      <c r="B93" s="92"/>
      <c r="C93" s="91">
        <f>+Costos!L44</f>
        <v>2400</v>
      </c>
      <c r="D93" s="93">
        <f t="shared" si="25"/>
        <v>0</v>
      </c>
      <c r="E93" s="92"/>
      <c r="F93" s="91">
        <f>+Costos!L44</f>
        <v>2400</v>
      </c>
      <c r="G93" s="93">
        <f t="shared" si="26"/>
        <v>0</v>
      </c>
      <c r="H93" s="92"/>
      <c r="I93" s="91">
        <f>+Costos!L44</f>
        <v>2400</v>
      </c>
      <c r="J93" s="93">
        <f t="shared" si="15"/>
        <v>0</v>
      </c>
      <c r="K93" s="92"/>
      <c r="L93" s="91">
        <f>+Costos!L44</f>
        <v>2400</v>
      </c>
      <c r="M93" s="93">
        <f t="shared" si="16"/>
        <v>0</v>
      </c>
      <c r="N93" s="92"/>
      <c r="O93" s="91">
        <f>+Costos!L44</f>
        <v>2400</v>
      </c>
      <c r="P93" s="93">
        <f t="shared" si="17"/>
        <v>0</v>
      </c>
      <c r="Q93" s="92"/>
      <c r="R93" s="91">
        <f>+Costos!L44</f>
        <v>2400</v>
      </c>
      <c r="S93" s="93">
        <f t="shared" si="18"/>
        <v>0</v>
      </c>
      <c r="T93" s="92"/>
      <c r="U93" s="91">
        <f>+Costos!L44</f>
        <v>2400</v>
      </c>
      <c r="V93" s="93">
        <f t="shared" si="19"/>
        <v>0</v>
      </c>
      <c r="W93" s="92"/>
      <c r="X93" s="91">
        <f>+Costos!L44</f>
        <v>2400</v>
      </c>
      <c r="Y93" s="93">
        <f t="shared" si="20"/>
        <v>0</v>
      </c>
      <c r="Z93" s="92"/>
      <c r="AA93" s="91">
        <f>+Costos!L44</f>
        <v>2400</v>
      </c>
      <c r="AB93" s="93">
        <f t="shared" si="21"/>
        <v>0</v>
      </c>
      <c r="AC93" s="92"/>
      <c r="AD93" s="91">
        <f>+Costos!L44</f>
        <v>2400</v>
      </c>
      <c r="AE93" s="93">
        <f t="shared" si="22"/>
        <v>0</v>
      </c>
      <c r="AF93" s="92"/>
      <c r="AG93" s="91">
        <f>+Costos!L44</f>
        <v>2400</v>
      </c>
      <c r="AH93" s="93">
        <f t="shared" si="23"/>
        <v>0</v>
      </c>
      <c r="AI93" s="92"/>
      <c r="AJ93" s="91">
        <f>+Costos!L44</f>
        <v>2400</v>
      </c>
      <c r="AK93" s="93">
        <f t="shared" si="24"/>
        <v>0</v>
      </c>
    </row>
    <row r="94" spans="1:37" ht="15.75">
      <c r="A94" s="77" t="s">
        <v>325</v>
      </c>
      <c r="B94" s="92"/>
      <c r="C94" s="91">
        <f>+Costos!L45</f>
        <v>6000</v>
      </c>
      <c r="D94" s="93">
        <f t="shared" si="25"/>
        <v>0</v>
      </c>
      <c r="E94" s="92"/>
      <c r="F94" s="91">
        <f>+Costos!L45</f>
        <v>6000</v>
      </c>
      <c r="G94" s="93">
        <f t="shared" si="26"/>
        <v>0</v>
      </c>
      <c r="H94" s="92"/>
      <c r="I94" s="91">
        <f>+Costos!L45</f>
        <v>6000</v>
      </c>
      <c r="J94" s="93">
        <f t="shared" si="15"/>
        <v>0</v>
      </c>
      <c r="K94" s="92"/>
      <c r="L94" s="91">
        <f>+Costos!L45</f>
        <v>6000</v>
      </c>
      <c r="M94" s="93">
        <f t="shared" si="16"/>
        <v>0</v>
      </c>
      <c r="N94" s="92"/>
      <c r="O94" s="91">
        <f>+Costos!L45</f>
        <v>6000</v>
      </c>
      <c r="P94" s="93">
        <f t="shared" si="17"/>
        <v>0</v>
      </c>
      <c r="Q94" s="92"/>
      <c r="R94" s="91">
        <f>+Costos!L45</f>
        <v>6000</v>
      </c>
      <c r="S94" s="93">
        <f t="shared" si="18"/>
        <v>0</v>
      </c>
      <c r="T94" s="92"/>
      <c r="U94" s="91">
        <f>+Costos!L45</f>
        <v>6000</v>
      </c>
      <c r="V94" s="93">
        <f t="shared" si="19"/>
        <v>0</v>
      </c>
      <c r="W94" s="92"/>
      <c r="X94" s="91">
        <f>+Costos!L45</f>
        <v>6000</v>
      </c>
      <c r="Y94" s="93">
        <f t="shared" si="20"/>
        <v>0</v>
      </c>
      <c r="Z94" s="92"/>
      <c r="AA94" s="91">
        <f>+Costos!L45</f>
        <v>6000</v>
      </c>
      <c r="AB94" s="93">
        <f t="shared" si="21"/>
        <v>0</v>
      </c>
      <c r="AC94" s="92"/>
      <c r="AD94" s="91">
        <f>+Costos!L45</f>
        <v>6000</v>
      </c>
      <c r="AE94" s="93">
        <f t="shared" si="22"/>
        <v>0</v>
      </c>
      <c r="AF94" s="92"/>
      <c r="AG94" s="91">
        <f>+Costos!L45</f>
        <v>6000</v>
      </c>
      <c r="AH94" s="93">
        <f t="shared" si="23"/>
        <v>0</v>
      </c>
      <c r="AI94" s="92"/>
      <c r="AJ94" s="91">
        <f>+Costos!L45</f>
        <v>6000</v>
      </c>
      <c r="AK94" s="93">
        <f t="shared" si="24"/>
        <v>0</v>
      </c>
    </row>
    <row r="95" spans="1:37" ht="15.75">
      <c r="A95" s="68" t="s">
        <v>326</v>
      </c>
      <c r="B95" s="92"/>
      <c r="C95" s="91">
        <f>+Costos!L44</f>
        <v>2400</v>
      </c>
      <c r="D95" s="93">
        <f t="shared" si="25"/>
        <v>0</v>
      </c>
      <c r="E95" s="92"/>
      <c r="F95" s="91">
        <f>+Costos!L44</f>
        <v>2400</v>
      </c>
      <c r="G95" s="93">
        <f t="shared" si="26"/>
        <v>0</v>
      </c>
      <c r="H95" s="92"/>
      <c r="I95" s="91">
        <f>+Costos!L44</f>
        <v>2400</v>
      </c>
      <c r="J95" s="93">
        <f t="shared" si="15"/>
        <v>0</v>
      </c>
      <c r="K95" s="92"/>
      <c r="L95" s="91">
        <f>+Costos!L44</f>
        <v>2400</v>
      </c>
      <c r="M95" s="93">
        <f t="shared" si="16"/>
        <v>0</v>
      </c>
      <c r="N95" s="92"/>
      <c r="O95" s="91">
        <f>+Costos!L44</f>
        <v>2400</v>
      </c>
      <c r="P95" s="93">
        <f t="shared" si="17"/>
        <v>0</v>
      </c>
      <c r="Q95" s="92"/>
      <c r="R95" s="91">
        <f>+Costos!L44</f>
        <v>2400</v>
      </c>
      <c r="S95" s="93">
        <f t="shared" si="18"/>
        <v>0</v>
      </c>
      <c r="T95" s="92"/>
      <c r="U95" s="91">
        <f>+Costos!L44</f>
        <v>2400</v>
      </c>
      <c r="V95" s="93">
        <f t="shared" si="19"/>
        <v>0</v>
      </c>
      <c r="W95" s="92"/>
      <c r="X95" s="91">
        <f>+Costos!L44</f>
        <v>2400</v>
      </c>
      <c r="Y95" s="93">
        <f t="shared" si="20"/>
        <v>0</v>
      </c>
      <c r="Z95" s="92"/>
      <c r="AA95" s="91">
        <f>+Costos!L44</f>
        <v>2400</v>
      </c>
      <c r="AB95" s="93">
        <f t="shared" si="21"/>
        <v>0</v>
      </c>
      <c r="AC95" s="92"/>
      <c r="AD95" s="91">
        <f>+Costos!L44</f>
        <v>2400</v>
      </c>
      <c r="AE95" s="93">
        <f t="shared" si="22"/>
        <v>0</v>
      </c>
      <c r="AF95" s="92"/>
      <c r="AG95" s="91">
        <f>+Costos!L44</f>
        <v>2400</v>
      </c>
      <c r="AH95" s="93">
        <f t="shared" si="23"/>
        <v>0</v>
      </c>
      <c r="AI95" s="92"/>
      <c r="AJ95" s="91">
        <f>+Costos!L44</f>
        <v>2400</v>
      </c>
      <c r="AK95" s="93">
        <f t="shared" si="24"/>
        <v>0</v>
      </c>
    </row>
    <row r="96" spans="1:37" ht="15.75">
      <c r="A96" s="247" t="s">
        <v>327</v>
      </c>
      <c r="B96" s="92"/>
      <c r="C96" s="91">
        <f>+Costos!L45</f>
        <v>6000</v>
      </c>
      <c r="D96" s="93">
        <f t="shared" si="25"/>
        <v>0</v>
      </c>
      <c r="E96" s="92"/>
      <c r="F96" s="91">
        <f>+Costos!L45</f>
        <v>6000</v>
      </c>
      <c r="G96" s="93">
        <f t="shared" si="26"/>
        <v>0</v>
      </c>
      <c r="H96" s="92"/>
      <c r="I96" s="91">
        <f>+Costos!L45</f>
        <v>6000</v>
      </c>
      <c r="J96" s="93">
        <f t="shared" si="15"/>
        <v>0</v>
      </c>
      <c r="K96" s="92"/>
      <c r="L96" s="91">
        <f>+Costos!L45</f>
        <v>6000</v>
      </c>
      <c r="M96" s="93">
        <f t="shared" si="16"/>
        <v>0</v>
      </c>
      <c r="N96" s="92"/>
      <c r="O96" s="91">
        <f>+Costos!L45</f>
        <v>6000</v>
      </c>
      <c r="P96" s="93">
        <f t="shared" si="17"/>
        <v>0</v>
      </c>
      <c r="Q96" s="92"/>
      <c r="R96" s="91">
        <f>+Costos!L45</f>
        <v>6000</v>
      </c>
      <c r="S96" s="93">
        <f t="shared" si="18"/>
        <v>0</v>
      </c>
      <c r="T96" s="92"/>
      <c r="U96" s="91">
        <f>+Costos!L45</f>
        <v>6000</v>
      </c>
      <c r="V96" s="93">
        <f t="shared" si="19"/>
        <v>0</v>
      </c>
      <c r="W96" s="92"/>
      <c r="X96" s="91">
        <f>+Costos!L45</f>
        <v>6000</v>
      </c>
      <c r="Y96" s="93">
        <f t="shared" si="20"/>
        <v>0</v>
      </c>
      <c r="Z96" s="92"/>
      <c r="AA96" s="91">
        <f>+Costos!L45</f>
        <v>6000</v>
      </c>
      <c r="AB96" s="93">
        <f t="shared" si="21"/>
        <v>0</v>
      </c>
      <c r="AC96" s="92"/>
      <c r="AD96" s="91">
        <f>+Costos!L45</f>
        <v>6000</v>
      </c>
      <c r="AE96" s="93">
        <f t="shared" si="22"/>
        <v>0</v>
      </c>
      <c r="AF96" s="92"/>
      <c r="AG96" s="91">
        <f>+Costos!L45</f>
        <v>6000</v>
      </c>
      <c r="AH96" s="93">
        <f t="shared" si="23"/>
        <v>0</v>
      </c>
      <c r="AI96" s="92"/>
      <c r="AJ96" s="91">
        <f>+Costos!L45</f>
        <v>6000</v>
      </c>
      <c r="AK96" s="93">
        <f t="shared" si="24"/>
        <v>0</v>
      </c>
    </row>
    <row r="97" spans="1:37" ht="18" customHeight="1">
      <c r="A97" s="248" t="s">
        <v>328</v>
      </c>
      <c r="B97" s="92"/>
      <c r="C97" s="91">
        <f>+Costos!L46</f>
        <v>3600</v>
      </c>
      <c r="D97" s="93">
        <f>B97*C93</f>
        <v>0</v>
      </c>
      <c r="E97" s="92"/>
      <c r="F97" s="91">
        <f>+Costos!L46</f>
        <v>3600</v>
      </c>
      <c r="G97" s="93">
        <f>E97*F93</f>
        <v>0</v>
      </c>
      <c r="H97" s="92"/>
      <c r="I97" s="91">
        <f>+Costos!L46</f>
        <v>3600</v>
      </c>
      <c r="J97" s="93">
        <f t="shared" si="15"/>
        <v>0</v>
      </c>
      <c r="K97" s="92"/>
      <c r="L97" s="91">
        <f>+Costos!L46</f>
        <v>3600</v>
      </c>
      <c r="M97" s="93">
        <f t="shared" si="16"/>
        <v>0</v>
      </c>
      <c r="N97" s="92"/>
      <c r="O97" s="91">
        <f>+Costos!L46</f>
        <v>3600</v>
      </c>
      <c r="P97" s="93">
        <f t="shared" si="17"/>
        <v>0</v>
      </c>
      <c r="Q97" s="92"/>
      <c r="R97" s="91">
        <f>+Costos!L46</f>
        <v>3600</v>
      </c>
      <c r="S97" s="93">
        <f t="shared" si="18"/>
        <v>0</v>
      </c>
      <c r="T97" s="92"/>
      <c r="U97" s="91">
        <f>+Costos!L46</f>
        <v>3600</v>
      </c>
      <c r="V97" s="93">
        <f t="shared" si="19"/>
        <v>0</v>
      </c>
      <c r="W97" s="92"/>
      <c r="X97" s="91">
        <f>+Costos!L46</f>
        <v>3600</v>
      </c>
      <c r="Y97" s="93">
        <f t="shared" si="20"/>
        <v>0</v>
      </c>
      <c r="Z97" s="92"/>
      <c r="AA97" s="91">
        <f>+Costos!L46</f>
        <v>3600</v>
      </c>
      <c r="AB97" s="93">
        <f t="shared" si="21"/>
        <v>0</v>
      </c>
      <c r="AC97" s="92"/>
      <c r="AD97" s="91">
        <f>+Costos!L46</f>
        <v>3600</v>
      </c>
      <c r="AE97" s="93">
        <f t="shared" si="22"/>
        <v>0</v>
      </c>
      <c r="AF97" s="92"/>
      <c r="AG97" s="91">
        <f>+Costos!L46</f>
        <v>3600</v>
      </c>
      <c r="AH97" s="93">
        <f t="shared" si="23"/>
        <v>0</v>
      </c>
      <c r="AI97" s="92"/>
      <c r="AJ97" s="91">
        <f>+Costos!L46</f>
        <v>3600</v>
      </c>
      <c r="AK97" s="93">
        <f t="shared" si="24"/>
        <v>0</v>
      </c>
    </row>
    <row r="98" spans="1:37" ht="15" customHeight="1">
      <c r="A98" s="248" t="s">
        <v>329</v>
      </c>
      <c r="B98" s="94"/>
      <c r="C98" s="91">
        <f>+Costos!L47</f>
        <v>7200</v>
      </c>
      <c r="D98" s="93">
        <f>B98*C94</f>
        <v>0</v>
      </c>
      <c r="E98" s="94"/>
      <c r="F98" s="91">
        <f>+Costos!L47</f>
        <v>7200</v>
      </c>
      <c r="G98" s="93">
        <f>E98*F94</f>
        <v>0</v>
      </c>
      <c r="H98" s="94"/>
      <c r="I98" s="91">
        <f>+Costos!L47</f>
        <v>7200</v>
      </c>
      <c r="J98" s="93">
        <f t="shared" si="15"/>
        <v>0</v>
      </c>
      <c r="K98" s="94"/>
      <c r="L98" s="91">
        <f>+Costos!L47</f>
        <v>7200</v>
      </c>
      <c r="M98" s="93">
        <f t="shared" si="16"/>
        <v>0</v>
      </c>
      <c r="N98" s="94"/>
      <c r="O98" s="91">
        <f>+Costos!L47</f>
        <v>7200</v>
      </c>
      <c r="P98" s="93">
        <f t="shared" si="17"/>
        <v>0</v>
      </c>
      <c r="Q98" s="94"/>
      <c r="R98" s="91">
        <f>+Costos!L47</f>
        <v>7200</v>
      </c>
      <c r="S98" s="93">
        <f t="shared" si="18"/>
        <v>0</v>
      </c>
      <c r="T98" s="94"/>
      <c r="U98" s="91">
        <f>+Costos!L47</f>
        <v>7200</v>
      </c>
      <c r="V98" s="93">
        <f t="shared" si="19"/>
        <v>0</v>
      </c>
      <c r="W98" s="94"/>
      <c r="X98" s="91">
        <f>+Costos!L47</f>
        <v>7200</v>
      </c>
      <c r="Y98" s="93">
        <f t="shared" si="20"/>
        <v>0</v>
      </c>
      <c r="Z98" s="94"/>
      <c r="AA98" s="91">
        <f>+Costos!L47</f>
        <v>7200</v>
      </c>
      <c r="AB98" s="93">
        <f t="shared" si="21"/>
        <v>0</v>
      </c>
      <c r="AC98" s="94"/>
      <c r="AD98" s="91">
        <f>+Costos!L47</f>
        <v>7200</v>
      </c>
      <c r="AE98" s="93">
        <f t="shared" si="22"/>
        <v>0</v>
      </c>
      <c r="AF98" s="94"/>
      <c r="AG98" s="91">
        <f>+Costos!L47</f>
        <v>7200</v>
      </c>
      <c r="AH98" s="93">
        <f t="shared" si="23"/>
        <v>0</v>
      </c>
      <c r="AI98" s="94"/>
      <c r="AJ98" s="91">
        <f>+Costos!L47</f>
        <v>7200</v>
      </c>
      <c r="AK98" s="93">
        <f t="shared" si="24"/>
        <v>0</v>
      </c>
    </row>
    <row r="99" spans="1:37" s="86" customFormat="1" ht="15" customHeight="1">
      <c r="A99" s="183" t="s">
        <v>254</v>
      </c>
      <c r="B99" s="83"/>
      <c r="C99" s="84"/>
      <c r="D99" s="88">
        <f>SUM(D89:D98)</f>
        <v>0</v>
      </c>
      <c r="E99" s="83"/>
      <c r="F99" s="84"/>
      <c r="G99" s="88">
        <f>SUM(G89:G98)</f>
        <v>0</v>
      </c>
      <c r="H99" s="83"/>
      <c r="I99" s="84"/>
      <c r="J99" s="88">
        <f>SUM(G89:G98)</f>
        <v>0</v>
      </c>
      <c r="K99" s="83"/>
      <c r="L99" s="84"/>
      <c r="M99" s="88">
        <f>SUM(M89:M98)</f>
        <v>2850</v>
      </c>
      <c r="N99" s="83"/>
      <c r="O99" s="84"/>
      <c r="P99" s="88">
        <f>SUM(P89:P98)</f>
        <v>0</v>
      </c>
      <c r="Q99" s="83"/>
      <c r="R99" s="84"/>
      <c r="S99" s="88">
        <f>SUM(S89:S98)</f>
        <v>0</v>
      </c>
      <c r="T99" s="83"/>
      <c r="U99" s="84"/>
      <c r="V99" s="88">
        <f>SUM(V89:V98)</f>
        <v>0</v>
      </c>
      <c r="W99" s="83"/>
      <c r="X99" s="84"/>
      <c r="Y99" s="88">
        <f>SUM(Y89:Y98)</f>
        <v>2850</v>
      </c>
      <c r="Z99" s="83"/>
      <c r="AA99" s="84"/>
      <c r="AB99" s="88">
        <f>SUM(AB89:AB98)</f>
        <v>0</v>
      </c>
      <c r="AC99" s="83"/>
      <c r="AD99" s="84"/>
      <c r="AE99" s="88">
        <f>SUM(AE89:AE98)</f>
        <v>0</v>
      </c>
      <c r="AF99" s="83"/>
      <c r="AG99" s="84"/>
      <c r="AH99" s="88">
        <f>SUM(AH89:AH98)</f>
        <v>0</v>
      </c>
      <c r="AI99" s="83"/>
      <c r="AJ99" s="84"/>
      <c r="AK99" s="88">
        <f>SUM(AK89:AK98)</f>
        <v>0</v>
      </c>
    </row>
    <row r="100" spans="1:37" ht="15" customHeight="1">
      <c r="A100" s="14"/>
      <c r="B100" s="14"/>
    </row>
  </sheetData>
  <mergeCells count="53">
    <mergeCell ref="AI87:AK87"/>
    <mergeCell ref="Q87:S87"/>
    <mergeCell ref="T87:V87"/>
    <mergeCell ref="W87:Y87"/>
    <mergeCell ref="Z87:AB87"/>
    <mergeCell ref="AC87:AE87"/>
    <mergeCell ref="AF87:AH87"/>
    <mergeCell ref="A85:A88"/>
    <mergeCell ref="B87:D87"/>
    <mergeCell ref="E87:G87"/>
    <mergeCell ref="H87:J87"/>
    <mergeCell ref="K87:M87"/>
    <mergeCell ref="N87:P8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J23:AL23"/>
    <mergeCell ref="A3:A5"/>
    <mergeCell ref="B3:B5"/>
    <mergeCell ref="B22:AK22"/>
    <mergeCell ref="B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DEUDAS</vt:lpstr>
      <vt:lpstr>IngEgr</vt:lpstr>
      <vt:lpstr>ALVAREZ </vt:lpstr>
      <vt:lpstr>AMBROGGIO </vt:lpstr>
      <vt:lpstr>BARRA </vt:lpstr>
      <vt:lpstr>BIOLMOL</vt:lpstr>
      <vt:lpstr>BIGNANTE</vt:lpstr>
      <vt:lpstr>BISIG-DITAMO</vt:lpstr>
      <vt:lpstr>CARRIZO</vt:lpstr>
      <vt:lpstr>CECCHINI</vt:lpstr>
      <vt:lpstr>CELEJ</vt:lpstr>
      <vt:lpstr>CONTIN</vt:lpstr>
      <vt:lpstr>CULTIVO</vt:lpstr>
      <vt:lpstr>DEGANO</vt:lpstr>
      <vt:lpstr>FABRO</vt:lpstr>
      <vt:lpstr>FANANI</vt:lpstr>
      <vt:lpstr>FIDELIO</vt:lpstr>
      <vt:lpstr>GALIANO</vt:lpstr>
      <vt:lpstr>GARBARINO</vt:lpstr>
      <vt:lpstr>GIL</vt:lpstr>
      <vt:lpstr>GOLDRAIJ</vt:lpstr>
      <vt:lpstr>GUIDO</vt:lpstr>
      <vt:lpstr>IRAZOQUI</vt:lpstr>
      <vt:lpstr>LOPEZ</vt:lpstr>
      <vt:lpstr>MONTI</vt:lpstr>
      <vt:lpstr>MONTICH</vt:lpstr>
      <vt:lpstr>OLIVEIRA</vt:lpstr>
      <vt:lpstr>PRUCCA</vt:lpstr>
      <vt:lpstr>ROMERO</vt:lpstr>
      <vt:lpstr>SMANIA</vt:lpstr>
      <vt:lpstr>SOSA</vt:lpstr>
      <vt:lpstr>VALDEZ</vt:lpstr>
      <vt:lpstr>VILCAES</vt:lpstr>
      <vt:lpstr>WILKE</vt:lpstr>
      <vt:lpstr>PROTEINA</vt:lpstr>
      <vt:lpstr>Costos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F</cp:lastModifiedBy>
  <cp:lastPrinted>2025-02-06T13:41:46Z</cp:lastPrinted>
  <dcterms:created xsi:type="dcterms:W3CDTF">2021-05-10T17:17:06Z</dcterms:created>
  <dcterms:modified xsi:type="dcterms:W3CDTF">2025-10-01T13:23:20Z</dcterms:modified>
</cp:coreProperties>
</file>